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3"/>
  <workbookPr filterPrivacy="1" defaultThemeVersion="124226"/>
  <xr:revisionPtr revIDLastSave="0" documentId="13_ncr:1_{155A9802-E258-4268-9E6B-33AC7591BDE2}" xr6:coauthVersionLast="36" xr6:coauthVersionMax="36" xr10:uidLastSave="{00000000-0000-0000-0000-000000000000}"/>
  <bookViews>
    <workbookView xWindow="240" yWindow="285" windowWidth="14805" windowHeight="7830" activeTab="1" xr2:uid="{00000000-000D-0000-FFFF-FFFF00000000}"/>
  </bookViews>
  <sheets>
    <sheet name="КС Пр.20-22" sheetId="16" r:id="rId1"/>
    <sheet name="КС ВМП Пр.20-22" sheetId="11" r:id="rId2"/>
    <sheet name="ДС (пр.20-22)" sheetId="26" r:id="rId3"/>
    <sheet name="ВМП ДС (пр.20-22)" sheetId="27" r:id="rId4"/>
    <sheet name="Профил. СВОД Пр.20-22" sheetId="4" r:id="rId5"/>
    <sheet name="Разовые посещени.Пр.20-22" sheetId="8" r:id="rId6"/>
    <sheet name="Посещения с др.целями Пр.20-22" sheetId="9" r:id="rId7"/>
    <sheet name="Углуб.дисп.Пр. 20-22" sheetId="6" r:id="rId8"/>
    <sheet name="Центры здоровья Пр.20-22" sheetId="5" r:id="rId9"/>
    <sheet name="ДВН центр.исслед.Пр.20-22 " sheetId="7" r:id="rId10"/>
    <sheet name="Диспан набл.взрослых Пр.20-22" sheetId="10" r:id="rId11"/>
    <sheet name="СМП (20-22)" sheetId="12" r:id="rId12"/>
    <sheet name="Посещения неотл. 20-22" sheetId="13" r:id="rId13"/>
    <sheet name="Обращения 20-22" sheetId="14" r:id="rId14"/>
    <sheet name="Мед. реаб.в АПУ 20-22" sheetId="15" r:id="rId15"/>
    <sheet name="Долечивание, кибер-нож Пр.20-22" sheetId="22" r:id="rId16"/>
    <sheet name="Венерология Пр. 20-22" sheetId="21" r:id="rId17"/>
    <sheet name="Паллиативная МП Пр. 20-22" sheetId="20" r:id="rId18"/>
    <sheet name="Психотерапия Пр. 20-22" sheetId="19" r:id="rId19"/>
    <sheet name="Наркология Пр. 20-22" sheetId="25" r:id="rId20"/>
    <sheet name="Фтизиатрия Пр.20-22" sheetId="24" r:id="rId21"/>
    <sheet name="КТ, МРТ  2023" sheetId="30" r:id="rId22"/>
    <sheet name="УЗИ ССС 2023" sheetId="31" r:id="rId23"/>
    <sheet name="ЭИ, ПАИ, МГИ 2023" sheetId="32" r:id="rId24"/>
    <sheet name="ПЦР 2023" sheetId="33" r:id="rId25"/>
    <sheet name="РД, ПЭТ, УЗИ 2023" sheetId="35" r:id="rId26"/>
    <sheet name="Лист7" sheetId="23" r:id="rId27"/>
    <sheet name="Лист2" sheetId="18" r:id="rId28"/>
    <sheet name="Лист1" sheetId="17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_xlnm.Print_Area_2" localSheetId="3">#REF!</definedName>
    <definedName name="__xlnm.Print_Area_2" localSheetId="9">#REF!</definedName>
    <definedName name="__xlnm.Print_Area_2" localSheetId="10">#REF!</definedName>
    <definedName name="__xlnm.Print_Area_2" localSheetId="1">#REF!</definedName>
    <definedName name="__xlnm.Print_Area_2" localSheetId="21">#REF!</definedName>
    <definedName name="__xlnm.Print_Area_2" localSheetId="6">#REF!</definedName>
    <definedName name="__xlnm.Print_Area_2" localSheetId="4">#REF!</definedName>
    <definedName name="__xlnm.Print_Area_2" localSheetId="5">#REF!</definedName>
    <definedName name="__xlnm.Print_Area_2" localSheetId="25">#REF!</definedName>
    <definedName name="__xlnm.Print_Area_2" localSheetId="7">#REF!</definedName>
    <definedName name="__xlnm.Print_Area_2" localSheetId="22">#REF!</definedName>
    <definedName name="__xlnm.Print_Area_2" localSheetId="8">#REF!</definedName>
    <definedName name="__xlnm.Print_Area_2" localSheetId="23">#REF!</definedName>
    <definedName name="__xlnm.Print_Area_2">#REF!</definedName>
    <definedName name="_xlnm._FilterDatabase" localSheetId="2" hidden="1">'ДС (пр.20-22)'!#REF!</definedName>
    <definedName name="_xlnm._FilterDatabase" localSheetId="0" hidden="1">'КС Пр.20-22'!$A$4:$WVQ$132</definedName>
    <definedName name="_xlnm._FilterDatabase" localSheetId="21" hidden="1">'КТ, МРТ  2023'!$A$7:$N$53</definedName>
    <definedName name="_xlnm._FilterDatabase" localSheetId="24" hidden="1">'ПЦР 2023'!$B$6:$D$26</definedName>
    <definedName name="_xlnm._FilterDatabase" localSheetId="25" hidden="1">'РД, ПЭТ, УЗИ 2023'!$A$5:$S$26</definedName>
    <definedName name="_xlnm._FilterDatabase" localSheetId="11" hidden="1">'СМП (20-22)'!$A$7:$L$22</definedName>
    <definedName name="_xlnm._FilterDatabase" localSheetId="7" hidden="1">'Углуб.дисп.Пр. 20-22'!#REF!</definedName>
    <definedName name="_xlnm._FilterDatabase" localSheetId="22" hidden="1">'УЗИ ССС 2023'!$A$5:$G$87</definedName>
    <definedName name="_xlnm._FilterDatabase" localSheetId="23" hidden="1">'ЭИ, ПАИ, МГИ 2023'!$A$8:$Y$97</definedName>
    <definedName name="Kbcn" localSheetId="3">#REF!</definedName>
    <definedName name="Kbcn" localSheetId="9">#REF!</definedName>
    <definedName name="Kbcn" localSheetId="10">#REF!</definedName>
    <definedName name="Kbcn" localSheetId="1">#REF!</definedName>
    <definedName name="Kbcn" localSheetId="0">#REF!</definedName>
    <definedName name="Kbcn" localSheetId="21">#REF!</definedName>
    <definedName name="Kbcn" localSheetId="6">#REF!</definedName>
    <definedName name="Kbcn" localSheetId="4">#REF!</definedName>
    <definedName name="Kbcn" localSheetId="5">#REF!</definedName>
    <definedName name="Kbcn" localSheetId="25">#REF!</definedName>
    <definedName name="Kbcn" localSheetId="7">#REF!</definedName>
    <definedName name="Kbcn" localSheetId="22">#REF!</definedName>
    <definedName name="Kbcn" localSheetId="23">#REF!</definedName>
    <definedName name="Kbcn">#REF!</definedName>
    <definedName name="Neot_17" localSheetId="3">#REF!</definedName>
    <definedName name="Neot_17" localSheetId="9">#REF!</definedName>
    <definedName name="Neot_17" localSheetId="10">#REF!</definedName>
    <definedName name="Neot_17" localSheetId="1">#REF!</definedName>
    <definedName name="Neot_17" localSheetId="0">#REF!</definedName>
    <definedName name="Neot_17" localSheetId="21">#REF!</definedName>
    <definedName name="Neot_17" localSheetId="6">#REF!</definedName>
    <definedName name="Neot_17" localSheetId="4">#REF!</definedName>
    <definedName name="Neot_17" localSheetId="5">#REF!</definedName>
    <definedName name="Neot_17" localSheetId="25">#REF!</definedName>
    <definedName name="Neot_17" localSheetId="7">#REF!</definedName>
    <definedName name="Neot_17" localSheetId="22">#REF!</definedName>
    <definedName name="Neot_17" localSheetId="8">#REF!</definedName>
    <definedName name="Neot_17" localSheetId="23">#REF!</definedName>
    <definedName name="Neot_17">#REF!</definedName>
    <definedName name="res2_range" localSheetId="3">#REF!</definedName>
    <definedName name="res2_range" localSheetId="9">#REF!</definedName>
    <definedName name="res2_range" localSheetId="10">#REF!</definedName>
    <definedName name="res2_range" localSheetId="1">#REF!</definedName>
    <definedName name="res2_range" localSheetId="0">#REF!</definedName>
    <definedName name="res2_range" localSheetId="21">#REF!</definedName>
    <definedName name="res2_range" localSheetId="6">#REF!</definedName>
    <definedName name="res2_range" localSheetId="4">#REF!</definedName>
    <definedName name="res2_range" localSheetId="5">#REF!</definedName>
    <definedName name="res2_range" localSheetId="25">#REF!</definedName>
    <definedName name="res2_range" localSheetId="7">#REF!</definedName>
    <definedName name="res2_range" localSheetId="22">#REF!</definedName>
    <definedName name="res2_range" localSheetId="8">#REF!</definedName>
    <definedName name="res2_range" localSheetId="23">#REF!</definedName>
    <definedName name="res2_range">#REF!</definedName>
    <definedName name="Tg_CZ" localSheetId="3">#REF!</definedName>
    <definedName name="Tg_CZ" localSheetId="9">#REF!</definedName>
    <definedName name="Tg_CZ" localSheetId="10">#REF!</definedName>
    <definedName name="Tg_CZ" localSheetId="1">#REF!</definedName>
    <definedName name="Tg_CZ" localSheetId="21">#REF!</definedName>
    <definedName name="Tg_CZ" localSheetId="6">#REF!</definedName>
    <definedName name="Tg_CZ" localSheetId="4">#REF!</definedName>
    <definedName name="Tg_CZ" localSheetId="5">#REF!</definedName>
    <definedName name="Tg_CZ" localSheetId="25">#REF!</definedName>
    <definedName name="Tg_CZ" localSheetId="7">#REF!</definedName>
    <definedName name="Tg_CZ" localSheetId="22">#REF!</definedName>
    <definedName name="Tg_CZ" localSheetId="8">#REF!</definedName>
    <definedName name="Tg_CZ" localSheetId="23">#REF!</definedName>
    <definedName name="Tg_CZ">#REF!</definedName>
    <definedName name="Tg_Disp" localSheetId="3">#REF!</definedName>
    <definedName name="Tg_Disp" localSheetId="9">#REF!</definedName>
    <definedName name="Tg_Disp" localSheetId="10">#REF!</definedName>
    <definedName name="Tg_Disp" localSheetId="1">#REF!</definedName>
    <definedName name="Tg_Disp" localSheetId="21">#REF!</definedName>
    <definedName name="Tg_Disp" localSheetId="6">#REF!</definedName>
    <definedName name="Tg_Disp" localSheetId="4">#REF!</definedName>
    <definedName name="Tg_Disp" localSheetId="5">#REF!</definedName>
    <definedName name="Tg_Disp" localSheetId="25">#REF!</definedName>
    <definedName name="Tg_Disp" localSheetId="7">#REF!</definedName>
    <definedName name="Tg_Disp" localSheetId="22">#REF!</definedName>
    <definedName name="Tg_Disp" localSheetId="8">#REF!</definedName>
    <definedName name="Tg_Disp" localSheetId="23">#REF!</definedName>
    <definedName name="Tg_Disp">#REF!</definedName>
    <definedName name="Tg_Geri" localSheetId="3">#REF!</definedName>
    <definedName name="Tg_Geri" localSheetId="9">#REF!</definedName>
    <definedName name="Tg_Geri" localSheetId="10">#REF!</definedName>
    <definedName name="Tg_Geri" localSheetId="1">#REF!</definedName>
    <definedName name="Tg_Geri" localSheetId="21">#REF!</definedName>
    <definedName name="Tg_Geri" localSheetId="6">#REF!</definedName>
    <definedName name="Tg_Geri" localSheetId="4">#REF!</definedName>
    <definedName name="Tg_Geri" localSheetId="5">#REF!</definedName>
    <definedName name="Tg_Geri" localSheetId="25">#REF!</definedName>
    <definedName name="Tg_Geri" localSheetId="7">#REF!</definedName>
    <definedName name="Tg_Geri" localSheetId="22">#REF!</definedName>
    <definedName name="Tg_Geri" localSheetId="8">#REF!</definedName>
    <definedName name="Tg_Geri" localSheetId="23">#REF!</definedName>
    <definedName name="Tg_Geri">#REF!</definedName>
    <definedName name="Tg_Kons" localSheetId="3">#REF!</definedName>
    <definedName name="Tg_Kons" localSheetId="9">#REF!</definedName>
    <definedName name="Tg_Kons" localSheetId="10">#REF!</definedName>
    <definedName name="Tg_Kons" localSheetId="1">#REF!</definedName>
    <definedName name="Tg_Kons" localSheetId="21">#REF!</definedName>
    <definedName name="Tg_Kons" localSheetId="6">#REF!</definedName>
    <definedName name="Tg_Kons" localSheetId="4">#REF!</definedName>
    <definedName name="Tg_Kons" localSheetId="5">#REF!</definedName>
    <definedName name="Tg_Kons" localSheetId="25">#REF!</definedName>
    <definedName name="Tg_Kons" localSheetId="7">#REF!</definedName>
    <definedName name="Tg_Kons" localSheetId="22">#REF!</definedName>
    <definedName name="Tg_Kons" localSheetId="8">#REF!</definedName>
    <definedName name="Tg_Kons" localSheetId="23">#REF!</definedName>
    <definedName name="Tg_Kons">#REF!</definedName>
    <definedName name="Tg_Med" localSheetId="3">#REF!</definedName>
    <definedName name="Tg_Med" localSheetId="9">#REF!</definedName>
    <definedName name="Tg_Med" localSheetId="10">#REF!</definedName>
    <definedName name="Tg_Med" localSheetId="1">#REF!</definedName>
    <definedName name="Tg_Med" localSheetId="21">#REF!</definedName>
    <definedName name="Tg_Med" localSheetId="6">#REF!</definedName>
    <definedName name="Tg_Med" localSheetId="4">#REF!</definedName>
    <definedName name="Tg_Med" localSheetId="5">#REF!</definedName>
    <definedName name="Tg_Med" localSheetId="25">#REF!</definedName>
    <definedName name="Tg_Med" localSheetId="7">#REF!</definedName>
    <definedName name="Tg_Med" localSheetId="22">#REF!</definedName>
    <definedName name="Tg_Med" localSheetId="8">#REF!</definedName>
    <definedName name="Tg_Med" localSheetId="23">#REF!</definedName>
    <definedName name="Tg_Med">#REF!</definedName>
    <definedName name="Tg_Neot" localSheetId="3">#REF!</definedName>
    <definedName name="Tg_Neot" localSheetId="9">#REF!</definedName>
    <definedName name="Tg_Neot" localSheetId="10">#REF!</definedName>
    <definedName name="Tg_Neot" localSheetId="1">#REF!</definedName>
    <definedName name="Tg_Neot" localSheetId="21">#REF!</definedName>
    <definedName name="Tg_Neot" localSheetId="6">#REF!</definedName>
    <definedName name="Tg_Neot" localSheetId="4">#REF!</definedName>
    <definedName name="Tg_Neot" localSheetId="5">#REF!</definedName>
    <definedName name="Tg_Neot" localSheetId="25">#REF!</definedName>
    <definedName name="Tg_Neot" localSheetId="7">#REF!</definedName>
    <definedName name="Tg_Neot" localSheetId="22">#REF!</definedName>
    <definedName name="Tg_Neot" localSheetId="8">#REF!</definedName>
    <definedName name="Tg_Neot" localSheetId="23">#REF!</definedName>
    <definedName name="Tg_Neot">#REF!</definedName>
    <definedName name="Tg_Nepr" localSheetId="3">#REF!</definedName>
    <definedName name="Tg_Nepr" localSheetId="9">#REF!</definedName>
    <definedName name="Tg_Nepr" localSheetId="10">#REF!</definedName>
    <definedName name="Tg_Nepr" localSheetId="1">#REF!</definedName>
    <definedName name="Tg_Nepr" localSheetId="21">#REF!</definedName>
    <definedName name="Tg_Nepr" localSheetId="6">#REF!</definedName>
    <definedName name="Tg_Nepr" localSheetId="4">#REF!</definedName>
    <definedName name="Tg_Nepr" localSheetId="5">#REF!</definedName>
    <definedName name="Tg_Nepr" localSheetId="25">#REF!</definedName>
    <definedName name="Tg_Nepr" localSheetId="7">#REF!</definedName>
    <definedName name="Tg_Nepr" localSheetId="22">#REF!</definedName>
    <definedName name="Tg_Nepr" localSheetId="8">#REF!</definedName>
    <definedName name="Tg_Nepr" localSheetId="23">#REF!</definedName>
    <definedName name="Tg_Nepr">#REF!</definedName>
    <definedName name="Tg_Obr" localSheetId="3">#REF!</definedName>
    <definedName name="Tg_Obr" localSheetId="9">#REF!</definedName>
    <definedName name="Tg_Obr" localSheetId="10">#REF!</definedName>
    <definedName name="Tg_Obr" localSheetId="1">#REF!</definedName>
    <definedName name="Tg_Obr" localSheetId="21">#REF!</definedName>
    <definedName name="Tg_Obr" localSheetId="6">#REF!</definedName>
    <definedName name="Tg_Obr" localSheetId="4">#REF!</definedName>
    <definedName name="Tg_Obr" localSheetId="5">#REF!</definedName>
    <definedName name="Tg_Obr" localSheetId="25">#REF!</definedName>
    <definedName name="Tg_Obr" localSheetId="7">#REF!</definedName>
    <definedName name="Tg_Obr" localSheetId="22">#REF!</definedName>
    <definedName name="Tg_Obr" localSheetId="8">#REF!</definedName>
    <definedName name="Tg_Obr" localSheetId="23">#REF!</definedName>
    <definedName name="Tg_Obr">#REF!</definedName>
    <definedName name="Tg_Reestr" localSheetId="3">#REF!</definedName>
    <definedName name="Tg_Reestr" localSheetId="9">#REF!</definedName>
    <definedName name="Tg_Reestr" localSheetId="10">#REF!</definedName>
    <definedName name="Tg_Reestr" localSheetId="1">#REF!</definedName>
    <definedName name="Tg_Reestr" localSheetId="21">#REF!</definedName>
    <definedName name="Tg_Reestr" localSheetId="6">#REF!</definedName>
    <definedName name="Tg_Reestr" localSheetId="4">#REF!</definedName>
    <definedName name="Tg_Reestr" localSheetId="5">#REF!</definedName>
    <definedName name="Tg_Reestr" localSheetId="25">#REF!</definedName>
    <definedName name="Tg_Reestr" localSheetId="7">#REF!</definedName>
    <definedName name="Tg_Reestr" localSheetId="22">#REF!</definedName>
    <definedName name="Tg_Reestr" localSheetId="8">#REF!</definedName>
    <definedName name="Tg_Reestr" localSheetId="23">#REF!</definedName>
    <definedName name="Tg_Reestr">#REF!</definedName>
    <definedName name="TgDs" localSheetId="3">#REF!</definedName>
    <definedName name="TgDs" localSheetId="9">#REF!</definedName>
    <definedName name="TgDs" localSheetId="10">#REF!</definedName>
    <definedName name="TgDs" localSheetId="2">#REF!</definedName>
    <definedName name="TgDs" localSheetId="1">#REF!</definedName>
    <definedName name="TgDs" localSheetId="6">#REF!</definedName>
    <definedName name="TgDs" localSheetId="4">#REF!</definedName>
    <definedName name="TgDs" localSheetId="5">#REF!</definedName>
    <definedName name="TgDs" localSheetId="7">#REF!</definedName>
    <definedName name="TgDs">#REF!</definedName>
    <definedName name="TgSMP" localSheetId="9">#REF!</definedName>
    <definedName name="TgSMP" localSheetId="10">#REF!</definedName>
    <definedName name="TgSMP" localSheetId="1">#REF!</definedName>
    <definedName name="TgSMP" localSheetId="6">#REF!</definedName>
    <definedName name="TgSMP" localSheetId="4">#REF!</definedName>
    <definedName name="TgSMP" localSheetId="5">#REF!</definedName>
    <definedName name="TgSMP" localSheetId="7">#REF!</definedName>
    <definedName name="TgSMP">#REF!</definedName>
    <definedName name="XLRPARAMS_ISP_FIO" localSheetId="8" hidden="1">[1]XLR_NoRangeSheet!$B$6</definedName>
    <definedName name="XLRPARAMS_ISP_FIO" hidden="1">[2]XLR_NoRangeSheet!$B$6</definedName>
    <definedName name="XLRPARAMS_MP_NAME" localSheetId="8" hidden="1">[1]XLR_NoRangeSheet!$D$6</definedName>
    <definedName name="XLRPARAMS_MP_NAME" hidden="1">[2]XLR_NoRangeSheet!$D$6</definedName>
    <definedName name="XLRPARAMS_STR_PERIOD" localSheetId="8" hidden="1">[1]XLR_NoRangeSheet!$C$6</definedName>
    <definedName name="XLRPARAMS_STR_PERIOD" hidden="1">[2]XLR_NoRangeSheet!$C$6</definedName>
    <definedName name="апп" localSheetId="3">#REF!</definedName>
    <definedName name="апп" localSheetId="9">#REF!</definedName>
    <definedName name="апп" localSheetId="10">#REF!</definedName>
    <definedName name="апп" localSheetId="1">#REF!</definedName>
    <definedName name="апп" localSheetId="0">#REF!</definedName>
    <definedName name="апп" localSheetId="6">#REF!</definedName>
    <definedName name="апп" localSheetId="4">#REF!</definedName>
    <definedName name="апп" localSheetId="5">#REF!</definedName>
    <definedName name="апп" localSheetId="7">#REF!</definedName>
    <definedName name="апп" localSheetId="8">#REF!</definedName>
    <definedName name="апп" localSheetId="23">#REF!</definedName>
    <definedName name="апп">#REF!</definedName>
    <definedName name="_xlnm.Database" localSheetId="3">#REF!</definedName>
    <definedName name="_xlnm.Database" localSheetId="9">#REF!</definedName>
    <definedName name="_xlnm.Database" localSheetId="10">#REF!</definedName>
    <definedName name="_xlnm.Database" localSheetId="1">#REF!</definedName>
    <definedName name="_xlnm.Database" localSheetId="0">#REF!</definedName>
    <definedName name="_xlnm.Database" localSheetId="21">#REF!</definedName>
    <definedName name="_xlnm.Database" localSheetId="6">#REF!</definedName>
    <definedName name="_xlnm.Database" localSheetId="4">#REF!</definedName>
    <definedName name="_xlnm.Database" localSheetId="5">#REF!</definedName>
    <definedName name="_xlnm.Database" localSheetId="25">#REF!</definedName>
    <definedName name="_xlnm.Database" localSheetId="7">#REF!</definedName>
    <definedName name="_xlnm.Database" localSheetId="22">#REF!</definedName>
    <definedName name="_xlnm.Database" localSheetId="8">#REF!</definedName>
    <definedName name="_xlnm.Database" localSheetId="23">#REF!</definedName>
    <definedName name="_xlnm.Database">#REF!</definedName>
    <definedName name="Д" localSheetId="0">[3]Данные!$B$1:$EF$178</definedName>
    <definedName name="Д" localSheetId="21">[4]Данные!$B$1:$EF$178</definedName>
    <definedName name="Д" localSheetId="6">[5]Данные!$B$1:$EF$178</definedName>
    <definedName name="Д" localSheetId="4">[5]Данные!$B$1:$EF$178</definedName>
    <definedName name="Д" localSheetId="5">[6]Данные!$B$1:$EF$178</definedName>
    <definedName name="Д" localSheetId="25">[7]Данные!$B$1:$EF$178</definedName>
    <definedName name="Д" localSheetId="7">[7]Данные!$B$1:$EF$178</definedName>
    <definedName name="Д" localSheetId="22">[4]Данные!$B$1:$EF$178</definedName>
    <definedName name="Д" localSheetId="8">[5]Данные!$B$1:$EF$178</definedName>
    <definedName name="Д" localSheetId="23">[3]Данные!$B$1:$EF$178</definedName>
    <definedName name="Д">[7]Данные!$B$1:$EF$178</definedName>
    <definedName name="Жен.конс." localSheetId="3">#REF!</definedName>
    <definedName name="Жен.конс." localSheetId="10">#REF!</definedName>
    <definedName name="Жен.конс." localSheetId="1">#REF!</definedName>
    <definedName name="Жен.конс." localSheetId="6">#REF!</definedName>
    <definedName name="Жен.конс." localSheetId="4">#REF!</definedName>
    <definedName name="Жен.конс." localSheetId="5">#REF!</definedName>
    <definedName name="Жен.конс." localSheetId="7">#REF!</definedName>
    <definedName name="Жен.конс.">#REF!</definedName>
    <definedName name="_xlnm.Print_Titles" localSheetId="2">'ДС (пр.20-22)'!#REF!</definedName>
    <definedName name="_xlnm.Print_Titles" localSheetId="1">'КС ВМП Пр.20-22'!$A:$B</definedName>
    <definedName name="_xlnm.Print_Titles" localSheetId="6">'Посещения с др.целями Пр.20-22'!$2:$6</definedName>
    <definedName name="_xlnm.Print_Titles" localSheetId="4">'Профил. СВОД Пр.20-22'!$2:$7</definedName>
    <definedName name="_xlnm.Print_Titles" localSheetId="5">'Разовые посещени.Пр.20-22'!$2:$7</definedName>
    <definedName name="_xlnm.Print_Titles" localSheetId="11">'СМП (20-22)'!$4:$7</definedName>
    <definedName name="ЗД" localSheetId="0">[3]Данные!$BY$3:$DB$3</definedName>
    <definedName name="ЗД" localSheetId="21">[4]Данные!$BY$3:$DB$3</definedName>
    <definedName name="ЗД" localSheetId="6">[5]Данные!$BY$3:$DB$3</definedName>
    <definedName name="ЗД" localSheetId="4">[5]Данные!$BY$3:$DB$3</definedName>
    <definedName name="ЗД" localSheetId="5">[6]Данные!$BY$3:$DB$3</definedName>
    <definedName name="ЗД" localSheetId="25">[7]Данные!$BY$3:$DB$3</definedName>
    <definedName name="ЗД" localSheetId="7">[7]Данные!$BY$3:$DB$3</definedName>
    <definedName name="ЗД" localSheetId="22">[4]Данные!$BY$3:$DB$3</definedName>
    <definedName name="ЗД" localSheetId="8">[5]Данные!$BY$3:$DB$3</definedName>
    <definedName name="ЗД" localSheetId="23">[3]Данные!$BY$3:$DB$3</definedName>
    <definedName name="ЗД">[7]Данные!$BY$3:$DB$3</definedName>
    <definedName name="иные" localSheetId="10">#REF!</definedName>
    <definedName name="иные" localSheetId="6">#REF!</definedName>
    <definedName name="иные" localSheetId="4">#REF!</definedName>
    <definedName name="иные" localSheetId="5">#REF!</definedName>
    <definedName name="иные" localSheetId="7">#REF!</definedName>
    <definedName name="иные" localSheetId="8">#REF!</definedName>
    <definedName name="иные">#REF!</definedName>
    <definedName name="материальные_запасы_основные_средства" localSheetId="10">#REF!</definedName>
    <definedName name="материальные_запасы_основные_средства" localSheetId="6">#REF!</definedName>
    <definedName name="материальные_запасы_основные_средства" localSheetId="4">#REF!</definedName>
    <definedName name="материальные_запасы_основные_средства" localSheetId="5">#REF!</definedName>
    <definedName name="материальные_запасы_основные_средства" localSheetId="8">#REF!</definedName>
    <definedName name="материальные_запасы_основные_средства">#REF!</definedName>
    <definedName name="мирир" localSheetId="3">#REF!</definedName>
    <definedName name="мирир" localSheetId="9">#REF!</definedName>
    <definedName name="мирир" localSheetId="10">#REF!</definedName>
    <definedName name="мирир" localSheetId="1">#REF!</definedName>
    <definedName name="мирир" localSheetId="0">#REF!</definedName>
    <definedName name="мирир" localSheetId="6">#REF!</definedName>
    <definedName name="мирир" localSheetId="4">#REF!</definedName>
    <definedName name="мирир" localSheetId="5">#REF!</definedName>
    <definedName name="мирир" localSheetId="7">#REF!</definedName>
    <definedName name="мирир" localSheetId="8">#REF!</definedName>
    <definedName name="мирир" localSheetId="23">#REF!</definedName>
    <definedName name="мирир">#REF!</definedName>
    <definedName name="Нефтекамск" localSheetId="10">'[9]СВОД КП ПРОЕКТА книж'!$A$4:$DS$109</definedName>
    <definedName name="Нефтекамск" localSheetId="1">'[8]СВОД КП ПРОЕКТА книж'!$A$4:$DS$109</definedName>
    <definedName name="Нефтекамск" localSheetId="0">'[8]СВОД КП ПРОЕКТА книж'!$A$4:$DS$109</definedName>
    <definedName name="Нефтекамск" localSheetId="7">'[9]СВОД КП ПРОЕКТА книж'!$A$4:$DS$109</definedName>
    <definedName name="Нефтекамск">'[9]СВОД КП ПРОЕКТА книж'!$A$4:$DS$109</definedName>
    <definedName name="_xlnm.Print_Area" localSheetId="6">'Посещения с др.целями Пр.20-22'!$A$1:$G$147</definedName>
    <definedName name="_xlnm.Print_Area" localSheetId="8">'Центры здоровья Пр.20-22'!$A$1:$L$28</definedName>
    <definedName name="_xlnm.Print_Area" localSheetId="23">'ЭИ, ПАИ, МГИ 2023'!$A$1:$Y$96</definedName>
    <definedName name="оплата_труда" localSheetId="10">#REF!</definedName>
    <definedName name="оплата_труда" localSheetId="6">#REF!</definedName>
    <definedName name="оплата_труда" localSheetId="4">#REF!</definedName>
    <definedName name="оплата_труда" localSheetId="5">#REF!</definedName>
    <definedName name="оплата_труда" localSheetId="7">#REF!</definedName>
    <definedName name="оплата_труда" localSheetId="8">#REF!</definedName>
    <definedName name="оплата_труда">#REF!</definedName>
    <definedName name="ппорь" localSheetId="3">#REF!</definedName>
    <definedName name="ппорь" localSheetId="9">#REF!</definedName>
    <definedName name="ппорь" localSheetId="10">#REF!</definedName>
    <definedName name="ппорь" localSheetId="1">#REF!</definedName>
    <definedName name="ппорь" localSheetId="0">#REF!</definedName>
    <definedName name="ппорь" localSheetId="21">#REF!</definedName>
    <definedName name="ппорь" localSheetId="6">#REF!</definedName>
    <definedName name="ппорь" localSheetId="4">#REF!</definedName>
    <definedName name="ппорь" localSheetId="5">#REF!</definedName>
    <definedName name="ппорь" localSheetId="25">#REF!</definedName>
    <definedName name="ппорь" localSheetId="7">#REF!</definedName>
    <definedName name="ппорь" localSheetId="22">#REF!</definedName>
    <definedName name="ппорь" localSheetId="8">#REF!</definedName>
    <definedName name="ппорь" localSheetId="23">#REF!</definedName>
    <definedName name="ппорь">#REF!</definedName>
    <definedName name="Пр.2">#REF!</definedName>
    <definedName name="пра">#REF!</definedName>
    <definedName name="пэт" localSheetId="3">#REF!</definedName>
    <definedName name="пэт" localSheetId="10">#REF!</definedName>
    <definedName name="пэт" localSheetId="1">#REF!</definedName>
    <definedName name="пэт" localSheetId="6">#REF!</definedName>
    <definedName name="пэт" localSheetId="4">#REF!</definedName>
    <definedName name="пэт" localSheetId="5">#REF!</definedName>
    <definedName name="пэт" localSheetId="7">#REF!</definedName>
    <definedName name="пэт">#REF!</definedName>
    <definedName name="рд">#REF!</definedName>
    <definedName name="РОБЬ">#REF!</definedName>
    <definedName name="смп" localSheetId="3">#REF!</definedName>
    <definedName name="смп" localSheetId="9">#REF!</definedName>
    <definedName name="смп" localSheetId="10">#REF!</definedName>
    <definedName name="смп" localSheetId="1">#REF!</definedName>
    <definedName name="смп" localSheetId="0">#REF!</definedName>
    <definedName name="смп" localSheetId="6">#REF!</definedName>
    <definedName name="смп" localSheetId="4">#REF!</definedName>
    <definedName name="смп" localSheetId="5">#REF!</definedName>
    <definedName name="смп" localSheetId="7">#REF!</definedName>
    <definedName name="смп">#REF!</definedName>
    <definedName name="Список" localSheetId="10">#REF!</definedName>
    <definedName name="Список" localSheetId="6">#REF!</definedName>
    <definedName name="Список" localSheetId="4">#REF!</definedName>
    <definedName name="Список" localSheetId="5">#REF!</definedName>
    <definedName name="Список">#REF!</definedName>
    <definedName name="стер" localSheetId="9">#REF!</definedName>
    <definedName name="стер" localSheetId="10">#REF!</definedName>
    <definedName name="стер" localSheetId="1">#REF!</definedName>
    <definedName name="стер" localSheetId="0">#REF!</definedName>
    <definedName name="стер" localSheetId="6">#REF!</definedName>
    <definedName name="стер" localSheetId="4">#REF!</definedName>
    <definedName name="стер" localSheetId="5">#REF!</definedName>
    <definedName name="стер" localSheetId="7">#REF!</definedName>
    <definedName name="стер">#REF!</definedName>
    <definedName name="ттттт" localSheetId="3">#REF!</definedName>
    <definedName name="ттттт" localSheetId="9">#REF!</definedName>
    <definedName name="ттттт" localSheetId="10">#REF!</definedName>
    <definedName name="ттттт" localSheetId="1">#REF!</definedName>
    <definedName name="ттттт" localSheetId="6">#REF!</definedName>
    <definedName name="ттттт" localSheetId="4">#REF!</definedName>
    <definedName name="ттттт" localSheetId="5">#REF!</definedName>
    <definedName name="ттттт" localSheetId="7">#REF!</definedName>
    <definedName name="ттттт" localSheetId="23">#REF!</definedName>
    <definedName name="ттттт">#REF!</definedName>
    <definedName name="ФЗ" localSheetId="0">[3]Данные!$DC$3:$EF$3</definedName>
    <definedName name="ФЗ" localSheetId="21">[4]Данные!$DC$3:$EF$3</definedName>
    <definedName name="ФЗ" localSheetId="6">[5]Данные!$DC$3:$EF$3</definedName>
    <definedName name="ФЗ" localSheetId="4">[5]Данные!$DC$3:$EF$3</definedName>
    <definedName name="ФЗ" localSheetId="5">[6]Данные!$DC$3:$EF$3</definedName>
    <definedName name="ФЗ" localSheetId="25">[7]Данные!$DC$3:$EF$3</definedName>
    <definedName name="ФЗ" localSheetId="7">[7]Данные!$DC$3:$EF$3</definedName>
    <definedName name="ФЗ" localSheetId="22">[4]Данные!$DC$3:$EF$3</definedName>
    <definedName name="ФЗ" localSheetId="8">[5]Данные!$DC$3:$EF$3</definedName>
    <definedName name="ФЗ" localSheetId="23">[3]Данные!$DC$3:$EF$3</definedName>
    <definedName name="ФЗ">[7]Данные!$DC$3:$EF$3</definedName>
    <definedName name="Шт" localSheetId="0">[3]Данные!$AU$3:$BX$3</definedName>
    <definedName name="Шт" localSheetId="21">[4]Данные!$AU$3:$BX$3</definedName>
    <definedName name="Шт" localSheetId="6">[5]Данные!$AU$3:$BX$3</definedName>
    <definedName name="Шт" localSheetId="4">[5]Данные!$AU$3:$BX$3</definedName>
    <definedName name="Шт" localSheetId="5">[6]Данные!$AU$3:$BX$3</definedName>
    <definedName name="Шт" localSheetId="25">[7]Данные!$AU$3:$BX$3</definedName>
    <definedName name="Шт" localSheetId="7">[7]Данные!$AU$3:$BX$3</definedName>
    <definedName name="Шт" localSheetId="22">[4]Данные!$AU$3:$BX$3</definedName>
    <definedName name="Шт" localSheetId="8">[5]Данные!$AU$3:$BX$3</definedName>
    <definedName name="Шт" localSheetId="23">[3]Данные!$AU$3:$BX$3</definedName>
    <definedName name="Шт">[7]Данные!$AU$3:$BX$3</definedName>
    <definedName name="ЭКО" localSheetId="3">#REF!</definedName>
    <definedName name="ЭКО" localSheetId="9">#REF!</definedName>
    <definedName name="ЭКО" localSheetId="10">#REF!</definedName>
    <definedName name="ЭКО" localSheetId="1">#REF!</definedName>
    <definedName name="ЭКО" localSheetId="0">#REF!</definedName>
    <definedName name="ЭКО" localSheetId="21">#REF!</definedName>
    <definedName name="ЭКО" localSheetId="6">#REF!</definedName>
    <definedName name="ЭКО" localSheetId="4">#REF!</definedName>
    <definedName name="ЭКО" localSheetId="5">#REF!</definedName>
    <definedName name="ЭКО" localSheetId="25">#REF!</definedName>
    <definedName name="ЭКО" localSheetId="7">#REF!</definedName>
    <definedName name="ЭКО" localSheetId="22">#REF!</definedName>
    <definedName name="ЭКО" localSheetId="8">#REF!</definedName>
    <definedName name="ЭКО" localSheetId="23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AF91" i="11" l="1"/>
  <c r="AE91" i="11"/>
  <c r="AD91" i="11"/>
  <c r="AC91" i="11"/>
  <c r="AB91" i="11"/>
  <c r="AA91" i="11"/>
  <c r="Z91" i="11"/>
  <c r="Y91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C91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AF80" i="11"/>
  <c r="AE80" i="11"/>
  <c r="AD80" i="11"/>
  <c r="AC80" i="11"/>
  <c r="AB80" i="11"/>
  <c r="AA80" i="11"/>
  <c r="Z80" i="11"/>
  <c r="Y80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C80" i="11"/>
  <c r="Q6" i="35" l="1"/>
  <c r="P6" i="35"/>
  <c r="O6" i="35"/>
  <c r="N6" i="35"/>
  <c r="M6" i="35"/>
  <c r="K6" i="35"/>
  <c r="I6" i="35"/>
  <c r="H6" i="35"/>
  <c r="G6" i="35"/>
  <c r="F6" i="35"/>
  <c r="E6" i="35"/>
  <c r="D6" i="35"/>
  <c r="R26" i="35"/>
  <c r="S26" i="35" s="1"/>
  <c r="R25" i="35"/>
  <c r="S25" i="35" s="1"/>
  <c r="R24" i="35"/>
  <c r="S24" i="35" s="1"/>
  <c r="R23" i="35"/>
  <c r="J23" i="35"/>
  <c r="L23" i="35" s="1"/>
  <c r="R22" i="35"/>
  <c r="J22" i="35"/>
  <c r="L22" i="35" s="1"/>
  <c r="R21" i="35"/>
  <c r="J21" i="35"/>
  <c r="L21" i="35" s="1"/>
  <c r="R20" i="35"/>
  <c r="S20" i="35" s="1"/>
  <c r="R19" i="35"/>
  <c r="S19" i="35" s="1"/>
  <c r="R18" i="35"/>
  <c r="S18" i="35" s="1"/>
  <c r="R17" i="35"/>
  <c r="S17" i="35" s="1"/>
  <c r="R16" i="35"/>
  <c r="S16" i="35" s="1"/>
  <c r="R15" i="35"/>
  <c r="S15" i="35" s="1"/>
  <c r="R14" i="35"/>
  <c r="S14" i="35" s="1"/>
  <c r="R13" i="35"/>
  <c r="S13" i="35" s="1"/>
  <c r="R12" i="35"/>
  <c r="S12" i="35" s="1"/>
  <c r="R11" i="35"/>
  <c r="S11" i="35" s="1"/>
  <c r="R10" i="35"/>
  <c r="S10" i="35" s="1"/>
  <c r="R9" i="35"/>
  <c r="S9" i="35" s="1"/>
  <c r="R8" i="35"/>
  <c r="S8" i="35" s="1"/>
  <c r="R7" i="35"/>
  <c r="S7" i="35" s="1"/>
  <c r="S22" i="35" l="1"/>
  <c r="S23" i="35"/>
  <c r="L6" i="35"/>
  <c r="S21" i="35"/>
  <c r="J6" i="35"/>
  <c r="R6" i="35"/>
  <c r="S6" i="35" l="1"/>
  <c r="D6" i="33"/>
  <c r="D4" i="33" s="1"/>
  <c r="P96" i="32" l="1"/>
  <c r="G96" i="32"/>
  <c r="K96" i="32" s="1"/>
  <c r="P95" i="32"/>
  <c r="K95" i="32"/>
  <c r="P94" i="32"/>
  <c r="K94" i="32"/>
  <c r="P93" i="32"/>
  <c r="K93" i="32"/>
  <c r="P91" i="32"/>
  <c r="K91" i="32"/>
  <c r="P90" i="32"/>
  <c r="G90" i="32"/>
  <c r="K90" i="32" s="1"/>
  <c r="P89" i="32"/>
  <c r="G89" i="32"/>
  <c r="K89" i="32" s="1"/>
  <c r="P88" i="32"/>
  <c r="K88" i="32"/>
  <c r="P87" i="32"/>
  <c r="K87" i="32"/>
  <c r="P86" i="32"/>
  <c r="K86" i="32"/>
  <c r="K85" i="32"/>
  <c r="P84" i="32"/>
  <c r="G84" i="32"/>
  <c r="K84" i="32" s="1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G73" i="32"/>
  <c r="K73" i="32" s="1"/>
  <c r="P72" i="32"/>
  <c r="K72" i="32"/>
  <c r="P71" i="32"/>
  <c r="K71" i="32"/>
  <c r="P70" i="32"/>
  <c r="G70" i="32"/>
  <c r="K70" i="32" s="1"/>
  <c r="P69" i="32"/>
  <c r="K69" i="32"/>
  <c r="P68" i="32"/>
  <c r="G68" i="32"/>
  <c r="K68" i="32" s="1"/>
  <c r="P67" i="32"/>
  <c r="K67" i="32"/>
  <c r="P66" i="32"/>
  <c r="G66" i="32"/>
  <c r="K66" i="32" s="1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G45" i="32"/>
  <c r="K45" i="32" s="1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G36" i="32"/>
  <c r="K36" i="32" s="1"/>
  <c r="P35" i="32"/>
  <c r="G35" i="32"/>
  <c r="K35" i="32" s="1"/>
  <c r="P34" i="32"/>
  <c r="K34" i="32"/>
  <c r="P33" i="32"/>
  <c r="K33" i="32"/>
  <c r="P32" i="32"/>
  <c r="G32" i="32"/>
  <c r="K32" i="32" s="1"/>
  <c r="P31" i="32"/>
  <c r="G31" i="32"/>
  <c r="K31" i="32" s="1"/>
  <c r="P30" i="32"/>
  <c r="K30" i="32"/>
  <c r="P29" i="32"/>
  <c r="G29" i="32"/>
  <c r="K29" i="32" s="1"/>
  <c r="P28" i="32"/>
  <c r="G28" i="32"/>
  <c r="K28" i="32" s="1"/>
  <c r="P27" i="32"/>
  <c r="K27" i="32"/>
  <c r="P26" i="32"/>
  <c r="K26" i="32"/>
  <c r="P25" i="32"/>
  <c r="G25" i="32"/>
  <c r="K25" i="32" s="1"/>
  <c r="P24" i="32"/>
  <c r="G24" i="32"/>
  <c r="K24" i="32" s="1"/>
  <c r="P23" i="32"/>
  <c r="G23" i="32"/>
  <c r="K23" i="32" s="1"/>
  <c r="P22" i="32"/>
  <c r="G22" i="32"/>
  <c r="P21" i="32"/>
  <c r="K21" i="32"/>
  <c r="P20" i="32"/>
  <c r="G20" i="32"/>
  <c r="K20" i="32" s="1"/>
  <c r="P19" i="32"/>
  <c r="K19" i="32"/>
  <c r="P18" i="32"/>
  <c r="K18" i="32"/>
  <c r="P17" i="32"/>
  <c r="K17" i="32"/>
  <c r="P16" i="32"/>
  <c r="K16" i="32"/>
  <c r="P15" i="32"/>
  <c r="G15" i="32"/>
  <c r="K15" i="32" s="1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8" i="32"/>
  <c r="J6" i="32" s="1"/>
  <c r="I8" i="32"/>
  <c r="I6" i="32" s="1"/>
  <c r="H8" i="32"/>
  <c r="H6" i="32" s="1"/>
  <c r="F8" i="32"/>
  <c r="F6" i="32" s="1"/>
  <c r="E8" i="32"/>
  <c r="E6" i="32" s="1"/>
  <c r="D8" i="32"/>
  <c r="D6" i="32" s="1"/>
  <c r="U6" i="32"/>
  <c r="P8" i="32" l="1"/>
  <c r="P6" i="32" s="1"/>
  <c r="K22" i="32"/>
  <c r="G8" i="32"/>
  <c r="G6" i="32" s="1"/>
  <c r="K8" i="32" l="1"/>
  <c r="K6" i="32" s="1"/>
  <c r="G87" i="31" l="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F7" i="31"/>
  <c r="F5" i="31" s="1"/>
  <c r="E7" i="31"/>
  <c r="E5" i="31" s="1"/>
  <c r="D7" i="31"/>
  <c r="D5" i="31" s="1"/>
  <c r="G7" i="31" l="1"/>
  <c r="G5" i="31" s="1"/>
  <c r="L51" i="30" l="1"/>
  <c r="H51" i="30"/>
  <c r="M51" i="30" s="1"/>
  <c r="L50" i="30"/>
  <c r="H50" i="30"/>
  <c r="L49" i="30"/>
  <c r="H49" i="30"/>
  <c r="L48" i="30"/>
  <c r="H48" i="30"/>
  <c r="L47" i="30"/>
  <c r="H47" i="30"/>
  <c r="L46" i="30"/>
  <c r="H46" i="30"/>
  <c r="M46" i="30" s="1"/>
  <c r="L45" i="30"/>
  <c r="H45" i="30"/>
  <c r="L44" i="30"/>
  <c r="H44" i="30"/>
  <c r="M44" i="30" s="1"/>
  <c r="L43" i="30"/>
  <c r="H43" i="30"/>
  <c r="L42" i="30"/>
  <c r="H42" i="30"/>
  <c r="M42" i="30" s="1"/>
  <c r="L41" i="30"/>
  <c r="M41" i="30" s="1"/>
  <c r="L40" i="30"/>
  <c r="H40" i="30"/>
  <c r="L39" i="30"/>
  <c r="M39" i="30" s="1"/>
  <c r="L38" i="30"/>
  <c r="H38" i="30"/>
  <c r="L37" i="30"/>
  <c r="H37" i="30"/>
  <c r="L36" i="30"/>
  <c r="H36" i="30"/>
  <c r="L35" i="30"/>
  <c r="H35" i="30"/>
  <c r="L34" i="30"/>
  <c r="H34" i="30"/>
  <c r="L33" i="30"/>
  <c r="H33" i="30"/>
  <c r="L32" i="30"/>
  <c r="H32" i="30"/>
  <c r="L31" i="30"/>
  <c r="H31" i="30"/>
  <c r="L30" i="30"/>
  <c r="H30" i="30"/>
  <c r="L29" i="30"/>
  <c r="H29" i="30"/>
  <c r="L28" i="30"/>
  <c r="H28" i="30"/>
  <c r="L27" i="30"/>
  <c r="H27" i="30"/>
  <c r="L26" i="30"/>
  <c r="H26" i="30"/>
  <c r="L25" i="30"/>
  <c r="H25" i="30"/>
  <c r="L24" i="30"/>
  <c r="H24" i="30"/>
  <c r="L23" i="30"/>
  <c r="H23" i="30"/>
  <c r="L22" i="30"/>
  <c r="H22" i="30"/>
  <c r="L21" i="30"/>
  <c r="H21" i="30"/>
  <c r="L20" i="30"/>
  <c r="H20" i="30"/>
  <c r="L19" i="30"/>
  <c r="H19" i="30"/>
  <c r="L18" i="30"/>
  <c r="H18" i="30"/>
  <c r="L17" i="30"/>
  <c r="H17" i="30"/>
  <c r="L16" i="30"/>
  <c r="H16" i="30"/>
  <c r="L15" i="30"/>
  <c r="M15" i="30" s="1"/>
  <c r="L14" i="30"/>
  <c r="H14" i="30"/>
  <c r="L13" i="30"/>
  <c r="H13" i="30"/>
  <c r="L12" i="30"/>
  <c r="H12" i="30"/>
  <c r="L11" i="30"/>
  <c r="H11" i="30"/>
  <c r="L10" i="30"/>
  <c r="H10" i="30"/>
  <c r="L9" i="30"/>
  <c r="H9" i="30"/>
  <c r="L8" i="30"/>
  <c r="H8" i="30"/>
  <c r="K7" i="30"/>
  <c r="J7" i="30"/>
  <c r="I7" i="30"/>
  <c r="G7" i="30"/>
  <c r="F7" i="30"/>
  <c r="E7" i="30"/>
  <c r="D7" i="30"/>
  <c r="M14" i="30" l="1"/>
  <c r="M19" i="30"/>
  <c r="M35" i="30"/>
  <c r="M20" i="30"/>
  <c r="M24" i="30"/>
  <c r="M28" i="30"/>
  <c r="M50" i="30"/>
  <c r="M18" i="30"/>
  <c r="M22" i="30"/>
  <c r="M34" i="30"/>
  <c r="K5" i="30"/>
  <c r="M12" i="30"/>
  <c r="M25" i="30"/>
  <c r="M32" i="30"/>
  <c r="M9" i="30"/>
  <c r="M13" i="30"/>
  <c r="M29" i="30"/>
  <c r="M38" i="30"/>
  <c r="M23" i="30"/>
  <c r="G5" i="30"/>
  <c r="M47" i="30"/>
  <c r="M45" i="30"/>
  <c r="M11" i="30"/>
  <c r="M16" i="30"/>
  <c r="M36" i="30"/>
  <c r="M40" i="30"/>
  <c r="E5" i="30"/>
  <c r="M27" i="30"/>
  <c r="M49" i="30"/>
  <c r="F5" i="30"/>
  <c r="M17" i="30"/>
  <c r="M26" i="30"/>
  <c r="M31" i="30"/>
  <c r="M33" i="30"/>
  <c r="M48" i="30"/>
  <c r="D5" i="30"/>
  <c r="J5" i="30"/>
  <c r="M10" i="30"/>
  <c r="M21" i="30"/>
  <c r="M30" i="30"/>
  <c r="M37" i="30"/>
  <c r="M43" i="30"/>
  <c r="H7" i="30"/>
  <c r="H5" i="30" s="1"/>
  <c r="L7" i="30"/>
  <c r="M8" i="30"/>
  <c r="I5" i="30"/>
  <c r="L5" i="30" l="1"/>
  <c r="M7" i="30"/>
  <c r="M5" i="30" s="1"/>
  <c r="C8" i="27" l="1"/>
  <c r="B8" i="27"/>
  <c r="D7" i="27"/>
  <c r="D6" i="27"/>
  <c r="D5" i="27"/>
  <c r="D8" i="27" s="1"/>
  <c r="K143" i="26" l="1"/>
  <c r="K145" i="26" s="1"/>
  <c r="J143" i="26"/>
  <c r="J145" i="26" s="1"/>
  <c r="E143" i="26"/>
  <c r="E145" i="26" s="1"/>
  <c r="F142" i="26"/>
  <c r="D142" i="26"/>
  <c r="D141" i="26"/>
  <c r="D140" i="26"/>
  <c r="D139" i="26"/>
  <c r="D138" i="26"/>
  <c r="D137" i="26"/>
  <c r="D136" i="26"/>
  <c r="G135" i="26"/>
  <c r="D135" i="26"/>
  <c r="D134" i="26"/>
  <c r="D133" i="26"/>
  <c r="D132" i="26"/>
  <c r="D131" i="26"/>
  <c r="D130" i="26"/>
  <c r="I129" i="26"/>
  <c r="D129" i="26"/>
  <c r="D128" i="26"/>
  <c r="D127" i="26"/>
  <c r="G126" i="26"/>
  <c r="D126" i="26"/>
  <c r="D125" i="26"/>
  <c r="D124" i="26"/>
  <c r="D123" i="26"/>
  <c r="D122" i="26"/>
  <c r="D121" i="26"/>
  <c r="G120" i="26"/>
  <c r="D120" i="26"/>
  <c r="D119" i="26"/>
  <c r="G118" i="26"/>
  <c r="F118" i="26"/>
  <c r="D118" i="26"/>
  <c r="D117" i="26"/>
  <c r="D116" i="26"/>
  <c r="I115" i="26"/>
  <c r="D115" i="26"/>
  <c r="D114" i="26"/>
  <c r="D113" i="26"/>
  <c r="D112" i="26"/>
  <c r="D111" i="26"/>
  <c r="D110" i="26"/>
  <c r="G109" i="26"/>
  <c r="D109" i="26"/>
  <c r="D108" i="26"/>
  <c r="D107" i="26"/>
  <c r="I106" i="26"/>
  <c r="H106" i="26"/>
  <c r="D106" i="26"/>
  <c r="H105" i="26"/>
  <c r="D105" i="26"/>
  <c r="D104" i="26"/>
  <c r="H103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D85" i="26"/>
  <c r="F84" i="26"/>
  <c r="F143" i="26" s="1"/>
  <c r="F145" i="26" s="1"/>
  <c r="D84" i="26"/>
  <c r="D83" i="26"/>
  <c r="D82" i="26"/>
  <c r="D81" i="26"/>
  <c r="D80" i="26"/>
  <c r="D79" i="26"/>
  <c r="D78" i="26"/>
  <c r="D77" i="26"/>
  <c r="D76" i="26"/>
  <c r="D75" i="26"/>
  <c r="D74" i="26"/>
  <c r="D73" i="26"/>
  <c r="D72" i="26"/>
  <c r="D71" i="26"/>
  <c r="D70" i="26"/>
  <c r="D69" i="26"/>
  <c r="D68" i="26"/>
  <c r="D67" i="26"/>
  <c r="D66" i="26"/>
  <c r="D65" i="26"/>
  <c r="D64" i="26"/>
  <c r="D63" i="26"/>
  <c r="D62" i="26"/>
  <c r="D61" i="26"/>
  <c r="D60" i="26"/>
  <c r="D59" i="26"/>
  <c r="H58" i="26"/>
  <c r="D58" i="26"/>
  <c r="D57" i="26"/>
  <c r="D56" i="26"/>
  <c r="D55" i="26"/>
  <c r="D54" i="26"/>
  <c r="D53" i="26"/>
  <c r="D52" i="26"/>
  <c r="H51" i="26"/>
  <c r="D51" i="26"/>
  <c r="D50" i="26"/>
  <c r="H49" i="26"/>
  <c r="D49" i="26"/>
  <c r="I48" i="26"/>
  <c r="D48" i="26"/>
  <c r="D47" i="26"/>
  <c r="H46" i="26"/>
  <c r="D46" i="26"/>
  <c r="D45" i="26"/>
  <c r="D44" i="26"/>
  <c r="H43" i="26"/>
  <c r="D43" i="26"/>
  <c r="H42" i="26"/>
  <c r="D42" i="26"/>
  <c r="D41" i="26"/>
  <c r="D40" i="26"/>
  <c r="H39" i="26"/>
  <c r="D39" i="26"/>
  <c r="H38" i="26"/>
  <c r="D38" i="26"/>
  <c r="D37" i="26"/>
  <c r="D36" i="26"/>
  <c r="D35" i="26"/>
  <c r="H34" i="26"/>
  <c r="D34" i="26"/>
  <c r="D33" i="26"/>
  <c r="D32" i="26"/>
  <c r="D31" i="26"/>
  <c r="D30" i="26"/>
  <c r="D29" i="26"/>
  <c r="H28" i="26"/>
  <c r="D28" i="26"/>
  <c r="D27" i="26"/>
  <c r="D26" i="26"/>
  <c r="D25" i="26"/>
  <c r="H24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H12" i="26"/>
  <c r="D12" i="26"/>
  <c r="D11" i="26"/>
  <c r="D10" i="26"/>
  <c r="H9" i="26"/>
  <c r="D9" i="26"/>
  <c r="D8" i="26"/>
  <c r="D7" i="26"/>
  <c r="D143" i="26" l="1"/>
  <c r="D145" i="26" s="1"/>
  <c r="H143" i="26"/>
  <c r="H145" i="26" s="1"/>
  <c r="I143" i="26"/>
  <c r="I145" i="26" s="1"/>
  <c r="G143" i="26"/>
  <c r="G145" i="26" s="1"/>
  <c r="J59" i="24"/>
  <c r="G59" i="24"/>
  <c r="J58" i="24"/>
  <c r="G58" i="24"/>
  <c r="J57" i="24"/>
  <c r="G57" i="24"/>
  <c r="J56" i="24"/>
  <c r="G56" i="24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46" i="24"/>
  <c r="G46" i="24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12" i="24"/>
  <c r="G12" i="24"/>
  <c r="J11" i="24"/>
  <c r="G11" i="24"/>
  <c r="J10" i="24"/>
  <c r="G10" i="24"/>
  <c r="J9" i="24"/>
  <c r="G9" i="24"/>
  <c r="J8" i="24"/>
  <c r="G8" i="24"/>
  <c r="N7" i="24"/>
  <c r="M7" i="24"/>
  <c r="L7" i="24"/>
  <c r="K7" i="24"/>
  <c r="I7" i="24"/>
  <c r="H7" i="24"/>
  <c r="F7" i="24"/>
  <c r="E7" i="24"/>
  <c r="D7" i="24"/>
  <c r="U65" i="25"/>
  <c r="R65" i="25"/>
  <c r="O65" i="25"/>
  <c r="L65" i="25"/>
  <c r="I65" i="25"/>
  <c r="F65" i="25"/>
  <c r="U64" i="25"/>
  <c r="R64" i="25"/>
  <c r="O64" i="25"/>
  <c r="L64" i="25"/>
  <c r="I64" i="25"/>
  <c r="F64" i="25"/>
  <c r="U63" i="25"/>
  <c r="R63" i="25"/>
  <c r="O63" i="25"/>
  <c r="L63" i="25"/>
  <c r="I63" i="25"/>
  <c r="F63" i="25"/>
  <c r="U62" i="25"/>
  <c r="R62" i="25"/>
  <c r="O62" i="25"/>
  <c r="L62" i="25"/>
  <c r="I62" i="25"/>
  <c r="F62" i="25"/>
  <c r="U61" i="25"/>
  <c r="R61" i="25"/>
  <c r="O61" i="25"/>
  <c r="L61" i="25"/>
  <c r="I61" i="25"/>
  <c r="F61" i="25"/>
  <c r="U60" i="25"/>
  <c r="R60" i="25"/>
  <c r="O60" i="25"/>
  <c r="L60" i="25"/>
  <c r="I60" i="25"/>
  <c r="F60" i="25"/>
  <c r="U59" i="25"/>
  <c r="R59" i="25"/>
  <c r="O59" i="25"/>
  <c r="L59" i="25"/>
  <c r="I59" i="25"/>
  <c r="F59" i="25"/>
  <c r="U58" i="25"/>
  <c r="R58" i="25"/>
  <c r="O58" i="25"/>
  <c r="L58" i="25"/>
  <c r="I58" i="25"/>
  <c r="F58" i="25"/>
  <c r="U57" i="25"/>
  <c r="R57" i="25"/>
  <c r="O57" i="25"/>
  <c r="L57" i="25"/>
  <c r="I57" i="25"/>
  <c r="F57" i="25"/>
  <c r="U56" i="25"/>
  <c r="R56" i="25"/>
  <c r="O56" i="25"/>
  <c r="L56" i="25"/>
  <c r="I56" i="25"/>
  <c r="F56" i="25"/>
  <c r="U55" i="25"/>
  <c r="R55" i="25"/>
  <c r="O55" i="25"/>
  <c r="L55" i="25"/>
  <c r="I55" i="25"/>
  <c r="F55" i="25"/>
  <c r="U54" i="25"/>
  <c r="R54" i="25"/>
  <c r="O54" i="25"/>
  <c r="L54" i="25"/>
  <c r="I54" i="25"/>
  <c r="F54" i="25"/>
  <c r="U53" i="25"/>
  <c r="R53" i="25"/>
  <c r="O53" i="25"/>
  <c r="L53" i="25"/>
  <c r="I53" i="25"/>
  <c r="F53" i="25"/>
  <c r="U52" i="25"/>
  <c r="R52" i="25"/>
  <c r="O52" i="25"/>
  <c r="L52" i="25"/>
  <c r="I52" i="25"/>
  <c r="F52" i="25"/>
  <c r="U51" i="25"/>
  <c r="R51" i="25"/>
  <c r="O51" i="25"/>
  <c r="L51" i="25"/>
  <c r="I51" i="25"/>
  <c r="F51" i="25"/>
  <c r="U50" i="25"/>
  <c r="R50" i="25"/>
  <c r="O50" i="25"/>
  <c r="L50" i="25"/>
  <c r="I50" i="25"/>
  <c r="F50" i="25"/>
  <c r="U49" i="25"/>
  <c r="R49" i="25"/>
  <c r="O49" i="25"/>
  <c r="L49" i="25"/>
  <c r="I49" i="25"/>
  <c r="F49" i="25"/>
  <c r="U48" i="25"/>
  <c r="R48" i="25"/>
  <c r="O48" i="25"/>
  <c r="L48" i="25"/>
  <c r="I48" i="25"/>
  <c r="F48" i="25"/>
  <c r="U47" i="25"/>
  <c r="R47" i="25"/>
  <c r="O47" i="25"/>
  <c r="L47" i="25"/>
  <c r="I47" i="25"/>
  <c r="F47" i="25"/>
  <c r="U46" i="25"/>
  <c r="R46" i="25"/>
  <c r="O46" i="25"/>
  <c r="L46" i="25"/>
  <c r="I46" i="25"/>
  <c r="F46" i="25"/>
  <c r="U45" i="25"/>
  <c r="R45" i="25"/>
  <c r="O45" i="25"/>
  <c r="L45" i="25"/>
  <c r="I45" i="25"/>
  <c r="F45" i="25"/>
  <c r="U44" i="25"/>
  <c r="R44" i="25"/>
  <c r="O44" i="25"/>
  <c r="L44" i="25"/>
  <c r="I44" i="25"/>
  <c r="F44" i="25"/>
  <c r="U43" i="25"/>
  <c r="R43" i="25"/>
  <c r="O43" i="25"/>
  <c r="L43" i="25"/>
  <c r="I43" i="25"/>
  <c r="F43" i="25"/>
  <c r="U42" i="25"/>
  <c r="R42" i="25"/>
  <c r="O42" i="25"/>
  <c r="L42" i="25"/>
  <c r="I42" i="25"/>
  <c r="F42" i="25"/>
  <c r="U41" i="25"/>
  <c r="R41" i="25"/>
  <c r="O41" i="25"/>
  <c r="L41" i="25"/>
  <c r="I41" i="25"/>
  <c r="F41" i="25"/>
  <c r="U40" i="25"/>
  <c r="R40" i="25"/>
  <c r="O40" i="25"/>
  <c r="L40" i="25"/>
  <c r="I40" i="25"/>
  <c r="F40" i="25"/>
  <c r="U39" i="25"/>
  <c r="R39" i="25"/>
  <c r="O39" i="25"/>
  <c r="L39" i="25"/>
  <c r="I39" i="25"/>
  <c r="F39" i="25"/>
  <c r="U38" i="25"/>
  <c r="R38" i="25"/>
  <c r="O38" i="25"/>
  <c r="L38" i="25"/>
  <c r="I38" i="25"/>
  <c r="F38" i="25"/>
  <c r="U37" i="25"/>
  <c r="R37" i="25"/>
  <c r="O37" i="25"/>
  <c r="L37" i="25"/>
  <c r="I37" i="25"/>
  <c r="F37" i="25"/>
  <c r="U36" i="25"/>
  <c r="R36" i="25"/>
  <c r="O36" i="25"/>
  <c r="L36" i="25"/>
  <c r="I36" i="25"/>
  <c r="F36" i="25"/>
  <c r="U35" i="25"/>
  <c r="R35" i="25"/>
  <c r="O35" i="25"/>
  <c r="L35" i="25"/>
  <c r="I35" i="25"/>
  <c r="F35" i="25"/>
  <c r="U34" i="25"/>
  <c r="R34" i="25"/>
  <c r="O34" i="25"/>
  <c r="L34" i="25"/>
  <c r="I34" i="25"/>
  <c r="F34" i="25"/>
  <c r="U33" i="25"/>
  <c r="R33" i="25"/>
  <c r="O33" i="25"/>
  <c r="L33" i="25"/>
  <c r="I33" i="25"/>
  <c r="F33" i="25"/>
  <c r="U32" i="25"/>
  <c r="R32" i="25"/>
  <c r="O32" i="25"/>
  <c r="L32" i="25"/>
  <c r="I32" i="25"/>
  <c r="F32" i="25"/>
  <c r="U31" i="25"/>
  <c r="R31" i="25"/>
  <c r="O31" i="25"/>
  <c r="L31" i="25"/>
  <c r="I31" i="25"/>
  <c r="F31" i="25"/>
  <c r="U30" i="25"/>
  <c r="R30" i="25"/>
  <c r="O30" i="25"/>
  <c r="L30" i="25"/>
  <c r="I30" i="25"/>
  <c r="F30" i="25"/>
  <c r="U29" i="25"/>
  <c r="R29" i="25"/>
  <c r="O29" i="25"/>
  <c r="L29" i="25"/>
  <c r="I29" i="25"/>
  <c r="F29" i="25"/>
  <c r="U28" i="25"/>
  <c r="R28" i="25"/>
  <c r="O28" i="25"/>
  <c r="L28" i="25"/>
  <c r="I28" i="25"/>
  <c r="F28" i="25"/>
  <c r="U27" i="25"/>
  <c r="R27" i="25"/>
  <c r="O27" i="25"/>
  <c r="L27" i="25"/>
  <c r="I27" i="25"/>
  <c r="F27" i="25"/>
  <c r="U26" i="25"/>
  <c r="R26" i="25"/>
  <c r="O26" i="25"/>
  <c r="L26" i="25"/>
  <c r="I26" i="25"/>
  <c r="F26" i="25"/>
  <c r="U25" i="25"/>
  <c r="R25" i="25"/>
  <c r="O25" i="25"/>
  <c r="L25" i="25"/>
  <c r="I25" i="25"/>
  <c r="F25" i="25"/>
  <c r="U24" i="25"/>
  <c r="R24" i="25"/>
  <c r="O24" i="25"/>
  <c r="L24" i="25"/>
  <c r="I24" i="25"/>
  <c r="F24" i="25"/>
  <c r="U23" i="25"/>
  <c r="R23" i="25"/>
  <c r="O23" i="25"/>
  <c r="L23" i="25"/>
  <c r="I23" i="25"/>
  <c r="F23" i="25"/>
  <c r="U22" i="25"/>
  <c r="R22" i="25"/>
  <c r="O22" i="25"/>
  <c r="L22" i="25"/>
  <c r="I22" i="25"/>
  <c r="F22" i="25"/>
  <c r="U21" i="25"/>
  <c r="R21" i="25"/>
  <c r="O21" i="25"/>
  <c r="L21" i="25"/>
  <c r="I21" i="25"/>
  <c r="F21" i="25"/>
  <c r="U20" i="25"/>
  <c r="R20" i="25"/>
  <c r="O20" i="25"/>
  <c r="L20" i="25"/>
  <c r="I20" i="25"/>
  <c r="F20" i="25"/>
  <c r="U19" i="25"/>
  <c r="R19" i="25"/>
  <c r="O19" i="25"/>
  <c r="L19" i="25"/>
  <c r="I19" i="25"/>
  <c r="F19" i="25"/>
  <c r="U18" i="25"/>
  <c r="R18" i="25"/>
  <c r="O18" i="25"/>
  <c r="L18" i="25"/>
  <c r="I18" i="25"/>
  <c r="F18" i="25"/>
  <c r="U17" i="25"/>
  <c r="R17" i="25"/>
  <c r="O17" i="25"/>
  <c r="L17" i="25"/>
  <c r="I17" i="25"/>
  <c r="F17" i="25"/>
  <c r="U16" i="25"/>
  <c r="R16" i="25"/>
  <c r="O16" i="25"/>
  <c r="L16" i="25"/>
  <c r="I16" i="25"/>
  <c r="F16" i="25"/>
  <c r="U15" i="25"/>
  <c r="R15" i="25"/>
  <c r="O15" i="25"/>
  <c r="L15" i="25"/>
  <c r="I15" i="25"/>
  <c r="F15" i="25"/>
  <c r="U14" i="25"/>
  <c r="R14" i="25"/>
  <c r="O14" i="25"/>
  <c r="L14" i="25"/>
  <c r="I14" i="25"/>
  <c r="F14" i="25"/>
  <c r="U13" i="25"/>
  <c r="R13" i="25"/>
  <c r="O13" i="25"/>
  <c r="L13" i="25"/>
  <c r="I13" i="25"/>
  <c r="F13" i="25"/>
  <c r="U12" i="25"/>
  <c r="R12" i="25"/>
  <c r="O12" i="25"/>
  <c r="L12" i="25"/>
  <c r="I12" i="25"/>
  <c r="F12" i="25"/>
  <c r="U11" i="25"/>
  <c r="R11" i="25"/>
  <c r="O11" i="25"/>
  <c r="L11" i="25"/>
  <c r="I11" i="25"/>
  <c r="F11" i="25"/>
  <c r="U10" i="25"/>
  <c r="U7" i="25" s="1"/>
  <c r="R10" i="25"/>
  <c r="O10" i="25"/>
  <c r="L10" i="25"/>
  <c r="I10" i="25"/>
  <c r="F10" i="25"/>
  <c r="U9" i="25"/>
  <c r="R9" i="25"/>
  <c r="R7" i="25" s="1"/>
  <c r="O9" i="25"/>
  <c r="L9" i="25"/>
  <c r="I9" i="25"/>
  <c r="F9" i="25"/>
  <c r="U8" i="25"/>
  <c r="R8" i="25"/>
  <c r="O8" i="25"/>
  <c r="L8" i="25"/>
  <c r="I8" i="25"/>
  <c r="I7" i="25" s="1"/>
  <c r="F8" i="25"/>
  <c r="T7" i="25"/>
  <c r="S7" i="25"/>
  <c r="Q7" i="25"/>
  <c r="P7" i="25"/>
  <c r="N7" i="25"/>
  <c r="M7" i="25"/>
  <c r="K7" i="25"/>
  <c r="J7" i="25"/>
  <c r="H7" i="25"/>
  <c r="G7" i="25"/>
  <c r="E7" i="25"/>
  <c r="D7" i="25"/>
  <c r="U24" i="19"/>
  <c r="R24" i="19"/>
  <c r="O24" i="19"/>
  <c r="L24" i="19"/>
  <c r="I24" i="19"/>
  <c r="F24" i="19"/>
  <c r="U23" i="19"/>
  <c r="R23" i="19"/>
  <c r="I23" i="19"/>
  <c r="F23" i="19"/>
  <c r="O22" i="19"/>
  <c r="L22" i="19"/>
  <c r="I22" i="19"/>
  <c r="F22" i="19"/>
  <c r="I21" i="19"/>
  <c r="F21" i="19"/>
  <c r="O20" i="19"/>
  <c r="L20" i="19"/>
  <c r="I20" i="19"/>
  <c r="F20" i="19"/>
  <c r="I19" i="19"/>
  <c r="F19" i="19"/>
  <c r="O18" i="19"/>
  <c r="L18" i="19"/>
  <c r="I18" i="19"/>
  <c r="F18" i="19"/>
  <c r="U17" i="19"/>
  <c r="R17" i="19"/>
  <c r="I17" i="19"/>
  <c r="F17" i="19"/>
  <c r="U16" i="19"/>
  <c r="R16" i="19"/>
  <c r="I16" i="19"/>
  <c r="F16" i="19"/>
  <c r="O15" i="19"/>
  <c r="L15" i="19"/>
  <c r="I15" i="19"/>
  <c r="F15" i="19"/>
  <c r="U14" i="19"/>
  <c r="R14" i="19"/>
  <c r="I14" i="19"/>
  <c r="F14" i="19"/>
  <c r="U13" i="19"/>
  <c r="R13" i="19"/>
  <c r="O13" i="19"/>
  <c r="L13" i="19"/>
  <c r="I13" i="19"/>
  <c r="F13" i="19"/>
  <c r="O12" i="19"/>
  <c r="L12" i="19"/>
  <c r="I12" i="19"/>
  <c r="F12" i="19"/>
  <c r="O11" i="19"/>
  <c r="L11" i="19"/>
  <c r="I11" i="19"/>
  <c r="F11" i="19"/>
  <c r="I10" i="19"/>
  <c r="F10" i="19"/>
  <c r="O9" i="19"/>
  <c r="L9" i="19"/>
  <c r="I9" i="19"/>
  <c r="F9" i="19"/>
  <c r="U8" i="19"/>
  <c r="R8" i="19"/>
  <c r="I8" i="19"/>
  <c r="F8" i="19"/>
  <c r="T7" i="19"/>
  <c r="S7" i="19"/>
  <c r="Q7" i="19"/>
  <c r="P7" i="19"/>
  <c r="N7" i="19"/>
  <c r="M7" i="19"/>
  <c r="K7" i="19"/>
  <c r="J7" i="19"/>
  <c r="H7" i="19"/>
  <c r="G7" i="19"/>
  <c r="E7" i="19"/>
  <c r="D7" i="19"/>
  <c r="M83" i="20"/>
  <c r="I83" i="20"/>
  <c r="H83" i="20"/>
  <c r="J83" i="20" s="1"/>
  <c r="M82" i="20"/>
  <c r="I82" i="20"/>
  <c r="H82" i="20"/>
  <c r="H81" i="20"/>
  <c r="J81" i="20" s="1"/>
  <c r="M80" i="20"/>
  <c r="H80" i="20"/>
  <c r="J80" i="20" s="1"/>
  <c r="M79" i="20"/>
  <c r="I79" i="20"/>
  <c r="J79" i="20" s="1"/>
  <c r="M78" i="20"/>
  <c r="M77" i="20"/>
  <c r="M76" i="20"/>
  <c r="I76" i="20"/>
  <c r="H76" i="20"/>
  <c r="J76" i="20" s="1"/>
  <c r="M75" i="20"/>
  <c r="I75" i="20"/>
  <c r="H75" i="20"/>
  <c r="J75" i="20" s="1"/>
  <c r="M74" i="20"/>
  <c r="H74" i="20"/>
  <c r="J74" i="20" s="1"/>
  <c r="M73" i="20"/>
  <c r="I73" i="20"/>
  <c r="H73" i="20"/>
  <c r="M72" i="20"/>
  <c r="M71" i="20"/>
  <c r="H71" i="20"/>
  <c r="J71" i="20" s="1"/>
  <c r="M70" i="20"/>
  <c r="M69" i="20"/>
  <c r="I69" i="20"/>
  <c r="H69" i="20"/>
  <c r="M68" i="20"/>
  <c r="I68" i="20"/>
  <c r="H68" i="20"/>
  <c r="J68" i="20" s="1"/>
  <c r="M67" i="20"/>
  <c r="H67" i="20"/>
  <c r="J67" i="20" s="1"/>
  <c r="M66" i="20"/>
  <c r="I66" i="20"/>
  <c r="H66" i="20"/>
  <c r="M65" i="20"/>
  <c r="I65" i="20"/>
  <c r="H65" i="20"/>
  <c r="M64" i="20"/>
  <c r="M63" i="20"/>
  <c r="M62" i="20"/>
  <c r="H62" i="20"/>
  <c r="J62" i="20" s="1"/>
  <c r="M61" i="20"/>
  <c r="I61" i="20"/>
  <c r="J61" i="20" s="1"/>
  <c r="M60" i="20"/>
  <c r="I60" i="20"/>
  <c r="H60" i="20"/>
  <c r="M59" i="20"/>
  <c r="I59" i="20"/>
  <c r="H59" i="20"/>
  <c r="M58" i="20"/>
  <c r="I58" i="20"/>
  <c r="H58" i="20"/>
  <c r="M57" i="20"/>
  <c r="I57" i="20"/>
  <c r="H57" i="20"/>
  <c r="J57" i="20" s="1"/>
  <c r="H56" i="20"/>
  <c r="J56" i="20" s="1"/>
  <c r="H55" i="20"/>
  <c r="J55" i="20" s="1"/>
  <c r="I54" i="20"/>
  <c r="H54" i="20"/>
  <c r="I53" i="20"/>
  <c r="H53" i="20"/>
  <c r="I52" i="20"/>
  <c r="J52" i="20" s="1"/>
  <c r="M51" i="20"/>
  <c r="H51" i="20"/>
  <c r="J51" i="20" s="1"/>
  <c r="M50" i="20"/>
  <c r="I50" i="20"/>
  <c r="H50" i="20"/>
  <c r="M49" i="20"/>
  <c r="H49" i="20"/>
  <c r="J49" i="20" s="1"/>
  <c r="M48" i="20"/>
  <c r="I48" i="20"/>
  <c r="H48" i="20"/>
  <c r="M47" i="20"/>
  <c r="H47" i="20"/>
  <c r="J47" i="20" s="1"/>
  <c r="M46" i="20"/>
  <c r="I46" i="20"/>
  <c r="H46" i="20"/>
  <c r="J46" i="20" s="1"/>
  <c r="M45" i="20"/>
  <c r="M44" i="20"/>
  <c r="M43" i="20"/>
  <c r="I43" i="20"/>
  <c r="H43" i="20"/>
  <c r="J43" i="20" s="1"/>
  <c r="M42" i="20"/>
  <c r="I42" i="20"/>
  <c r="H42" i="20"/>
  <c r="J42" i="20" s="1"/>
  <c r="M41" i="20"/>
  <c r="I41" i="20"/>
  <c r="H41" i="20"/>
  <c r="M40" i="20"/>
  <c r="M39" i="20"/>
  <c r="M38" i="20"/>
  <c r="I38" i="20"/>
  <c r="H38" i="20"/>
  <c r="M37" i="20"/>
  <c r="M36" i="20"/>
  <c r="I36" i="20"/>
  <c r="H36" i="20"/>
  <c r="M35" i="20"/>
  <c r="M34" i="20"/>
  <c r="I34" i="20"/>
  <c r="H34" i="20"/>
  <c r="M33" i="20"/>
  <c r="I33" i="20"/>
  <c r="H33" i="20"/>
  <c r="M32" i="20"/>
  <c r="I32" i="20"/>
  <c r="H32" i="20"/>
  <c r="M31" i="20"/>
  <c r="I31" i="20"/>
  <c r="H31" i="20"/>
  <c r="M30" i="20"/>
  <c r="M29" i="20"/>
  <c r="I29" i="20"/>
  <c r="H29" i="20"/>
  <c r="J29" i="20" s="1"/>
  <c r="M28" i="20"/>
  <c r="M27" i="20"/>
  <c r="I27" i="20"/>
  <c r="H27" i="20"/>
  <c r="J27" i="20" s="1"/>
  <c r="M26" i="20"/>
  <c r="I26" i="20"/>
  <c r="H26" i="20"/>
  <c r="M25" i="20"/>
  <c r="I25" i="20"/>
  <c r="H25" i="20"/>
  <c r="M24" i="20"/>
  <c r="I24" i="20"/>
  <c r="H24" i="20"/>
  <c r="M23" i="20"/>
  <c r="I23" i="20"/>
  <c r="H23" i="20"/>
  <c r="J23" i="20" s="1"/>
  <c r="M22" i="20"/>
  <c r="I22" i="20"/>
  <c r="H22" i="20"/>
  <c r="M21" i="20"/>
  <c r="M20" i="20"/>
  <c r="M19" i="20"/>
  <c r="H19" i="20"/>
  <c r="J19" i="20" s="1"/>
  <c r="M18" i="20"/>
  <c r="M17" i="20"/>
  <c r="M16" i="20"/>
  <c r="I16" i="20"/>
  <c r="H16" i="20"/>
  <c r="M15" i="20"/>
  <c r="M14" i="20"/>
  <c r="I14" i="20"/>
  <c r="H14" i="20"/>
  <c r="M13" i="20"/>
  <c r="I13" i="20"/>
  <c r="H13" i="20"/>
  <c r="J13" i="20" s="1"/>
  <c r="M12" i="20"/>
  <c r="M11" i="20"/>
  <c r="H11" i="20"/>
  <c r="J11" i="20" s="1"/>
  <c r="M10" i="20"/>
  <c r="I10" i="20"/>
  <c r="H10" i="20"/>
  <c r="M9" i="20"/>
  <c r="I9" i="20"/>
  <c r="H9" i="20"/>
  <c r="M8" i="20"/>
  <c r="L7" i="20"/>
  <c r="K7" i="20"/>
  <c r="G7" i="20"/>
  <c r="F7" i="20"/>
  <c r="E7" i="20"/>
  <c r="D7" i="20"/>
  <c r="I6" i="21"/>
  <c r="H6" i="21"/>
  <c r="G6" i="21"/>
  <c r="F6" i="21"/>
  <c r="E6" i="21"/>
  <c r="D6" i="21"/>
  <c r="U7" i="19" l="1"/>
  <c r="J34" i="20"/>
  <c r="O7" i="19"/>
  <c r="J32" i="20"/>
  <c r="J54" i="20"/>
  <c r="I7" i="19"/>
  <c r="J36" i="20"/>
  <c r="J33" i="20"/>
  <c r="J41" i="20"/>
  <c r="J82" i="20"/>
  <c r="J31" i="20"/>
  <c r="J50" i="20"/>
  <c r="J22" i="20"/>
  <c r="G7" i="24"/>
  <c r="J25" i="20"/>
  <c r="F7" i="25"/>
  <c r="L7" i="25"/>
  <c r="J9" i="20"/>
  <c r="J16" i="20"/>
  <c r="J24" i="20"/>
  <c r="J58" i="20"/>
  <c r="J65" i="20"/>
  <c r="F7" i="19"/>
  <c r="J10" i="20"/>
  <c r="J7" i="20" s="1"/>
  <c r="I7" i="20"/>
  <c r="J59" i="20"/>
  <c r="J66" i="20"/>
  <c r="O7" i="25"/>
  <c r="J14" i="20"/>
  <c r="J53" i="20"/>
  <c r="J69" i="20"/>
  <c r="J73" i="20"/>
  <c r="R7" i="19"/>
  <c r="M7" i="20"/>
  <c r="J26" i="20"/>
  <c r="J38" i="20"/>
  <c r="J48" i="20"/>
  <c r="J60" i="20"/>
  <c r="J7" i="24"/>
  <c r="L7" i="19"/>
  <c r="H7" i="20"/>
  <c r="L130" i="16" l="1"/>
  <c r="L132" i="16" s="1"/>
  <c r="J130" i="16"/>
  <c r="J132" i="16" s="1"/>
  <c r="I130" i="16"/>
  <c r="I132" i="16" s="1"/>
  <c r="H130" i="16"/>
  <c r="H132" i="16" s="1"/>
  <c r="G130" i="16"/>
  <c r="G132" i="16" s="1"/>
  <c r="F130" i="16"/>
  <c r="F132" i="16" s="1"/>
  <c r="E130" i="16"/>
  <c r="E132" i="16" s="1"/>
  <c r="K129" i="16"/>
  <c r="K128" i="16"/>
  <c r="K127" i="16"/>
  <c r="K126" i="16"/>
  <c r="K125" i="16"/>
  <c r="K124" i="16" s="1"/>
  <c r="K123" i="16"/>
  <c r="K122" i="16"/>
  <c r="K121" i="16" s="1"/>
  <c r="K120" i="16"/>
  <c r="K119" i="16"/>
  <c r="K118" i="16" s="1"/>
  <c r="K117" i="16"/>
  <c r="K116" i="16"/>
  <c r="K114" i="16"/>
  <c r="K113" i="16"/>
  <c r="K112" i="16" s="1"/>
  <c r="K111" i="16"/>
  <c r="K110" i="16"/>
  <c r="K109" i="16" s="1"/>
  <c r="K108" i="16"/>
  <c r="K107" i="16"/>
  <c r="K106" i="16" s="1"/>
  <c r="K105" i="16"/>
  <c r="K103" i="16" s="1"/>
  <c r="K104" i="16"/>
  <c r="K102" i="16"/>
  <c r="K101" i="16"/>
  <c r="K100" i="16" s="1"/>
  <c r="K99" i="16"/>
  <c r="K98" i="16"/>
  <c r="K96" i="16"/>
  <c r="K95" i="16"/>
  <c r="K93" i="16"/>
  <c r="K92" i="16"/>
  <c r="K90" i="16"/>
  <c r="K89" i="16"/>
  <c r="K88" i="16" s="1"/>
  <c r="K87" i="16"/>
  <c r="K86" i="16"/>
  <c r="K84" i="16"/>
  <c r="K83" i="16"/>
  <c r="K81" i="16"/>
  <c r="K80" i="16"/>
  <c r="K78" i="16"/>
  <c r="K77" i="16"/>
  <c r="K75" i="16"/>
  <c r="K74" i="16"/>
  <c r="K72" i="16"/>
  <c r="K71" i="16"/>
  <c r="K69" i="16"/>
  <c r="K68" i="16"/>
  <c r="K67" i="16" s="1"/>
  <c r="K66" i="16"/>
  <c r="K65" i="16"/>
  <c r="K64" i="16" s="1"/>
  <c r="K63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9" i="16"/>
  <c r="K8" i="16"/>
  <c r="K7" i="16"/>
  <c r="K6" i="16"/>
  <c r="K5" i="16"/>
  <c r="K79" i="16" l="1"/>
  <c r="K73" i="16"/>
  <c r="K82" i="16"/>
  <c r="K76" i="16"/>
  <c r="K115" i="16"/>
  <c r="K70" i="16"/>
  <c r="K91" i="16"/>
  <c r="K94" i="16"/>
  <c r="K85" i="16"/>
  <c r="K97" i="16"/>
  <c r="AV39" i="15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AH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AH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AH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AH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AH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AH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AH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AH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AH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AH29" i="15"/>
  <c r="S29" i="15"/>
  <c r="R29" i="15"/>
  <c r="Q29" i="15"/>
  <c r="P29" i="15"/>
  <c r="O29" i="15"/>
  <c r="N29" i="15"/>
  <c r="M29" i="15"/>
  <c r="L29" i="15"/>
  <c r="K29" i="15"/>
  <c r="D29" i="15" s="1"/>
  <c r="J29" i="15"/>
  <c r="I29" i="15"/>
  <c r="H29" i="15"/>
  <c r="G29" i="15"/>
  <c r="F29" i="15"/>
  <c r="E29" i="15"/>
  <c r="AH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AH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AH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AH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AH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AH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AH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AH21" i="15"/>
  <c r="S21" i="15"/>
  <c r="R21" i="15"/>
  <c r="Q21" i="15"/>
  <c r="P21" i="15"/>
  <c r="O21" i="15"/>
  <c r="N21" i="15"/>
  <c r="M21" i="15"/>
  <c r="L21" i="15"/>
  <c r="K21" i="15"/>
  <c r="D21" i="15" s="1"/>
  <c r="J21" i="15"/>
  <c r="I21" i="15"/>
  <c r="H21" i="15"/>
  <c r="G21" i="15"/>
  <c r="F21" i="15"/>
  <c r="E21" i="15"/>
  <c r="AH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AH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AH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AH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AH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AH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AH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AH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AH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AH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AH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AH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AH8" i="15"/>
  <c r="S8" i="15"/>
  <c r="R8" i="15"/>
  <c r="Q8" i="15"/>
  <c r="P8" i="15"/>
  <c r="O8" i="15"/>
  <c r="N8" i="15"/>
  <c r="M8" i="15"/>
  <c r="M39" i="15" s="1"/>
  <c r="L8" i="15"/>
  <c r="K8" i="15"/>
  <c r="J8" i="15"/>
  <c r="I8" i="15"/>
  <c r="H8" i="15"/>
  <c r="G8" i="15"/>
  <c r="G39" i="15" s="1"/>
  <c r="F8" i="15"/>
  <c r="E8" i="15"/>
  <c r="E39" i="15" s="1"/>
  <c r="K124" i="14"/>
  <c r="J124" i="14"/>
  <c r="I124" i="14"/>
  <c r="H124" i="14"/>
  <c r="G124" i="14"/>
  <c r="F124" i="14"/>
  <c r="E124" i="14"/>
  <c r="D124" i="14"/>
  <c r="F98" i="13"/>
  <c r="E98" i="13"/>
  <c r="D98" i="13"/>
  <c r="D12" i="15" l="1"/>
  <c r="D11" i="15"/>
  <c r="D20" i="15"/>
  <c r="D36" i="15"/>
  <c r="F39" i="15"/>
  <c r="N39" i="15"/>
  <c r="D10" i="15"/>
  <c r="D14" i="15"/>
  <c r="D17" i="15"/>
  <c r="D19" i="15"/>
  <c r="AH39" i="15"/>
  <c r="D28" i="15"/>
  <c r="D37" i="15"/>
  <c r="D9" i="15"/>
  <c r="D33" i="15"/>
  <c r="D35" i="15"/>
  <c r="H39" i="15"/>
  <c r="P39" i="15"/>
  <c r="D30" i="15"/>
  <c r="D34" i="15"/>
  <c r="D18" i="15"/>
  <c r="D26" i="15"/>
  <c r="D31" i="15"/>
  <c r="D16" i="15"/>
  <c r="D25" i="15"/>
  <c r="I39" i="15"/>
  <c r="Q39" i="15"/>
  <c r="D24" i="15"/>
  <c r="D32" i="15"/>
  <c r="D38" i="15"/>
  <c r="D27" i="15"/>
  <c r="K39" i="15"/>
  <c r="J39" i="15"/>
  <c r="R39" i="15"/>
  <c r="D23" i="15"/>
  <c r="O39" i="15"/>
  <c r="L39" i="15"/>
  <c r="D13" i="15"/>
  <c r="S39" i="15"/>
  <c r="D22" i="15"/>
  <c r="K130" i="16"/>
  <c r="K132" i="16" s="1"/>
  <c r="D15" i="15"/>
  <c r="D8" i="15"/>
  <c r="D39" i="15" l="1"/>
  <c r="E22" i="12"/>
  <c r="E21" i="12"/>
  <c r="E20" i="12"/>
  <c r="E19" i="12"/>
  <c r="E18" i="12"/>
  <c r="E17" i="12"/>
  <c r="E16" i="12"/>
  <c r="E15" i="12"/>
  <c r="E14" i="12"/>
  <c r="E13" i="12"/>
  <c r="J12" i="12"/>
  <c r="J8" i="12" s="1"/>
  <c r="I12" i="12"/>
  <c r="I8" i="12" s="1"/>
  <c r="H12" i="12"/>
  <c r="H8" i="12" s="1"/>
  <c r="G12" i="12"/>
  <c r="G8" i="12" s="1"/>
  <c r="F12" i="12"/>
  <c r="F8" i="12" s="1"/>
  <c r="E12" i="12" l="1"/>
  <c r="E8" i="12" s="1"/>
  <c r="AD90" i="11"/>
  <c r="AF90" i="11" s="1"/>
  <c r="B90" i="11"/>
  <c r="AD89" i="11"/>
  <c r="AF89" i="11" s="1"/>
  <c r="AF88" i="11" s="1"/>
  <c r="B89" i="11"/>
  <c r="AE88" i="11"/>
  <c r="AC88" i="11"/>
  <c r="AB88" i="11"/>
  <c r="AA88" i="11"/>
  <c r="Z88" i="11"/>
  <c r="Y88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C88" i="11"/>
  <c r="AD87" i="11"/>
  <c r="AF87" i="11" s="1"/>
  <c r="AF86" i="11" s="1"/>
  <c r="B87" i="11"/>
  <c r="AE86" i="11"/>
  <c r="AC86" i="11"/>
  <c r="AB86" i="11"/>
  <c r="AA86" i="11"/>
  <c r="Z86" i="11"/>
  <c r="Y86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C86" i="11"/>
  <c r="AD85" i="11"/>
  <c r="AF85" i="11" s="1"/>
  <c r="B85" i="11"/>
  <c r="AD84" i="11"/>
  <c r="AF84" i="11" s="1"/>
  <c r="B84" i="11"/>
  <c r="AD82" i="11"/>
  <c r="AF82" i="11" s="1"/>
  <c r="B82" i="11"/>
  <c r="AD81" i="11"/>
  <c r="B81" i="11"/>
  <c r="AD79" i="11"/>
  <c r="AF79" i="11" s="1"/>
  <c r="B79" i="11"/>
  <c r="AD78" i="11"/>
  <c r="AF78" i="11" s="1"/>
  <c r="B78" i="11"/>
  <c r="AD77" i="11"/>
  <c r="AF77" i="11" s="1"/>
  <c r="B77" i="11"/>
  <c r="AD76" i="11"/>
  <c r="AF76" i="11" s="1"/>
  <c r="B76" i="11"/>
  <c r="AD75" i="11"/>
  <c r="AF75" i="11" s="1"/>
  <c r="B75" i="11"/>
  <c r="AE74" i="11"/>
  <c r="AC74" i="11"/>
  <c r="AB74" i="11"/>
  <c r="AA74" i="11"/>
  <c r="Z74" i="11"/>
  <c r="Y74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C74" i="11"/>
  <c r="AD73" i="11"/>
  <c r="AF73" i="11" s="1"/>
  <c r="B73" i="11"/>
  <c r="AD72" i="11"/>
  <c r="AD71" i="11" s="1"/>
  <c r="B72" i="11"/>
  <c r="AE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C71" i="11"/>
  <c r="AD70" i="11"/>
  <c r="AF70" i="11" s="1"/>
  <c r="B70" i="11"/>
  <c r="AD69" i="11"/>
  <c r="AF69" i="11" s="1"/>
  <c r="B69" i="11"/>
  <c r="AD68" i="11"/>
  <c r="AF68" i="11" s="1"/>
  <c r="B68" i="11"/>
  <c r="AD67" i="11"/>
  <c r="AF67" i="11" s="1"/>
  <c r="B67" i="11"/>
  <c r="AD66" i="11"/>
  <c r="AF66" i="11" s="1"/>
  <c r="B66" i="11"/>
  <c r="AD65" i="11"/>
  <c r="AF65" i="11" s="1"/>
  <c r="B65" i="11"/>
  <c r="AD64" i="11"/>
  <c r="AF64" i="11" s="1"/>
  <c r="B64" i="11"/>
  <c r="AD63" i="11"/>
  <c r="AF63" i="11" s="1"/>
  <c r="B63" i="11"/>
  <c r="AD62" i="11"/>
  <c r="AF62" i="11" s="1"/>
  <c r="B62" i="11"/>
  <c r="AD61" i="11"/>
  <c r="AF61" i="11" s="1"/>
  <c r="B61" i="11"/>
  <c r="AD60" i="11"/>
  <c r="AF60" i="11" s="1"/>
  <c r="B60" i="11"/>
  <c r="AD59" i="11"/>
  <c r="AF59" i="11" s="1"/>
  <c r="B59" i="11"/>
  <c r="AD58" i="11"/>
  <c r="AF58" i="11" s="1"/>
  <c r="B58" i="11"/>
  <c r="AD57" i="11"/>
  <c r="AF57" i="11" s="1"/>
  <c r="B57" i="11"/>
  <c r="AD56" i="11"/>
  <c r="AF56" i="11" s="1"/>
  <c r="B56" i="11"/>
  <c r="AD55" i="11"/>
  <c r="AF55" i="11" s="1"/>
  <c r="B55" i="11"/>
  <c r="AD54" i="11"/>
  <c r="B54" i="11"/>
  <c r="AE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AF52" i="11"/>
  <c r="AF51" i="11" s="1"/>
  <c r="AD52" i="11"/>
  <c r="AD51" i="11" s="1"/>
  <c r="B52" i="11"/>
  <c r="AE51" i="11"/>
  <c r="AC51" i="11"/>
  <c r="AB51" i="11"/>
  <c r="AA51" i="11"/>
  <c r="Z51" i="11"/>
  <c r="Y51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AD50" i="11"/>
  <c r="B50" i="11"/>
  <c r="AD49" i="11"/>
  <c r="B49" i="11"/>
  <c r="AD48" i="11"/>
  <c r="AF48" i="11" s="1"/>
  <c r="B48" i="11"/>
  <c r="AD47" i="11"/>
  <c r="AF47" i="11" s="1"/>
  <c r="B47" i="11"/>
  <c r="AD46" i="11"/>
  <c r="AF46" i="11" s="1"/>
  <c r="B46" i="11"/>
  <c r="AE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AD44" i="11"/>
  <c r="B44" i="11"/>
  <c r="AD43" i="11"/>
  <c r="AF43" i="11" s="1"/>
  <c r="B43" i="11"/>
  <c r="AD42" i="11"/>
  <c r="AF42" i="11" s="1"/>
  <c r="B42" i="11"/>
  <c r="AE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AD40" i="11"/>
  <c r="AF40" i="11" s="1"/>
  <c r="B40" i="11"/>
  <c r="AD39" i="11"/>
  <c r="AF39" i="11" s="1"/>
  <c r="B39" i="11"/>
  <c r="AD38" i="11"/>
  <c r="B38" i="11"/>
  <c r="AE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AD36" i="11"/>
  <c r="AF36" i="11" s="1"/>
  <c r="B36" i="11"/>
  <c r="AD35" i="11"/>
  <c r="AF35" i="11" s="1"/>
  <c r="B35" i="11"/>
  <c r="AD34" i="11"/>
  <c r="AF34" i="11" s="1"/>
  <c r="B34" i="11"/>
  <c r="AD33" i="11"/>
  <c r="B33" i="11"/>
  <c r="AD32" i="11"/>
  <c r="AF32" i="11" s="1"/>
  <c r="B32" i="11"/>
  <c r="AD31" i="11"/>
  <c r="AF31" i="11" s="1"/>
  <c r="B31" i="11"/>
  <c r="AD30" i="11"/>
  <c r="AF30" i="11" s="1"/>
  <c r="B30" i="11"/>
  <c r="AE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AD28" i="11"/>
  <c r="AF28" i="11" s="1"/>
  <c r="B28" i="11"/>
  <c r="AD27" i="11"/>
  <c r="B27" i="11"/>
  <c r="AE26" i="11"/>
  <c r="AC26" i="11"/>
  <c r="AB26" i="11"/>
  <c r="AA26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AD25" i="11"/>
  <c r="AF25" i="11" s="1"/>
  <c r="B25" i="11"/>
  <c r="AD24" i="11"/>
  <c r="AF24" i="11" s="1"/>
  <c r="B24" i="11"/>
  <c r="AD23" i="11"/>
  <c r="AF23" i="11" s="1"/>
  <c r="B23" i="11"/>
  <c r="AD22" i="11"/>
  <c r="AF22" i="11" s="1"/>
  <c r="B22" i="11"/>
  <c r="AD21" i="11"/>
  <c r="AF21" i="11" s="1"/>
  <c r="B21" i="11"/>
  <c r="AD20" i="11"/>
  <c r="B20" i="11"/>
  <c r="AE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AD18" i="11"/>
  <c r="AF18" i="11" s="1"/>
  <c r="B18" i="11"/>
  <c r="AD17" i="11"/>
  <c r="AF17" i="11" s="1"/>
  <c r="B17" i="11"/>
  <c r="AE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AD15" i="11"/>
  <c r="AD14" i="11" s="1"/>
  <c r="B15" i="11"/>
  <c r="AE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AD13" i="11"/>
  <c r="AD12" i="11" s="1"/>
  <c r="B13" i="11"/>
  <c r="AE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AD11" i="11"/>
  <c r="AF11" i="11" s="1"/>
  <c r="B11" i="11"/>
  <c r="AD10" i="11"/>
  <c r="AF10" i="11" s="1"/>
  <c r="B10" i="11"/>
  <c r="AE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AD8" i="11"/>
  <c r="AF8" i="11" s="1"/>
  <c r="AF7" i="11" s="1"/>
  <c r="B8" i="11"/>
  <c r="AE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AD6" i="11"/>
  <c r="AF6" i="11" s="1"/>
  <c r="B6" i="11"/>
  <c r="AD5" i="11"/>
  <c r="B5" i="11"/>
  <c r="AE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C4" i="11"/>
  <c r="AD7" i="11" l="1"/>
  <c r="AF9" i="11"/>
  <c r="AD4" i="11"/>
  <c r="AD86" i="11"/>
  <c r="AD53" i="11"/>
  <c r="AD19" i="11"/>
  <c r="AD45" i="11"/>
  <c r="AF16" i="11"/>
  <c r="AF15" i="11"/>
  <c r="AF14" i="11" s="1"/>
  <c r="AD29" i="11"/>
  <c r="AD37" i="11"/>
  <c r="AF13" i="11"/>
  <c r="AF12" i="11" s="1"/>
  <c r="AD26" i="11"/>
  <c r="AF38" i="11"/>
  <c r="AF37" i="11" s="1"/>
  <c r="AD16" i="11"/>
  <c r="AF74" i="11"/>
  <c r="AF29" i="11"/>
  <c r="AF41" i="11"/>
  <c r="AF20" i="11"/>
  <c r="AF19" i="11" s="1"/>
  <c r="AF27" i="11"/>
  <c r="AF26" i="11" s="1"/>
  <c r="AD41" i="11"/>
  <c r="AF54" i="11"/>
  <c r="AF53" i="11" s="1"/>
  <c r="AD74" i="11"/>
  <c r="AD88" i="11"/>
  <c r="AF5" i="11"/>
  <c r="AF4" i="11" s="1"/>
  <c r="AD9" i="11"/>
  <c r="AF72" i="11"/>
  <c r="AF71" i="11" s="1"/>
  <c r="AF81" i="11"/>
  <c r="AF49" i="11"/>
  <c r="AF45" i="11" s="1"/>
  <c r="O9" i="4" l="1"/>
  <c r="K95" i="4" l="1"/>
  <c r="D95" i="4" s="1"/>
  <c r="O93" i="4"/>
  <c r="K94" i="8"/>
  <c r="K95" i="8"/>
  <c r="D95" i="8" s="1"/>
  <c r="M93" i="8"/>
  <c r="D94" i="9"/>
  <c r="D96" i="10"/>
  <c r="D150" i="10" l="1"/>
  <c r="D151" i="10"/>
  <c r="D152" i="10"/>
  <c r="D153" i="10"/>
  <c r="D148" i="9"/>
  <c r="D149" i="9"/>
  <c r="D150" i="9"/>
  <c r="D151" i="9"/>
  <c r="K149" i="8"/>
  <c r="D149" i="8" s="1"/>
  <c r="K150" i="8"/>
  <c r="D150" i="8" s="1"/>
  <c r="K151" i="8"/>
  <c r="D151" i="8" s="1"/>
  <c r="K152" i="8"/>
  <c r="D152" i="8" s="1"/>
  <c r="K149" i="4" l="1"/>
  <c r="K150" i="4"/>
  <c r="K151" i="4"/>
  <c r="K152" i="4"/>
  <c r="H149" i="4"/>
  <c r="H150" i="4"/>
  <c r="H151" i="4"/>
  <c r="H152" i="4"/>
  <c r="E149" i="4"/>
  <c r="E150" i="4"/>
  <c r="E151" i="4"/>
  <c r="E152" i="4"/>
  <c r="D149" i="4" l="1"/>
  <c r="D152" i="4"/>
  <c r="D151" i="4"/>
  <c r="D150" i="4"/>
  <c r="D149" i="10" l="1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 l="1"/>
  <c r="D8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0" i="9"/>
  <c r="K9" i="8"/>
  <c r="D94" i="8"/>
  <c r="H9" i="9"/>
  <c r="H7" i="9" s="1"/>
  <c r="G9" i="9"/>
  <c r="G7" i="9" s="1"/>
  <c r="F9" i="9"/>
  <c r="F7" i="9" s="1"/>
  <c r="E9" i="9"/>
  <c r="E7" i="9" s="1"/>
  <c r="D9" i="8" l="1"/>
  <c r="D9" i="9"/>
  <c r="D7" i="9" l="1"/>
  <c r="K148" i="8"/>
  <c r="D148" i="8" s="1"/>
  <c r="K147" i="8"/>
  <c r="D147" i="8" s="1"/>
  <c r="K146" i="8"/>
  <c r="D146" i="8" s="1"/>
  <c r="K145" i="8"/>
  <c r="D145" i="8" s="1"/>
  <c r="K144" i="8"/>
  <c r="D144" i="8" s="1"/>
  <c r="K143" i="8"/>
  <c r="D143" i="8" s="1"/>
  <c r="K142" i="8"/>
  <c r="D142" i="8" s="1"/>
  <c r="K141" i="8"/>
  <c r="D141" i="8" s="1"/>
  <c r="K140" i="8"/>
  <c r="D140" i="8" s="1"/>
  <c r="K139" i="8"/>
  <c r="D139" i="8" s="1"/>
  <c r="K138" i="8"/>
  <c r="D138" i="8" s="1"/>
  <c r="K137" i="8"/>
  <c r="D137" i="8" s="1"/>
  <c r="K136" i="8"/>
  <c r="D136" i="8" s="1"/>
  <c r="K135" i="8"/>
  <c r="D135" i="8" s="1"/>
  <c r="K134" i="8"/>
  <c r="D134" i="8" s="1"/>
  <c r="K133" i="8"/>
  <c r="D133" i="8" s="1"/>
  <c r="K132" i="8"/>
  <c r="D132" i="8" s="1"/>
  <c r="K131" i="8"/>
  <c r="D131" i="8" s="1"/>
  <c r="K130" i="8"/>
  <c r="D130" i="8" s="1"/>
  <c r="K129" i="8"/>
  <c r="D129" i="8" s="1"/>
  <c r="K128" i="8"/>
  <c r="D128" i="8" s="1"/>
  <c r="K127" i="8"/>
  <c r="D127" i="8" s="1"/>
  <c r="K126" i="8"/>
  <c r="D126" i="8" s="1"/>
  <c r="K125" i="8"/>
  <c r="D125" i="8" s="1"/>
  <c r="K124" i="8"/>
  <c r="D124" i="8" s="1"/>
  <c r="K123" i="8"/>
  <c r="D123" i="8" s="1"/>
  <c r="K122" i="8"/>
  <c r="D122" i="8" s="1"/>
  <c r="K121" i="8"/>
  <c r="D121" i="8" s="1"/>
  <c r="K120" i="8"/>
  <c r="D120" i="8" s="1"/>
  <c r="K119" i="8"/>
  <c r="D119" i="8" s="1"/>
  <c r="K118" i="8"/>
  <c r="D118" i="8" s="1"/>
  <c r="K117" i="8"/>
  <c r="D117" i="8" s="1"/>
  <c r="K116" i="8"/>
  <c r="D116" i="8" s="1"/>
  <c r="K115" i="8"/>
  <c r="D115" i="8" s="1"/>
  <c r="K114" i="8"/>
  <c r="D114" i="8" s="1"/>
  <c r="K113" i="8"/>
  <c r="D113" i="8" s="1"/>
  <c r="K112" i="8"/>
  <c r="D112" i="8" s="1"/>
  <c r="K111" i="8"/>
  <c r="D111" i="8" s="1"/>
  <c r="K110" i="8"/>
  <c r="D110" i="8" s="1"/>
  <c r="K109" i="8"/>
  <c r="D109" i="8" s="1"/>
  <c r="K108" i="8"/>
  <c r="D108" i="8" s="1"/>
  <c r="K107" i="8"/>
  <c r="D107" i="8" s="1"/>
  <c r="K106" i="8"/>
  <c r="D106" i="8" s="1"/>
  <c r="K105" i="8"/>
  <c r="D105" i="8" s="1"/>
  <c r="K104" i="8"/>
  <c r="D104" i="8" s="1"/>
  <c r="K103" i="8"/>
  <c r="D103" i="8" s="1"/>
  <c r="K102" i="8"/>
  <c r="D102" i="8" s="1"/>
  <c r="K101" i="8"/>
  <c r="D101" i="8" s="1"/>
  <c r="K100" i="8"/>
  <c r="D100" i="8" s="1"/>
  <c r="K99" i="8"/>
  <c r="D99" i="8" s="1"/>
  <c r="K98" i="8"/>
  <c r="D98" i="8" s="1"/>
  <c r="K97" i="8"/>
  <c r="D97" i="8" s="1"/>
  <c r="K96" i="8"/>
  <c r="D96" i="8" s="1"/>
  <c r="K93" i="8"/>
  <c r="D93" i="8" s="1"/>
  <c r="K92" i="8"/>
  <c r="D92" i="8" s="1"/>
  <c r="K91" i="8"/>
  <c r="D91" i="8" s="1"/>
  <c r="K90" i="8"/>
  <c r="D90" i="8" s="1"/>
  <c r="K89" i="8"/>
  <c r="D89" i="8" s="1"/>
  <c r="K88" i="8"/>
  <c r="D88" i="8" s="1"/>
  <c r="K87" i="8"/>
  <c r="D87" i="8" s="1"/>
  <c r="K86" i="8"/>
  <c r="D86" i="8" s="1"/>
  <c r="K85" i="8"/>
  <c r="D85" i="8" s="1"/>
  <c r="K84" i="8"/>
  <c r="D84" i="8" s="1"/>
  <c r="K83" i="8"/>
  <c r="D83" i="8" s="1"/>
  <c r="K82" i="8"/>
  <c r="D82" i="8" s="1"/>
  <c r="K81" i="8"/>
  <c r="D81" i="8" s="1"/>
  <c r="K80" i="8"/>
  <c r="D80" i="8" s="1"/>
  <c r="K79" i="8"/>
  <c r="D79" i="8" s="1"/>
  <c r="K78" i="8"/>
  <c r="D78" i="8" s="1"/>
  <c r="K77" i="8"/>
  <c r="D77" i="8" s="1"/>
  <c r="K76" i="8"/>
  <c r="D76" i="8" s="1"/>
  <c r="K75" i="8"/>
  <c r="D75" i="8" s="1"/>
  <c r="K74" i="8"/>
  <c r="D74" i="8" s="1"/>
  <c r="K73" i="8"/>
  <c r="D73" i="8" s="1"/>
  <c r="K72" i="8"/>
  <c r="D72" i="8" s="1"/>
  <c r="K71" i="8"/>
  <c r="D71" i="8" s="1"/>
  <c r="K70" i="8"/>
  <c r="D70" i="8" s="1"/>
  <c r="K69" i="8"/>
  <c r="D69" i="8" s="1"/>
  <c r="K68" i="8"/>
  <c r="D68" i="8" s="1"/>
  <c r="K67" i="8"/>
  <c r="D67" i="8" s="1"/>
  <c r="K66" i="8"/>
  <c r="D66" i="8" s="1"/>
  <c r="K65" i="8"/>
  <c r="D65" i="8" s="1"/>
  <c r="K64" i="8"/>
  <c r="D64" i="8" s="1"/>
  <c r="K63" i="8"/>
  <c r="D63" i="8" s="1"/>
  <c r="K62" i="8"/>
  <c r="D62" i="8" s="1"/>
  <c r="K61" i="8"/>
  <c r="D61" i="8" s="1"/>
  <c r="K60" i="8"/>
  <c r="D60" i="8" s="1"/>
  <c r="K59" i="8"/>
  <c r="D59" i="8" s="1"/>
  <c r="K58" i="8"/>
  <c r="D58" i="8" s="1"/>
  <c r="K57" i="8"/>
  <c r="D57" i="8" s="1"/>
  <c r="K56" i="8"/>
  <c r="D56" i="8" s="1"/>
  <c r="K55" i="8"/>
  <c r="D55" i="8" s="1"/>
  <c r="K54" i="8"/>
  <c r="D54" i="8" s="1"/>
  <c r="K53" i="8"/>
  <c r="D53" i="8" s="1"/>
  <c r="K52" i="8"/>
  <c r="D52" i="8" s="1"/>
  <c r="K51" i="8"/>
  <c r="D51" i="8" s="1"/>
  <c r="K50" i="8"/>
  <c r="D50" i="8" s="1"/>
  <c r="K49" i="8"/>
  <c r="D49" i="8" s="1"/>
  <c r="K48" i="8"/>
  <c r="D48" i="8" s="1"/>
  <c r="K47" i="8"/>
  <c r="D47" i="8" s="1"/>
  <c r="K46" i="8"/>
  <c r="D46" i="8" s="1"/>
  <c r="K45" i="8"/>
  <c r="D45" i="8" s="1"/>
  <c r="K44" i="8"/>
  <c r="D44" i="8" s="1"/>
  <c r="K43" i="8"/>
  <c r="D43" i="8" s="1"/>
  <c r="K42" i="8"/>
  <c r="D42" i="8" s="1"/>
  <c r="K41" i="8"/>
  <c r="D41" i="8" s="1"/>
  <c r="K40" i="8"/>
  <c r="D40" i="8" s="1"/>
  <c r="K39" i="8"/>
  <c r="D39" i="8" s="1"/>
  <c r="K38" i="8"/>
  <c r="D38" i="8" s="1"/>
  <c r="K37" i="8"/>
  <c r="D37" i="8" s="1"/>
  <c r="K36" i="8"/>
  <c r="D36" i="8" s="1"/>
  <c r="K35" i="8"/>
  <c r="D35" i="8" s="1"/>
  <c r="K34" i="8"/>
  <c r="D34" i="8" s="1"/>
  <c r="K33" i="8"/>
  <c r="D33" i="8" s="1"/>
  <c r="K32" i="8"/>
  <c r="D32" i="8" s="1"/>
  <c r="K31" i="8"/>
  <c r="D31" i="8" s="1"/>
  <c r="K30" i="8"/>
  <c r="D30" i="8" s="1"/>
  <c r="K29" i="8"/>
  <c r="D29" i="8" s="1"/>
  <c r="K28" i="8"/>
  <c r="D28" i="8" s="1"/>
  <c r="K27" i="8"/>
  <c r="D27" i="8" s="1"/>
  <c r="K26" i="8"/>
  <c r="D26" i="8" s="1"/>
  <c r="K25" i="8"/>
  <c r="D25" i="8" s="1"/>
  <c r="K24" i="8"/>
  <c r="D24" i="8" s="1"/>
  <c r="K23" i="8"/>
  <c r="D23" i="8" s="1"/>
  <c r="K22" i="8"/>
  <c r="D22" i="8" s="1"/>
  <c r="K21" i="8"/>
  <c r="D21" i="8" s="1"/>
  <c r="K20" i="8"/>
  <c r="D20" i="8" s="1"/>
  <c r="K19" i="8"/>
  <c r="D19" i="8" s="1"/>
  <c r="K18" i="8"/>
  <c r="D18" i="8" s="1"/>
  <c r="K17" i="8"/>
  <c r="D17" i="8" s="1"/>
  <c r="K16" i="8"/>
  <c r="D16" i="8" s="1"/>
  <c r="K15" i="8"/>
  <c r="D15" i="8" s="1"/>
  <c r="K14" i="8"/>
  <c r="D14" i="8" s="1"/>
  <c r="K13" i="8"/>
  <c r="D13" i="8" s="1"/>
  <c r="K12" i="8"/>
  <c r="D12" i="8" s="1"/>
  <c r="K11" i="8"/>
  <c r="D11" i="8" s="1"/>
  <c r="N10" i="8"/>
  <c r="N8" i="8" s="1"/>
  <c r="M10" i="8"/>
  <c r="M8" i="8" s="1"/>
  <c r="L10" i="8"/>
  <c r="L8" i="8" s="1"/>
  <c r="J10" i="8"/>
  <c r="J8" i="8" s="1"/>
  <c r="I10" i="8"/>
  <c r="I8" i="8" s="1"/>
  <c r="H10" i="8"/>
  <c r="H8" i="8" s="1"/>
  <c r="G10" i="8"/>
  <c r="G8" i="8" s="1"/>
  <c r="F10" i="8"/>
  <c r="F8" i="8" s="1"/>
  <c r="E10" i="8"/>
  <c r="E8" i="8" s="1"/>
  <c r="K10" i="8" l="1"/>
  <c r="K8" i="8" s="1"/>
  <c r="D10" i="8" l="1"/>
  <c r="D8" i="8"/>
  <c r="L8" i="5"/>
  <c r="K8" i="5"/>
  <c r="J8" i="5" s="1"/>
  <c r="I8" i="5"/>
  <c r="H8" i="5"/>
  <c r="G8" i="5" s="1"/>
  <c r="D9" i="7" l="1"/>
  <c r="J8" i="6" l="1"/>
  <c r="I8" i="6"/>
  <c r="H8" i="6"/>
  <c r="G8" i="6"/>
  <c r="F8" i="6"/>
  <c r="E8" i="6"/>
  <c r="D8" i="6"/>
  <c r="J28" i="5"/>
  <c r="P28" i="5" s="1"/>
  <c r="G28" i="5"/>
  <c r="F28" i="5"/>
  <c r="E28" i="5"/>
  <c r="J27" i="5"/>
  <c r="P27" i="5" s="1"/>
  <c r="G27" i="5"/>
  <c r="F27" i="5"/>
  <c r="E27" i="5"/>
  <c r="J26" i="5"/>
  <c r="P26" i="5" s="1"/>
  <c r="G26" i="5"/>
  <c r="F26" i="5"/>
  <c r="E26" i="5"/>
  <c r="J25" i="5"/>
  <c r="P25" i="5" s="1"/>
  <c r="G25" i="5"/>
  <c r="F25" i="5"/>
  <c r="E25" i="5"/>
  <c r="J24" i="5"/>
  <c r="P24" i="5" s="1"/>
  <c r="G24" i="5"/>
  <c r="F24" i="5"/>
  <c r="E24" i="5"/>
  <c r="D24" i="5"/>
  <c r="J23" i="5"/>
  <c r="P23" i="5" s="1"/>
  <c r="G23" i="5"/>
  <c r="F23" i="5"/>
  <c r="E23" i="5"/>
  <c r="D23" i="5" s="1"/>
  <c r="J22" i="5"/>
  <c r="P22" i="5" s="1"/>
  <c r="G22" i="5"/>
  <c r="F22" i="5"/>
  <c r="E22" i="5"/>
  <c r="D22" i="5" s="1"/>
  <c r="J21" i="5"/>
  <c r="P21" i="5" s="1"/>
  <c r="G21" i="5"/>
  <c r="F21" i="5"/>
  <c r="E21" i="5"/>
  <c r="D21" i="5" s="1"/>
  <c r="J20" i="5"/>
  <c r="P20" i="5" s="1"/>
  <c r="G20" i="5"/>
  <c r="F20" i="5"/>
  <c r="E20" i="5"/>
  <c r="J19" i="5"/>
  <c r="P19" i="5" s="1"/>
  <c r="G19" i="5"/>
  <c r="F19" i="5"/>
  <c r="E19" i="5"/>
  <c r="D19" i="5" s="1"/>
  <c r="J18" i="5"/>
  <c r="P18" i="5" s="1"/>
  <c r="G18" i="5"/>
  <c r="F18" i="5"/>
  <c r="E18" i="5"/>
  <c r="D18" i="5" s="1"/>
  <c r="J17" i="5"/>
  <c r="P17" i="5" s="1"/>
  <c r="G17" i="5"/>
  <c r="F17" i="5"/>
  <c r="E17" i="5"/>
  <c r="D17" i="5" s="1"/>
  <c r="J16" i="5"/>
  <c r="P16" i="5" s="1"/>
  <c r="G16" i="5"/>
  <c r="F16" i="5"/>
  <c r="E16" i="5"/>
  <c r="J15" i="5"/>
  <c r="P15" i="5" s="1"/>
  <c r="G15" i="5"/>
  <c r="F15" i="5"/>
  <c r="E15" i="5"/>
  <c r="D15" i="5" s="1"/>
  <c r="J14" i="5"/>
  <c r="P14" i="5" s="1"/>
  <c r="G14" i="5"/>
  <c r="F14" i="5"/>
  <c r="E14" i="5"/>
  <c r="D14" i="5" s="1"/>
  <c r="J13" i="5"/>
  <c r="P13" i="5" s="1"/>
  <c r="G13" i="5"/>
  <c r="F13" i="5"/>
  <c r="E13" i="5"/>
  <c r="D13" i="5" s="1"/>
  <c r="J12" i="5"/>
  <c r="P12" i="5" s="1"/>
  <c r="G12" i="5"/>
  <c r="F12" i="5"/>
  <c r="E12" i="5"/>
  <c r="J11" i="5"/>
  <c r="P11" i="5" s="1"/>
  <c r="G11" i="5"/>
  <c r="F11" i="5"/>
  <c r="E11" i="5"/>
  <c r="D11" i="5" s="1"/>
  <c r="J10" i="5"/>
  <c r="P10" i="5" s="1"/>
  <c r="G10" i="5"/>
  <c r="F10" i="5"/>
  <c r="E10" i="5"/>
  <c r="D10" i="5" s="1"/>
  <c r="J9" i="5"/>
  <c r="P9" i="5" s="1"/>
  <c r="G9" i="5"/>
  <c r="F9" i="5"/>
  <c r="E9" i="5"/>
  <c r="D9" i="5" s="1"/>
  <c r="D26" i="5" l="1"/>
  <c r="D25" i="5"/>
  <c r="D27" i="5"/>
  <c r="D16" i="5"/>
  <c r="D20" i="5"/>
  <c r="D12" i="5"/>
  <c r="D28" i="5"/>
  <c r="E8" i="5"/>
  <c r="F8" i="5"/>
  <c r="D8" i="5" l="1"/>
  <c r="M10" i="4" l="1"/>
  <c r="M8" i="4" s="1"/>
  <c r="Q10" i="4"/>
  <c r="Q8" i="4" s="1"/>
  <c r="K148" i="4"/>
  <c r="H148" i="4"/>
  <c r="E148" i="4"/>
  <c r="K147" i="4"/>
  <c r="H147" i="4"/>
  <c r="E147" i="4"/>
  <c r="K146" i="4"/>
  <c r="H146" i="4"/>
  <c r="E146" i="4"/>
  <c r="K145" i="4"/>
  <c r="H145" i="4"/>
  <c r="E145" i="4"/>
  <c r="K144" i="4"/>
  <c r="H144" i="4"/>
  <c r="E144" i="4"/>
  <c r="K143" i="4"/>
  <c r="H143" i="4"/>
  <c r="E143" i="4"/>
  <c r="K142" i="4"/>
  <c r="H142" i="4"/>
  <c r="E142" i="4"/>
  <c r="K141" i="4"/>
  <c r="H141" i="4"/>
  <c r="E141" i="4"/>
  <c r="K140" i="4"/>
  <c r="H140" i="4"/>
  <c r="E140" i="4"/>
  <c r="K139" i="4"/>
  <c r="H139" i="4"/>
  <c r="E139" i="4"/>
  <c r="K138" i="4"/>
  <c r="H138" i="4"/>
  <c r="E138" i="4"/>
  <c r="K137" i="4"/>
  <c r="H137" i="4"/>
  <c r="E137" i="4"/>
  <c r="K136" i="4"/>
  <c r="H136" i="4"/>
  <c r="E136" i="4"/>
  <c r="K135" i="4"/>
  <c r="H135" i="4"/>
  <c r="E135" i="4"/>
  <c r="K134" i="4"/>
  <c r="H134" i="4"/>
  <c r="E134" i="4"/>
  <c r="K133" i="4"/>
  <c r="H133" i="4"/>
  <c r="E133" i="4"/>
  <c r="K132" i="4"/>
  <c r="H132" i="4"/>
  <c r="E132" i="4"/>
  <c r="K131" i="4"/>
  <c r="H131" i="4"/>
  <c r="E131" i="4"/>
  <c r="K130" i="4"/>
  <c r="H130" i="4"/>
  <c r="E130" i="4"/>
  <c r="K129" i="4"/>
  <c r="H129" i="4"/>
  <c r="E129" i="4"/>
  <c r="K128" i="4"/>
  <c r="H128" i="4"/>
  <c r="E128" i="4"/>
  <c r="K127" i="4"/>
  <c r="H127" i="4"/>
  <c r="E127" i="4"/>
  <c r="K126" i="4"/>
  <c r="H126" i="4"/>
  <c r="E126" i="4"/>
  <c r="K125" i="4"/>
  <c r="H125" i="4"/>
  <c r="E125" i="4"/>
  <c r="K124" i="4"/>
  <c r="H124" i="4"/>
  <c r="E124" i="4"/>
  <c r="K123" i="4"/>
  <c r="H123" i="4"/>
  <c r="E123" i="4"/>
  <c r="K122" i="4"/>
  <c r="H122" i="4"/>
  <c r="E122" i="4"/>
  <c r="K121" i="4"/>
  <c r="H121" i="4"/>
  <c r="E121" i="4"/>
  <c r="K120" i="4"/>
  <c r="H120" i="4"/>
  <c r="E120" i="4"/>
  <c r="K119" i="4"/>
  <c r="H119" i="4"/>
  <c r="E119" i="4"/>
  <c r="K118" i="4"/>
  <c r="H118" i="4"/>
  <c r="E118" i="4"/>
  <c r="K117" i="4"/>
  <c r="H117" i="4"/>
  <c r="E117" i="4"/>
  <c r="K116" i="4"/>
  <c r="H116" i="4"/>
  <c r="E116" i="4"/>
  <c r="K115" i="4"/>
  <c r="H115" i="4"/>
  <c r="E115" i="4"/>
  <c r="K114" i="4"/>
  <c r="H114" i="4"/>
  <c r="E114" i="4"/>
  <c r="K113" i="4"/>
  <c r="H113" i="4"/>
  <c r="E113" i="4"/>
  <c r="K112" i="4"/>
  <c r="H112" i="4"/>
  <c r="E112" i="4"/>
  <c r="K111" i="4"/>
  <c r="H111" i="4"/>
  <c r="E111" i="4"/>
  <c r="K110" i="4"/>
  <c r="H110" i="4"/>
  <c r="E110" i="4"/>
  <c r="K109" i="4"/>
  <c r="H109" i="4"/>
  <c r="E109" i="4"/>
  <c r="K108" i="4"/>
  <c r="H108" i="4"/>
  <c r="E108" i="4"/>
  <c r="K107" i="4"/>
  <c r="H107" i="4"/>
  <c r="E107" i="4"/>
  <c r="K106" i="4"/>
  <c r="H106" i="4"/>
  <c r="E106" i="4"/>
  <c r="K105" i="4"/>
  <c r="H105" i="4"/>
  <c r="E105" i="4"/>
  <c r="K104" i="4"/>
  <c r="H104" i="4"/>
  <c r="E104" i="4"/>
  <c r="K103" i="4"/>
  <c r="H103" i="4"/>
  <c r="E103" i="4"/>
  <c r="K102" i="4"/>
  <c r="H102" i="4"/>
  <c r="E102" i="4"/>
  <c r="K101" i="4"/>
  <c r="H101" i="4"/>
  <c r="E101" i="4"/>
  <c r="K100" i="4"/>
  <c r="H100" i="4"/>
  <c r="E100" i="4"/>
  <c r="K99" i="4"/>
  <c r="H99" i="4"/>
  <c r="E99" i="4"/>
  <c r="K98" i="4"/>
  <c r="H98" i="4"/>
  <c r="E98" i="4"/>
  <c r="K97" i="4"/>
  <c r="H97" i="4"/>
  <c r="E97" i="4"/>
  <c r="K96" i="4"/>
  <c r="H96" i="4"/>
  <c r="E96" i="4"/>
  <c r="K94" i="4"/>
  <c r="H94" i="4"/>
  <c r="E94" i="4"/>
  <c r="K93" i="4"/>
  <c r="H93" i="4"/>
  <c r="E93" i="4"/>
  <c r="K92" i="4"/>
  <c r="H92" i="4"/>
  <c r="E92" i="4"/>
  <c r="K91" i="4"/>
  <c r="H91" i="4"/>
  <c r="E91" i="4"/>
  <c r="K90" i="4"/>
  <c r="H90" i="4"/>
  <c r="E90" i="4"/>
  <c r="K89" i="4"/>
  <c r="H89" i="4"/>
  <c r="E89" i="4"/>
  <c r="K88" i="4"/>
  <c r="H88" i="4"/>
  <c r="E88" i="4"/>
  <c r="K87" i="4"/>
  <c r="H87" i="4"/>
  <c r="E87" i="4"/>
  <c r="K86" i="4"/>
  <c r="H86" i="4"/>
  <c r="E86" i="4"/>
  <c r="K85" i="4"/>
  <c r="H85" i="4"/>
  <c r="E85" i="4"/>
  <c r="K84" i="4"/>
  <c r="H84" i="4"/>
  <c r="E84" i="4"/>
  <c r="K83" i="4"/>
  <c r="H83" i="4"/>
  <c r="E83" i="4"/>
  <c r="K82" i="4"/>
  <c r="H82" i="4"/>
  <c r="E82" i="4"/>
  <c r="K81" i="4"/>
  <c r="H81" i="4"/>
  <c r="E81" i="4"/>
  <c r="K80" i="4"/>
  <c r="H80" i="4"/>
  <c r="E80" i="4"/>
  <c r="K79" i="4"/>
  <c r="H79" i="4"/>
  <c r="E79" i="4"/>
  <c r="K78" i="4"/>
  <c r="H78" i="4"/>
  <c r="E78" i="4"/>
  <c r="K77" i="4"/>
  <c r="H77" i="4"/>
  <c r="E77" i="4"/>
  <c r="K76" i="4"/>
  <c r="H76" i="4"/>
  <c r="E76" i="4"/>
  <c r="K75" i="4"/>
  <c r="H75" i="4"/>
  <c r="E75" i="4"/>
  <c r="K74" i="4"/>
  <c r="H74" i="4"/>
  <c r="E74" i="4"/>
  <c r="K73" i="4"/>
  <c r="H73" i="4"/>
  <c r="E73" i="4"/>
  <c r="K72" i="4"/>
  <c r="H72" i="4"/>
  <c r="E72" i="4"/>
  <c r="K71" i="4"/>
  <c r="H71" i="4"/>
  <c r="E71" i="4"/>
  <c r="K70" i="4"/>
  <c r="H70" i="4"/>
  <c r="E70" i="4"/>
  <c r="K69" i="4"/>
  <c r="H69" i="4"/>
  <c r="E69" i="4"/>
  <c r="K68" i="4"/>
  <c r="H68" i="4"/>
  <c r="E68" i="4"/>
  <c r="K67" i="4"/>
  <c r="H67" i="4"/>
  <c r="E67" i="4"/>
  <c r="K66" i="4"/>
  <c r="H66" i="4"/>
  <c r="E66" i="4"/>
  <c r="K65" i="4"/>
  <c r="H65" i="4"/>
  <c r="E65" i="4"/>
  <c r="K64" i="4"/>
  <c r="H64" i="4"/>
  <c r="E64" i="4"/>
  <c r="K63" i="4"/>
  <c r="H63" i="4"/>
  <c r="E63" i="4"/>
  <c r="K62" i="4"/>
  <c r="H62" i="4"/>
  <c r="E62" i="4"/>
  <c r="K61" i="4"/>
  <c r="H61" i="4"/>
  <c r="E61" i="4"/>
  <c r="K60" i="4"/>
  <c r="H60" i="4"/>
  <c r="E60" i="4"/>
  <c r="K59" i="4"/>
  <c r="H59" i="4"/>
  <c r="E59" i="4"/>
  <c r="K58" i="4"/>
  <c r="H58" i="4"/>
  <c r="E58" i="4"/>
  <c r="K57" i="4"/>
  <c r="H57" i="4"/>
  <c r="E57" i="4"/>
  <c r="K56" i="4"/>
  <c r="H56" i="4"/>
  <c r="E56" i="4"/>
  <c r="K55" i="4"/>
  <c r="H55" i="4"/>
  <c r="E55" i="4"/>
  <c r="K54" i="4"/>
  <c r="H54" i="4"/>
  <c r="E54" i="4"/>
  <c r="K53" i="4"/>
  <c r="H53" i="4"/>
  <c r="E53" i="4"/>
  <c r="K52" i="4"/>
  <c r="H52" i="4"/>
  <c r="E52" i="4"/>
  <c r="K51" i="4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H45" i="4"/>
  <c r="E45" i="4"/>
  <c r="K44" i="4"/>
  <c r="H44" i="4"/>
  <c r="E44" i="4"/>
  <c r="K43" i="4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H36" i="4"/>
  <c r="E36" i="4"/>
  <c r="K35" i="4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H29" i="4"/>
  <c r="E29" i="4"/>
  <c r="K28" i="4"/>
  <c r="H28" i="4"/>
  <c r="E28" i="4"/>
  <c r="K27" i="4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H21" i="4"/>
  <c r="E21" i="4"/>
  <c r="K20" i="4"/>
  <c r="H20" i="4"/>
  <c r="E20" i="4"/>
  <c r="K19" i="4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H13" i="4"/>
  <c r="E13" i="4"/>
  <c r="K12" i="4"/>
  <c r="H12" i="4"/>
  <c r="E12" i="4"/>
  <c r="K11" i="4"/>
  <c r="H11" i="4"/>
  <c r="E11" i="4"/>
  <c r="P10" i="4"/>
  <c r="P8" i="4" s="1"/>
  <c r="O10" i="4"/>
  <c r="O8" i="4" s="1"/>
  <c r="N10" i="4"/>
  <c r="N8" i="4" s="1"/>
  <c r="L10" i="4"/>
  <c r="L8" i="4" s="1"/>
  <c r="J10" i="4"/>
  <c r="J8" i="4" s="1"/>
  <c r="I10" i="4"/>
  <c r="I8" i="4" s="1"/>
  <c r="G10" i="4"/>
  <c r="G8" i="4" s="1"/>
  <c r="F10" i="4"/>
  <c r="F8" i="4" s="1"/>
  <c r="K9" i="4"/>
  <c r="E9" i="4"/>
  <c r="D48" i="4" l="1"/>
  <c r="D39" i="4"/>
  <c r="D47" i="4"/>
  <c r="D81" i="4"/>
  <c r="D114" i="4"/>
  <c r="D137" i="4"/>
  <c r="D144" i="4"/>
  <c r="D146" i="4"/>
  <c r="D45" i="4"/>
  <c r="D9" i="4"/>
  <c r="D89" i="4"/>
  <c r="D106" i="4"/>
  <c r="D100" i="4"/>
  <c r="D102" i="4"/>
  <c r="D126" i="4"/>
  <c r="D127" i="4"/>
  <c r="D85" i="4"/>
  <c r="D12" i="4"/>
  <c r="D20" i="4"/>
  <c r="D28" i="4"/>
  <c r="D32" i="4"/>
  <c r="D53" i="4"/>
  <c r="D57" i="4"/>
  <c r="D59" i="4"/>
  <c r="D83" i="4"/>
  <c r="D91" i="4"/>
  <c r="D131" i="4"/>
  <c r="D41" i="4"/>
  <c r="D79" i="4"/>
  <c r="D51" i="4"/>
  <c r="D55" i="4"/>
  <c r="D70" i="4"/>
  <c r="D74" i="4"/>
  <c r="D93" i="4"/>
  <c r="D108" i="4"/>
  <c r="D116" i="4"/>
  <c r="D124" i="4"/>
  <c r="D133" i="4"/>
  <c r="D142" i="4"/>
  <c r="D148" i="4"/>
  <c r="D27" i="4"/>
  <c r="D43" i="4"/>
  <c r="D118" i="4"/>
  <c r="D122" i="4"/>
  <c r="D18" i="4"/>
  <c r="D44" i="4"/>
  <c r="D96" i="4"/>
  <c r="D112" i="4"/>
  <c r="D25" i="4"/>
  <c r="D31" i="4"/>
  <c r="D35" i="4"/>
  <c r="D60" i="4"/>
  <c r="D61" i="4"/>
  <c r="D64" i="4"/>
  <c r="D69" i="4"/>
  <c r="D77" i="4"/>
  <c r="D129" i="4"/>
  <c r="D140" i="4"/>
  <c r="D29" i="4"/>
  <c r="D37" i="4"/>
  <c r="D63" i="4"/>
  <c r="D67" i="4"/>
  <c r="D98" i="4"/>
  <c r="D110" i="4"/>
  <c r="D14" i="4"/>
  <c r="D19" i="4"/>
  <c r="D24" i="4"/>
  <c r="D36" i="4"/>
  <c r="D49" i="4"/>
  <c r="D56" i="4"/>
  <c r="D73" i="4"/>
  <c r="D104" i="4"/>
  <c r="D135" i="4"/>
  <c r="D11" i="4"/>
  <c r="D16" i="4"/>
  <c r="D17" i="4"/>
  <c r="D22" i="4"/>
  <c r="D33" i="4"/>
  <c r="D40" i="4"/>
  <c r="D52" i="4"/>
  <c r="D65" i="4"/>
  <c r="D71" i="4"/>
  <c r="D75" i="4"/>
  <c r="D87" i="4"/>
  <c r="D120" i="4"/>
  <c r="E10" i="4"/>
  <c r="K10" i="4"/>
  <c r="D15" i="4"/>
  <c r="D23" i="4"/>
  <c r="D13" i="4"/>
  <c r="D21" i="4"/>
  <c r="H10" i="4"/>
  <c r="D26" i="4"/>
  <c r="D30" i="4"/>
  <c r="D34" i="4"/>
  <c r="D38" i="4"/>
  <c r="D42" i="4"/>
  <c r="D46" i="4"/>
  <c r="D50" i="4"/>
  <c r="D54" i="4"/>
  <c r="D58" i="4"/>
  <c r="D62" i="4"/>
  <c r="D66" i="4"/>
  <c r="D72" i="4"/>
  <c r="D68" i="4"/>
  <c r="D76" i="4"/>
  <c r="D78" i="4"/>
  <c r="D80" i="4"/>
  <c r="D82" i="4"/>
  <c r="D84" i="4"/>
  <c r="D86" i="4"/>
  <c r="D88" i="4"/>
  <c r="D90" i="4"/>
  <c r="D92" i="4"/>
  <c r="D94" i="4"/>
  <c r="D97" i="4"/>
  <c r="D99" i="4"/>
  <c r="D101" i="4"/>
  <c r="D103" i="4"/>
  <c r="D105" i="4"/>
  <c r="D107" i="4"/>
  <c r="D109" i="4"/>
  <c r="D111" i="4"/>
  <c r="D113" i="4"/>
  <c r="D115" i="4"/>
  <c r="D117" i="4"/>
  <c r="D119" i="4"/>
  <c r="D121" i="4"/>
  <c r="D123" i="4"/>
  <c r="D125" i="4"/>
  <c r="D128" i="4"/>
  <c r="D130" i="4"/>
  <c r="D132" i="4"/>
  <c r="D134" i="4"/>
  <c r="D136" i="4"/>
  <c r="D138" i="4"/>
  <c r="D139" i="4"/>
  <c r="D141" i="4"/>
  <c r="D143" i="4"/>
  <c r="D145" i="4"/>
  <c r="D147" i="4"/>
  <c r="K8" i="4" l="1"/>
  <c r="H8" i="4"/>
  <c r="D10" i="4"/>
  <c r="E8" i="4"/>
  <c r="D8" i="4" l="1"/>
</calcChain>
</file>

<file path=xl/sharedStrings.xml><?xml version="1.0" encoding="utf-8"?>
<sst xmlns="http://schemas.openxmlformats.org/spreadsheetml/2006/main" count="4066" uniqueCount="746">
  <si>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</si>
  <si>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</si>
  <si>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</si>
  <si>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</si>
  <si>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</si>
  <si>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</si>
  <si>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</si>
  <si>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</si>
  <si>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</si>
  <si>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</si>
  <si>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</si>
  <si>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</si>
  <si>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</si>
  <si>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</si>
  <si>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</si>
  <si>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</si>
  <si>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</si>
  <si>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</si>
  <si>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</si>
  <si>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</si>
  <si>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</si>
  <si>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</si>
  <si>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</si>
  <si>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</si>
  <si>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</si>
  <si>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</si>
  <si>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</si>
  <si>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</si>
  <si>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</si>
  <si>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</si>
  <si>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</si>
  <si>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</si>
  <si>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</si>
  <si>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</si>
  <si>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</si>
  <si>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</si>
  <si>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</si>
  <si>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</si>
  <si>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</si>
  <si>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</si>
  <si>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</si>
  <si>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</si>
  <si>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</si>
  <si>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</si>
  <si>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</si>
  <si>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</si>
  <si>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</si>
  <si>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</si>
  <si>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</si>
  <si>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</si>
  <si>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</si>
  <si>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</si>
  <si>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</si>
  <si>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</si>
  <si>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</si>
  <si>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</si>
  <si>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</si>
  <si>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</si>
  <si>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</si>
  <si>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</si>
  <si>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</si>
  <si>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</si>
  <si>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</si>
  <si>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</si>
  <si>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</si>
  <si>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</si>
  <si>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</si>
  <si>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</si>
  <si>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</si>
  <si>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</si>
  <si>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</si>
  <si>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</si>
  <si>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</si>
  <si>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</si>
  <si>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</si>
  <si>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</si>
  <si>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</si>
  <si>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</si>
  <si>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</si>
  <si>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</si>
  <si>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</si>
  <si>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</si>
  <si>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</si>
  <si>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</si>
  <si>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</si>
  <si>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</si>
  <si>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</si>
  <si>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</si>
  <si>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</si>
  <si>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</si>
  <si>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</si>
  <si>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</si>
  <si>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</si>
  <si>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</si>
  <si>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</si>
  <si>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</si>
  <si>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</si>
  <si>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</si>
  <si>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</si>
  <si>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</si>
  <si>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</si>
  <si>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</si>
  <si>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</si>
  <si>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</si>
  <si>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</si>
  <si>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</si>
  <si>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</si>
  <si>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</si>
  <si>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</si>
  <si>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</si>
  <si>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</si>
  <si>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</si>
  <si>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</si>
  <si>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</si>
  <si>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</si>
  <si>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</si>
  <si>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</si>
  <si>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</si>
  <si>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</si>
  <si>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</si>
  <si>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</si>
  <si>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</si>
  <si>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</si>
  <si>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</si>
  <si>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</si>
  <si>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</si>
  <si>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</si>
  <si>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</si>
  <si>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</si>
  <si>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</si>
  <si>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</si>
  <si>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</si>
  <si>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</si>
  <si>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</si>
  <si>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</si>
  <si>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</si>
  <si>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</si>
  <si>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</si>
  <si>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</si>
  <si>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</si>
  <si>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</si>
  <si>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</si>
  <si>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</si>
  <si>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</si>
  <si>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</si>
  <si>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</si>
  <si>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</si>
  <si>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</si>
  <si>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</si>
  <si>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</si>
  <si>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</si>
  <si>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</si>
  <si>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</si>
  <si>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</si>
  <si>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</si>
  <si>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</si>
  <si>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</si>
  <si>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</si>
  <si>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</si>
  <si>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</si>
  <si>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</si>
  <si>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</si>
  <si>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</si>
  <si>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</si>
  <si>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</si>
  <si>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</si>
  <si>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</si>
  <si>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</si>
  <si>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</si>
  <si>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</si>
  <si>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</si>
  <si>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</si>
  <si>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</si>
  <si>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</si>
  <si>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</si>
  <si>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</si>
  <si>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</si>
  <si>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</si>
  <si>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</si>
  <si>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</si>
  <si>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</si>
  <si>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</si>
  <si>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</si>
  <si>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</si>
  <si>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</si>
  <si>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</si>
  <si>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</si>
  <si>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</si>
  <si>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</si>
  <si>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</si>
  <si>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</si>
  <si>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</si>
  <si>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</si>
  <si>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</si>
  <si>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</si>
  <si>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</si>
  <si>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</si>
  <si>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</si>
  <si>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</si>
  <si>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</si>
  <si>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</si>
  <si>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</si>
  <si>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</si>
  <si>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</si>
  <si>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</si>
  <si>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</si>
  <si>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</si>
  <si>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</si>
  <si>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</si>
  <si>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</si>
  <si>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</si>
  <si>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</si>
  <si>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</si>
  <si>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</si>
  <si>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</si>
  <si>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</si>
  <si>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</si>
  <si>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</si>
  <si>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</si>
  <si>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</si>
  <si>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</si>
  <si>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</si>
  <si>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</si>
  <si>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</si>
  <si>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</si>
  <si>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</si>
  <si>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</si>
  <si>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</si>
  <si>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</si>
  <si>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</si>
  <si>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</si>
  <si>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</si>
  <si>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</si>
  <si>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</si>
  <si>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</si>
  <si>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</si>
  <si>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</si>
  <si>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</si>
  <si>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</si>
  <si>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</si>
  <si>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</si>
  <si>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</si>
  <si>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</si>
  <si>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</si>
  <si>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</si>
  <si>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</si>
  <si>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</si>
  <si>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</si>
  <si>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</si>
  <si>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</si>
  <si>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</si>
  <si>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</si>
  <si>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</si>
  <si>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</si>
  <si>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</si>
  <si>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</si>
  <si>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</si>
  <si>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</si>
  <si>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</si>
  <si>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</si>
  <si>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</si>
  <si>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</si>
  <si>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</si>
  <si>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</si>
  <si>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</si>
  <si>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</si>
  <si>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</si>
  <si>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</si>
  <si>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</si>
  <si>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</si>
  <si>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</si>
  <si>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</si>
  <si>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</si>
  <si>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</si>
  <si>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</si>
  <si>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</si>
  <si>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</si>
  <si>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</si>
  <si>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</si>
  <si>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</si>
  <si>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</si>
  <si>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</si>
  <si>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</si>
  <si>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</si>
  <si>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</si>
  <si>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</si>
  <si>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</si>
  <si>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</si>
  <si>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</si>
  <si>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</si>
  <si>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</si>
  <si>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 xml:space="preserve">Посещения для проведения диспансерного наблюдения детей, финансируемые по подушевому принципу
</t>
  </si>
  <si>
    <t>Комплексные посещения для диспансерного наблюдения отдельных категорий граждан из числа взрослого населения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</si>
  <si>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</si>
  <si>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</si>
  <si>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</si>
  <si>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</si>
  <si>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</si>
  <si>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</si>
  <si>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</si>
  <si>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</si>
  <si>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</si>
  <si>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</si>
  <si>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</si>
  <si>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</si>
  <si>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</si>
  <si>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</si>
  <si>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</si>
  <si>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</si>
  <si>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</si>
  <si>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</si>
  <si>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</si>
  <si>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</si>
  <si>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</si>
  <si>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</si>
  <si>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</si>
  <si>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</si>
  <si>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</si>
  <si>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</si>
  <si>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</si>
  <si>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</si>
  <si>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</si>
  <si>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</si>
  <si>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</si>
  <si>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</si>
  <si>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</si>
  <si>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</si>
  <si>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</si>
  <si>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</si>
  <si>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</si>
  <si>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</si>
  <si>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</si>
  <si>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</si>
  <si>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</si>
  <si>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</si>
  <si>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</si>
  <si>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</si>
  <si>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</si>
  <si>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</si>
  <si>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</si>
  <si>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</si>
  <si>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</si>
  <si>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</si>
  <si>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</si>
  <si>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</si>
  <si>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</si>
  <si>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</si>
  <si>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</si>
  <si>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</si>
  <si>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</si>
  <si>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</si>
  <si>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</si>
  <si>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</si>
  <si>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</si>
  <si>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</si>
  <si>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</si>
  <si>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</si>
  <si>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</si>
  <si>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</si>
  <si>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</si>
  <si>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</si>
  <si>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</si>
  <si>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</si>
  <si>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</si>
  <si>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</si>
  <si>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</si>
  <si>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</si>
  <si>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</si>
  <si>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</si>
  <si>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</si>
  <si>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</si>
  <si>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</si>
  <si>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</si>
  <si>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</si>
  <si>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</si>
  <si>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</si>
  <si>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</si>
  <si>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</si>
  <si>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</si>
  <si>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</si>
  <si>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</si>
  <si>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</si>
  <si>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</si>
  <si>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</si>
  <si>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</si>
  <si>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</si>
  <si>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</si>
  <si>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</si>
  <si>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</si>
  <si>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</si>
  <si>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</si>
  <si>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</si>
  <si>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</si>
  <si>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</si>
  <si>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</si>
  <si>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</si>
  <si>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</si>
  <si>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ФГБОУ ВО БГМУ Минздрава России (офтальмология для ГБУ "УфНИИ ГБ АН РБ")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</si>
  <si>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</si>
  <si>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</si>
  <si>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</si>
  <si>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</si>
  <si>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</si>
  <si>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</si>
  <si>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</si>
  <si>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</si>
  <si>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ГКБ №18 г. Уфа</t>
  </si>
  <si>
    <t>ГБУЗ РБ ГКБ№21 г. Уфа</t>
  </si>
  <si>
    <t>ГБУЗ РБ РД № 3 г. Уфа</t>
  </si>
  <si>
    <t>ГБУЗ РБ ГБ г. Салават</t>
  </si>
  <si>
    <t>ГБУЗ РБ ГКБ № 1  г. Стерлитамак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</si>
  <si>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</si>
  <si>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</si>
  <si>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</si>
  <si>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</si>
  <si>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</si>
  <si>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</si>
  <si>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</si>
  <si>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</si>
  <si>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</si>
  <si>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</si>
  <si>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</si>
  <si>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</si>
  <si>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</si>
  <si>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</si>
  <si>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</si>
  <si>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</si>
  <si>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</si>
  <si>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</si>
  <si>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</si>
  <si>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</si>
  <si>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</si>
  <si>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</si>
  <si>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</si>
  <si>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</si>
  <si>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</si>
  <si>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</si>
  <si>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</si>
  <si>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</si>
  <si>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</si>
  <si>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</si>
  <si>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</si>
  <si>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Плановые объемы финансирования Территориальной программы ОМС  на  2023 год.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</si>
  <si>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</si>
  <si>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</si>
  <si>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</si>
  <si>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</si>
  <si>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</si>
  <si>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</si>
  <si>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</si>
  <si>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</si>
  <si>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</si>
  <si>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</si>
  <si>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</si>
  <si>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</si>
  <si>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</si>
  <si>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</si>
  <si>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</si>
  <si>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</si>
  <si>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</si>
  <si>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</si>
  <si>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</si>
  <si>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</si>
  <si>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</si>
  <si>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</si>
  <si>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</si>
  <si>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</si>
  <si>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</si>
  <si>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</si>
  <si>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</si>
  <si>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</si>
  <si>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</si>
  <si>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</si>
  <si>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</si>
  <si>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</si>
  <si>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</si>
  <si>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</si>
  <si>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</si>
  <si>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</si>
  <si>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</si>
  <si>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</si>
  <si>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</si>
  <si>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</si>
  <si>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</si>
  <si>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</si>
  <si>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</si>
  <si>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</si>
  <si>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</si>
  <si>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</si>
  <si>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</si>
  <si>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</si>
  <si>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</si>
  <si>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</si>
  <si>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</si>
  <si>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</si>
  <si>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</si>
  <si>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</si>
  <si>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</si>
  <si>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</si>
  <si>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</si>
  <si>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</si>
  <si>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</si>
  <si>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</si>
  <si>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</si>
  <si>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</si>
  <si>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</si>
  <si>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</si>
  <si>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</si>
  <si>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</si>
  <si>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</si>
  <si>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</si>
  <si>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</si>
  <si>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</si>
  <si>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</si>
  <si>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</si>
  <si>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</si>
  <si>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</si>
  <si>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ГБУЗ РБ РД № 3 г.Уфа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</si>
  <si>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</si>
  <si>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</si>
  <si>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</si>
  <si>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</si>
  <si>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</si>
  <si>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</si>
  <si>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</si>
  <si>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</si>
  <si>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</si>
  <si>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</si>
  <si>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</si>
  <si>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</si>
  <si>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</si>
  <si>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</si>
  <si>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</si>
  <si>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</si>
  <si>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</si>
  <si>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</si>
  <si>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</si>
  <si>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</si>
  <si>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</si>
  <si>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</si>
  <si>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</si>
  <si>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</si>
  <si>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</si>
  <si>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</si>
  <si>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</si>
  <si>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</si>
  <si>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</si>
  <si>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</si>
  <si>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</si>
  <si>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</si>
  <si>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</si>
  <si>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</si>
  <si>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</si>
  <si>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</si>
  <si>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</si>
  <si>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</si>
  <si>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</si>
  <si>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</si>
  <si>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</si>
  <si>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</si>
  <si>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</si>
  <si>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</si>
  <si>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</si>
  <si>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2023</t>
  </si>
  <si>
    <t>Всего в рамках базовой программы ОМС (КСГ+ВМП)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</si>
  <si>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</si>
  <si>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</si>
  <si>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</si>
  <si>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</si>
  <si>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</si>
  <si>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</si>
  <si>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</si>
  <si>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</si>
  <si>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</si>
  <si>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</si>
  <si>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</si>
  <si>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</si>
  <si>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</si>
  <si>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</si>
  <si>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</si>
  <si>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</si>
  <si>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</si>
  <si>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</si>
  <si>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</si>
  <si>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</si>
  <si>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</si>
  <si>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</si>
  <si>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</si>
  <si>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</si>
  <si>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</si>
  <si>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</si>
  <si>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</si>
  <si>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</si>
  <si>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</si>
  <si>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</si>
  <si>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</si>
  <si>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</si>
  <si>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</si>
  <si>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</si>
  <si>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</si>
  <si>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</si>
  <si>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</si>
  <si>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</si>
  <si>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</si>
  <si>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</si>
  <si>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</si>
  <si>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</si>
  <si>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</si>
  <si>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</si>
  <si>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</si>
  <si>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</si>
  <si>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</si>
  <si>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</si>
  <si>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</si>
  <si>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</si>
  <si>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</si>
  <si>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</si>
  <si>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</si>
  <si>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</si>
  <si>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</si>
  <si>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</si>
  <si>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</si>
  <si>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Объемы паллиативной медицинской помощи на 2023 год.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</si>
  <si>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</si>
  <si>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</si>
  <si>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</si>
  <si>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</si>
  <si>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Всего период с 01.01.2023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</si>
  <si>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</si>
  <si>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</si>
  <si>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</si>
  <si>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(кол-во койко-дней)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</si>
  <si>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</si>
  <si>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</si>
  <si>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</si>
  <si>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</si>
  <si>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>все МО, кроме ГБУЗ РКПЦ Минздрава РБ</t>
  </si>
  <si>
    <t xml:space="preserve"> ГБУЗ РКПЦ Минздрава РБ (консультативные посещения)</t>
  </si>
  <si>
    <t xml:space="preserve">Обращения в связи с заболеваниями </t>
  </si>
  <si>
    <t>все МО, кроме ГБУЗ РКНД Минздрава РБ</t>
  </si>
  <si>
    <t xml:space="preserve"> ГБУЗ РКНД Минздрава РБ (консультатив-ные посещения)</t>
  </si>
  <si>
    <t>все МО без ГБУЗ РКНД Минздрава РБ</t>
  </si>
  <si>
    <t>Все МО кроме ГБУЗ РКНД Минздрава РБ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</si>
  <si>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</si>
  <si>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</si>
  <si>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</si>
  <si>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</si>
  <si>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</si>
  <si>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</si>
  <si>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</si>
  <si>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</si>
  <si>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</si>
  <si>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</si>
  <si>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</si>
  <si>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</si>
  <si>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</si>
  <si>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</si>
  <si>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</si>
  <si>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</si>
  <si>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</si>
  <si>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</si>
  <si>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</si>
  <si>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</si>
  <si>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</si>
  <si>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</si>
  <si>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</si>
  <si>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</si>
  <si>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</si>
  <si>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</si>
  <si>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</si>
  <si>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</si>
  <si>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</si>
  <si>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</si>
  <si>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</si>
  <si>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</si>
  <si>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</si>
  <si>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</si>
  <si>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</si>
  <si>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</si>
  <si>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</si>
  <si>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</si>
  <si>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</si>
  <si>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</si>
  <si>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</si>
  <si>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</si>
  <si>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</si>
  <si>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</si>
  <si>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</si>
  <si>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</si>
  <si>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</si>
  <si>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</si>
  <si>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</si>
  <si>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</si>
  <si>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</si>
  <si>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</si>
  <si>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</si>
  <si>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</si>
  <si>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</si>
  <si>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>Объемы отдельных диагностических (лабораторных) исследований, оказываемых в амбулаторно-поликлинических условиях на 2021 год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</si>
  <si>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</si>
  <si>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</si>
  <si>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</si>
  <si>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</si>
  <si>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</si>
  <si>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00.00.2021 г. № 0000</t>
  </si>
  <si>
    <r>
      <t xml:space="preserve">План в рамках Приказа МЗ РБ от 00.00.2021 г. № 0000-Д (2 этап скрининга колоректального рака)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</si>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</sst>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.0"/>
    <numFmt numFmtId="171" formatCode="#,##0_ ;\-#,##0\ "/>
    <numFmt numFmtId="172" formatCode="000000"/>
  </numFmts>
  <fonts count="1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7"/>
      <name val="Times New Roman"/>
      <family val="1"/>
      <charset val="204"/>
    </font>
    <font>
      <i/>
      <sz val="9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8"/>
      <color indexed="8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61322">
    <xf numFmtId="0" fontId="0" fillId="0" borderId="0"/>
    <xf numFmtId="0" fontId="6" fillId="0" borderId="0"/>
    <xf numFmtId="0" fontId="6" fillId="0" borderId="0"/>
    <xf numFmtId="0" fontId="24" fillId="0" borderId="0"/>
    <xf numFmtId="0" fontId="26" fillId="0" borderId="0"/>
    <xf numFmtId="0" fontId="28" fillId="28" borderId="0" applyNumberFormat="0" applyBorder="0" applyAlignment="0" applyProtection="0"/>
    <xf numFmtId="0" fontId="28" fillId="29" borderId="0"/>
    <xf numFmtId="0" fontId="28" fillId="28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/>
    <xf numFmtId="0" fontId="28" fillId="30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/>
    <xf numFmtId="0" fontId="28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/>
    <xf numFmtId="0" fontId="28" fillId="34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/>
    <xf numFmtId="0" fontId="28" fillId="36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/>
    <xf numFmtId="0" fontId="28" fillId="38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8" fillId="4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8" fillId="29" borderId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28" fillId="28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8" fillId="3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8" fillId="31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8" fillId="30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8" fillId="4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8" fillId="33" borderId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8" fillId="3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8" fillId="4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8" fillId="35" borderId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8" fillId="34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8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8" fillId="37" borderId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8" fillId="36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3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39" borderId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3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/>
    <xf numFmtId="0" fontId="28" fillId="42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/>
    <xf numFmtId="0" fontId="28" fillId="44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/>
    <xf numFmtId="0" fontId="28" fillId="46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/>
    <xf numFmtId="0" fontId="28" fillId="34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/>
    <xf numFmtId="0" fontId="28" fillId="48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8" fillId="50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8" fillId="43" borderId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8" fillId="42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8" fillId="4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8" fillId="45" borderId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8" fillId="4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8" fillId="5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8" fillId="47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8" fillId="46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8" fillId="5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8" fillId="35" borderId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8" fillId="3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8" fillId="4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8" fillId="43" borderId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8" fillId="4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8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8" fillId="49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8" fillId="4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/>
    <xf numFmtId="0" fontId="29" fillId="44" borderId="0" applyNumberFormat="0" applyBorder="0" applyAlignment="0" applyProtection="0"/>
    <xf numFmtId="0" fontId="29" fillId="45" borderId="0"/>
    <xf numFmtId="0" fontId="29" fillId="46" borderId="0" applyNumberFormat="0" applyBorder="0" applyAlignment="0" applyProtection="0"/>
    <xf numFmtId="0" fontId="29" fillId="47" borderId="0"/>
    <xf numFmtId="0" fontId="29" fillId="54" borderId="0" applyNumberFormat="0" applyBorder="0" applyAlignment="0" applyProtection="0"/>
    <xf numFmtId="0" fontId="29" fillId="55" borderId="0"/>
    <xf numFmtId="0" fontId="29" fillId="56" borderId="0" applyNumberFormat="0" applyBorder="0" applyAlignment="0" applyProtection="0"/>
    <xf numFmtId="0" fontId="29" fillId="57" borderId="0"/>
    <xf numFmtId="0" fontId="29" fillId="58" borderId="0" applyNumberFormat="0" applyBorder="0" applyAlignment="0" applyProtection="0"/>
    <xf numFmtId="0" fontId="29" fillId="59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13" fillId="7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9" fillId="5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29" fillId="53" borderId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13" fillId="1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9" fillId="44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29" fillId="45" borderId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3" fillId="1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9" fillId="51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29" fillId="47" borderId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3" fillId="19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9" fillId="50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9" fillId="55" borderId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13" fillId="23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9" fillId="56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29" fillId="57" borderId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13" fillId="27" borderId="0" applyNumberFormat="0" applyBorder="0" applyAlignment="0" applyProtection="0"/>
    <xf numFmtId="0" fontId="29" fillId="58" borderId="0" applyNumberFormat="0" applyBorder="0" applyAlignment="0" applyProtection="0"/>
    <xf numFmtId="0" fontId="29" fillId="5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9" fillId="3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9" fillId="59" borderId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29" fillId="60" borderId="0" applyNumberFormat="0" applyBorder="0" applyAlignment="0" applyProtection="0"/>
    <xf numFmtId="0" fontId="29" fillId="61" borderId="0"/>
    <xf numFmtId="0" fontId="29" fillId="62" borderId="0" applyNumberFormat="0" applyBorder="0" applyAlignment="0" applyProtection="0"/>
    <xf numFmtId="0" fontId="29" fillId="63" borderId="0"/>
    <xf numFmtId="0" fontId="29" fillId="64" borderId="0" applyNumberFormat="0" applyBorder="0" applyAlignment="0" applyProtection="0"/>
    <xf numFmtId="0" fontId="29" fillId="65" borderId="0"/>
    <xf numFmtId="0" fontId="29" fillId="54" borderId="0" applyNumberFormat="0" applyBorder="0" applyAlignment="0" applyProtection="0"/>
    <xf numFmtId="0" fontId="29" fillId="55" borderId="0"/>
    <xf numFmtId="0" fontId="29" fillId="56" borderId="0" applyNumberFormat="0" applyBorder="0" applyAlignment="0" applyProtection="0"/>
    <xf numFmtId="0" fontId="29" fillId="57" borderId="0"/>
    <xf numFmtId="0" fontId="29" fillId="66" borderId="0" applyNumberFormat="0" applyBorder="0" applyAlignment="0" applyProtection="0"/>
    <xf numFmtId="0" fontId="29" fillId="67" borderId="0"/>
    <xf numFmtId="0" fontId="30" fillId="30" borderId="0" applyNumberFormat="0" applyBorder="0" applyAlignment="0" applyProtection="0"/>
    <xf numFmtId="0" fontId="30" fillId="31" borderId="0"/>
    <xf numFmtId="0" fontId="31" fillId="50" borderId="19" applyNumberFormat="0" applyAlignment="0" applyProtection="0"/>
    <xf numFmtId="0" fontId="31" fillId="68" borderId="19"/>
    <xf numFmtId="0" fontId="32" fillId="69" borderId="20" applyNumberFormat="0" applyAlignment="0" applyProtection="0"/>
    <xf numFmtId="0" fontId="32" fillId="70" borderId="0"/>
    <xf numFmtId="0" fontId="33" fillId="0" borderId="0"/>
    <xf numFmtId="164" fontId="34" fillId="0" borderId="0"/>
    <xf numFmtId="165" fontId="34" fillId="0" borderId="0" applyBorder="0" applyProtection="0"/>
    <xf numFmtId="164" fontId="34" fillId="0" borderId="0" applyBorder="0" applyProtection="0"/>
    <xf numFmtId="164" fontId="34" fillId="0" borderId="0"/>
    <xf numFmtId="0" fontId="35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/>
    <xf numFmtId="0" fontId="37" fillId="32" borderId="0" applyNumberFormat="0" applyBorder="0" applyAlignment="0" applyProtection="0"/>
    <xf numFmtId="0" fontId="37" fillId="33" borderId="0"/>
    <xf numFmtId="0" fontId="38" fillId="0" borderId="0" applyNumberFormat="0" applyBorder="0" applyProtection="0">
      <alignment horizontal="center"/>
    </xf>
    <xf numFmtId="0" fontId="39" fillId="0" borderId="21" applyNumberFormat="0" applyFill="0" applyAlignment="0" applyProtection="0"/>
    <xf numFmtId="0" fontId="39" fillId="0" borderId="21"/>
    <xf numFmtId="0" fontId="40" fillId="0" borderId="22" applyNumberFormat="0" applyFill="0" applyAlignment="0" applyProtection="0"/>
    <xf numFmtId="0" fontId="40" fillId="0" borderId="22"/>
    <xf numFmtId="0" fontId="41" fillId="0" borderId="23" applyNumberFormat="0" applyFill="0" applyAlignment="0" applyProtection="0"/>
    <xf numFmtId="0" fontId="41" fillId="0" borderId="23"/>
    <xf numFmtId="0" fontId="41" fillId="0" borderId="0" applyNumberFormat="0" applyFill="0" applyBorder="0" applyAlignment="0" applyProtection="0"/>
    <xf numFmtId="0" fontId="41" fillId="0" borderId="0"/>
    <xf numFmtId="0" fontId="38" fillId="0" borderId="0" applyNumberFormat="0" applyBorder="0" applyProtection="0">
      <alignment horizontal="center" textRotation="90"/>
    </xf>
    <xf numFmtId="0" fontId="42" fillId="38" borderId="19" applyNumberFormat="0" applyAlignment="0" applyProtection="0"/>
    <xf numFmtId="0" fontId="42" fillId="39" borderId="19"/>
    <xf numFmtId="0" fontId="43" fillId="0" borderId="24" applyNumberFormat="0" applyFill="0" applyAlignment="0" applyProtection="0"/>
    <xf numFmtId="0" fontId="43" fillId="0" borderId="0"/>
    <xf numFmtId="0" fontId="44" fillId="51" borderId="0" applyNumberFormat="0" applyBorder="0" applyAlignment="0" applyProtection="0"/>
    <xf numFmtId="0" fontId="44" fillId="71" borderId="0"/>
    <xf numFmtId="0" fontId="45" fillId="0" borderId="0"/>
    <xf numFmtId="0" fontId="26" fillId="41" borderId="25" applyNumberFormat="0" applyFont="0" applyAlignment="0" applyProtection="0"/>
    <xf numFmtId="0" fontId="33" fillId="72" borderId="25"/>
    <xf numFmtId="0" fontId="46" fillId="50" borderId="26" applyNumberFormat="0" applyAlignment="0" applyProtection="0"/>
    <xf numFmtId="0" fontId="46" fillId="68" borderId="26"/>
    <xf numFmtId="0" fontId="47" fillId="0" borderId="0" applyNumberFormat="0" applyBorder="0" applyProtection="0"/>
    <xf numFmtId="166" fontId="47" fillId="0" borderId="0" applyBorder="0" applyProtection="0"/>
    <xf numFmtId="0" fontId="48" fillId="0" borderId="0" applyNumberFormat="0" applyFill="0" applyBorder="0" applyAlignment="0" applyProtection="0"/>
    <xf numFmtId="0" fontId="48" fillId="0" borderId="0"/>
    <xf numFmtId="0" fontId="49" fillId="0" borderId="27" applyNumberFormat="0" applyFill="0" applyAlignment="0" applyProtection="0"/>
    <xf numFmtId="0" fontId="49" fillId="0" borderId="28"/>
    <xf numFmtId="0" fontId="50" fillId="0" borderId="0" applyNumberFormat="0" applyFill="0" applyBorder="0" applyAlignment="0" applyProtection="0"/>
    <xf numFmtId="0" fontId="50" fillId="0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" borderId="0" applyNumberFormat="0" applyBorder="0" applyAlignment="0" applyProtection="0"/>
    <xf numFmtId="0" fontId="29" fillId="60" borderId="0" applyNumberFormat="0" applyBorder="0" applyAlignment="0" applyProtection="0"/>
    <xf numFmtId="0" fontId="29" fillId="60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9" fillId="56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29" fillId="61" borderId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8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9" fillId="6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29" fillId="63" borderId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12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9" fillId="6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29" fillId="65" borderId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3" fillId="16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9" fillId="73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29" fillId="55" borderId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13" fillId="20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9" fillId="56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29" fillId="57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24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29" fillId="66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29" fillId="67" borderId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10" fillId="2" borderId="4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42" fillId="38" borderId="19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42" fillId="38" borderId="19" applyNumberFormat="0" applyAlignment="0" applyProtection="0"/>
    <xf numFmtId="0" fontId="42" fillId="38" borderId="19" applyNumberFormat="0" applyAlignment="0" applyProtection="0"/>
    <xf numFmtId="0" fontId="42" fillId="39" borderId="19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0" fillId="2" borderId="4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11" fillId="3" borderId="5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46" fillId="40" borderId="26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46" fillId="50" borderId="26" applyNumberFormat="0" applyAlignment="0" applyProtection="0"/>
    <xf numFmtId="0" fontId="46" fillId="50" borderId="26" applyNumberFormat="0" applyAlignment="0" applyProtection="0"/>
    <xf numFmtId="0" fontId="46" fillId="68" borderId="26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1" fillId="3" borderId="5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12" fillId="3" borderId="4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31" fillId="40" borderId="19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31" fillId="50" borderId="19" applyNumberFormat="0" applyAlignment="0" applyProtection="0"/>
    <xf numFmtId="0" fontId="31" fillId="50" borderId="19" applyNumberFormat="0" applyAlignment="0" applyProtection="0"/>
    <xf numFmtId="0" fontId="31" fillId="68" borderId="19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12" fillId="3" borderId="4" applyNumberFormat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8" fillId="0" borderId="1" applyNumberFormat="0" applyFill="0" applyAlignment="0" applyProtection="0"/>
    <xf numFmtId="0" fontId="39" fillId="0" borderId="21" applyNumberFormat="0" applyFill="0" applyAlignment="0" applyProtection="0"/>
    <xf numFmtId="0" fontId="39" fillId="0" borderId="2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53" fillId="0" borderId="29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39" fillId="0" borderId="21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9" fillId="0" borderId="2" applyNumberFormat="0" applyFill="0" applyAlignment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54" fillId="0" borderId="2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40" fillId="0" borderId="22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2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5" fillId="0" borderId="3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1" fillId="0" borderId="2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6" fillId="0" borderId="30" applyNumberFormat="0" applyFill="0" applyAlignment="0" applyProtection="0"/>
    <xf numFmtId="0" fontId="41" fillId="0" borderId="23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6" fillId="0" borderId="0" applyNumberFormat="0" applyFill="0" applyBorder="0" applyAlignment="0" applyProtection="0"/>
    <xf numFmtId="0" fontId="41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6" fillId="0" borderId="0" applyNumberFormat="0" applyFon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7" fillId="0" borderId="9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9" fillId="0" borderId="27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49" fillId="0" borderId="31" applyNumberFormat="0" applyFill="0" applyAlignment="0" applyProtection="0"/>
    <xf numFmtId="0" fontId="49" fillId="0" borderId="28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7" fillId="0" borderId="9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8" fillId="0" borderId="7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2" fillId="69" borderId="20" applyNumberFormat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32" fillId="69" borderId="20" applyNumberFormat="0" applyAlignment="0" applyProtection="0"/>
    <xf numFmtId="0" fontId="32" fillId="70" borderId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9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4" fillId="51" borderId="0" applyNumberFormat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4" fillId="51" borderId="0" applyNumberFormat="0" applyBorder="0" applyAlignment="0" applyProtection="0"/>
    <xf numFmtId="0" fontId="44" fillId="71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4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9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7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24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7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24" fillId="0" borderId="0"/>
    <xf numFmtId="0" fontId="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" fillId="0" borderId="0"/>
    <xf numFmtId="0" fontId="7" fillId="0" borderId="0"/>
    <xf numFmtId="0" fontId="6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70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3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7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7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1" fillId="0" borderId="0"/>
    <xf numFmtId="0" fontId="69" fillId="0" borderId="0"/>
    <xf numFmtId="0" fontId="6" fillId="0" borderId="0"/>
    <xf numFmtId="0" fontId="62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0" fillId="30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0" fillId="30" borderId="0" applyNumberFormat="0" applyBorder="0" applyAlignment="0" applyProtection="0"/>
    <xf numFmtId="0" fontId="30" fillId="31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3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41" borderId="25" applyNumberFormat="0" applyFont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41" borderId="25" applyNumberFormat="0" applyFont="0" applyAlignment="0" applyProtection="0"/>
    <xf numFmtId="0" fontId="24" fillId="41" borderId="25" applyNumberFormat="0" applyFont="0" applyAlignment="0" applyProtection="0"/>
    <xf numFmtId="0" fontId="62" fillId="41" borderId="25" applyNumberFormat="0" applyFont="0" applyAlignment="0" applyProtection="0"/>
    <xf numFmtId="0" fontId="26" fillId="41" borderId="25" applyNumberFormat="0" applyFont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0" fontId="26" fillId="0" borderId="8" applyNumberFormat="0" applyFont="0" applyFill="0" applyAlignment="0" applyProtection="0"/>
    <xf numFmtId="9" fontId="6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6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4" fillId="0" borderId="6" applyNumberFormat="0" applyFill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43" fillId="0" borderId="24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43" fillId="0" borderId="24" applyNumberFormat="0" applyFill="0" applyAlignment="0" applyProtection="0"/>
    <xf numFmtId="0" fontId="43" fillId="0" borderId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4" fillId="0" borderId="6" applyNumberFormat="0" applyFill="0" applyAlignment="0" applyProtection="0"/>
    <xf numFmtId="0" fontId="75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43" fontId="69" fillId="0" borderId="0" applyFont="0" applyFill="0" applyBorder="0" applyAlignment="0" applyProtection="0"/>
    <xf numFmtId="167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5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70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70" fillId="0" borderId="0"/>
    <xf numFmtId="168" fontId="77" fillId="0" borderId="0"/>
    <xf numFmtId="167" fontId="28" fillId="0" borderId="0" applyFont="0" applyFill="0" applyBorder="0" applyAlignment="0" applyProtection="0"/>
    <xf numFmtId="165" fontId="70" fillId="0" borderId="0"/>
    <xf numFmtId="165" fontId="70" fillId="0" borderId="0" applyFill="0" applyBorder="0" applyAlignment="0" applyProtection="0"/>
    <xf numFmtId="165" fontId="70" fillId="0" borderId="0" applyFill="0" applyBorder="0" applyAlignment="0" applyProtection="0"/>
    <xf numFmtId="165" fontId="70" fillId="0" borderId="0"/>
    <xf numFmtId="169" fontId="6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78" fillId="0" borderId="0" applyNumberForma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26" fillId="0" borderId="0" applyNumberFormat="0" applyFont="0" applyFill="0" applyBorder="0" applyAlignment="0" applyProtection="0"/>
    <xf numFmtId="0" fontId="37" fillId="32" borderId="0" applyNumberFormat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7" fillId="32" borderId="0" applyNumberFormat="0" applyBorder="0" applyAlignment="0" applyProtection="0"/>
    <xf numFmtId="0" fontId="37" fillId="33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93" fillId="0" borderId="0" applyNumberFormat="0" applyFill="0" applyBorder="0" applyAlignment="0" applyProtection="0"/>
    <xf numFmtId="0" fontId="28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7" fillId="0" borderId="0"/>
  </cellStyleXfs>
  <cellXfs count="973">
    <xf numFmtId="0" fontId="0" fillId="0" borderId="0" xfId="0"/>
    <xf numFmtId="3" fontId="15" fillId="0" borderId="0" xfId="1" applyNumberFormat="1" applyFont="1" applyFill="1"/>
    <xf numFmtId="3" fontId="15" fillId="0" borderId="12" xfId="1" applyNumberFormat="1" applyFont="1" applyFill="1" applyBorder="1" applyAlignment="1">
      <alignment horizontal="center" vertical="center" wrapText="1"/>
    </xf>
    <xf numFmtId="3" fontId="16" fillId="0" borderId="12" xfId="1" applyNumberFormat="1" applyFont="1" applyFill="1" applyBorder="1" applyAlignment="1">
      <alignment horizontal="center" vertical="center" wrapText="1"/>
    </xf>
    <xf numFmtId="3" fontId="16" fillId="0" borderId="11" xfId="2" applyNumberFormat="1" applyFont="1" applyFill="1" applyBorder="1" applyAlignment="1">
      <alignment horizontal="center" vertical="center" wrapText="1"/>
    </xf>
    <xf numFmtId="3" fontId="18" fillId="0" borderId="11" xfId="1" applyNumberFormat="1" applyFont="1" applyFill="1" applyBorder="1" applyAlignment="1">
      <alignment horizontal="center" vertical="center" wrapText="1"/>
    </xf>
    <xf numFmtId="3" fontId="18" fillId="0" borderId="11" xfId="1" applyNumberFormat="1" applyFont="1" applyFill="1" applyBorder="1" applyAlignment="1">
      <alignment horizontal="center" vertical="center"/>
    </xf>
    <xf numFmtId="3" fontId="19" fillId="0" borderId="11" xfId="1" applyNumberFormat="1" applyFont="1" applyFill="1" applyBorder="1" applyAlignment="1">
      <alignment horizontal="center"/>
    </xf>
    <xf numFmtId="3" fontId="19" fillId="0" borderId="0" xfId="1" applyNumberFormat="1" applyFont="1" applyFill="1"/>
    <xf numFmtId="3" fontId="21" fillId="0" borderId="11" xfId="1" applyNumberFormat="1" applyFont="1" applyFill="1" applyBorder="1" applyAlignment="1">
      <alignment horizontal="center" vertical="center"/>
    </xf>
    <xf numFmtId="3" fontId="21" fillId="0" borderId="11" xfId="1" applyNumberFormat="1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/>
    </xf>
    <xf numFmtId="49" fontId="15" fillId="0" borderId="11" xfId="3" applyNumberFormat="1" applyFont="1" applyFill="1" applyBorder="1" applyAlignment="1">
      <alignment horizontal="center" vertical="center" wrapText="1"/>
    </xf>
    <xf numFmtId="0" fontId="25" fillId="0" borderId="11" xfId="3" applyFont="1" applyFill="1" applyBorder="1" applyAlignment="1">
      <alignment horizontal="left" vertical="center" wrapText="1"/>
    </xf>
    <xf numFmtId="3" fontId="16" fillId="0" borderId="11" xfId="1" applyNumberFormat="1" applyFont="1" applyFill="1" applyBorder="1" applyAlignment="1">
      <alignment horizontal="center" vertical="center"/>
    </xf>
    <xf numFmtId="0" fontId="15" fillId="0" borderId="11" xfId="3" applyFont="1" applyFill="1" applyBorder="1" applyAlignment="1">
      <alignment horizontal="center" vertical="center" wrapText="1"/>
    </xf>
    <xf numFmtId="49" fontId="15" fillId="0" borderId="11" xfId="3" applyNumberFormat="1" applyFont="1" applyFill="1" applyBorder="1" applyAlignment="1">
      <alignment horizontal="center" vertical="center"/>
    </xf>
    <xf numFmtId="0" fontId="15" fillId="0" borderId="11" xfId="3" applyFont="1" applyFill="1" applyBorder="1" applyAlignment="1">
      <alignment horizontal="left" vertical="center" wrapText="1"/>
    </xf>
    <xf numFmtId="49" fontId="23" fillId="0" borderId="11" xfId="3" applyNumberFormat="1" applyFont="1" applyFill="1" applyBorder="1" applyAlignment="1">
      <alignment horizontal="center" vertical="center" wrapText="1"/>
    </xf>
    <xf numFmtId="0" fontId="23" fillId="0" borderId="11" xfId="3" applyFont="1" applyFill="1" applyBorder="1" applyAlignment="1">
      <alignment horizontal="left" vertical="center" wrapText="1"/>
    </xf>
    <xf numFmtId="0" fontId="23" fillId="0" borderId="11" xfId="4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left" vertical="center" wrapText="1"/>
    </xf>
    <xf numFmtId="49" fontId="23" fillId="0" borderId="11" xfId="3" applyNumberFormat="1" applyFont="1" applyFill="1" applyBorder="1" applyAlignment="1">
      <alignment horizontal="center" vertical="center"/>
    </xf>
    <xf numFmtId="3" fontId="15" fillId="0" borderId="11" xfId="1" applyNumberFormat="1" applyFont="1" applyFill="1" applyBorder="1" applyAlignment="1">
      <alignment horizontal="center" vertical="center"/>
    </xf>
    <xf numFmtId="3" fontId="15" fillId="0" borderId="11" xfId="1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left" vertical="center" wrapText="1"/>
    </xf>
    <xf numFmtId="49" fontId="15" fillId="0" borderId="11" xfId="3" applyNumberFormat="1" applyFont="1" applyFill="1" applyBorder="1" applyAlignment="1">
      <alignment horizontal="left" vertical="center" wrapText="1"/>
    </xf>
    <xf numFmtId="49" fontId="27" fillId="0" borderId="11" xfId="3" applyNumberFormat="1" applyFont="1" applyFill="1" applyBorder="1" applyAlignment="1">
      <alignment horizontal="center" vertical="center"/>
    </xf>
    <xf numFmtId="0" fontId="27" fillId="0" borderId="11" xfId="3" applyFont="1" applyFill="1" applyBorder="1" applyAlignment="1">
      <alignment horizontal="left" vertical="center" wrapText="1"/>
    </xf>
    <xf numFmtId="0" fontId="67" fillId="0" borderId="0" xfId="61293" applyAlignment="1">
      <alignment horizontal="center" vertical="center"/>
    </xf>
    <xf numFmtId="0" fontId="67" fillId="0" borderId="0" xfId="61293" applyAlignment="1">
      <alignment horizontal="center"/>
    </xf>
    <xf numFmtId="0" fontId="67" fillId="0" borderId="0" xfId="61293"/>
    <xf numFmtId="0" fontId="67" fillId="0" borderId="11" xfId="61293" applyBorder="1" applyAlignment="1">
      <alignment horizontal="center" vertical="center"/>
    </xf>
    <xf numFmtId="0" fontId="27" fillId="0" borderId="11" xfId="61293" applyFont="1" applyFill="1" applyBorder="1" applyAlignment="1">
      <alignment vertical="center" wrapText="1"/>
    </xf>
    <xf numFmtId="3" fontId="67" fillId="0" borderId="11" xfId="61293" applyNumberFormat="1" applyFill="1" applyBorder="1" applyAlignment="1">
      <alignment horizontal="center" vertical="center"/>
    </xf>
    <xf numFmtId="3" fontId="67" fillId="0" borderId="11" xfId="61293" applyNumberFormat="1" applyBorder="1" applyAlignment="1">
      <alignment horizontal="center" vertical="center"/>
    </xf>
    <xf numFmtId="3" fontId="67" fillId="0" borderId="0" xfId="61293" applyNumberFormat="1"/>
    <xf numFmtId="0" fontId="27" fillId="0" borderId="11" xfId="61293" applyFont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81" fillId="0" borderId="0" xfId="61297" applyFont="1" applyAlignment="1">
      <alignment vertical="center" wrapText="1"/>
    </xf>
    <xf numFmtId="0" fontId="27" fillId="0" borderId="0" xfId="0" applyFont="1"/>
    <xf numFmtId="0" fontId="17" fillId="0" borderId="0" xfId="0" applyFont="1" applyAlignment="1">
      <alignment horizontal="left" vertical="center"/>
    </xf>
    <xf numFmtId="0" fontId="79" fillId="0" borderId="0" xfId="0" applyFont="1"/>
    <xf numFmtId="0" fontId="27" fillId="0" borderId="11" xfId="61297" applyFont="1" applyBorder="1" applyAlignment="1">
      <alignment horizontal="center" vertical="center" wrapText="1"/>
    </xf>
    <xf numFmtId="0" fontId="82" fillId="0" borderId="32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33" xfId="61297" applyFont="1" applyBorder="1" applyAlignment="1">
      <alignment horizontal="center" vertical="center" wrapText="1"/>
    </xf>
    <xf numFmtId="0" fontId="19" fillId="0" borderId="32" xfId="61297" applyFont="1" applyBorder="1" applyAlignment="1">
      <alignment horizontal="center" vertical="center" wrapText="1"/>
    </xf>
    <xf numFmtId="0" fontId="19" fillId="0" borderId="11" xfId="61297" applyFont="1" applyBorder="1" applyAlignment="1">
      <alignment horizontal="center" vertical="center" wrapText="1"/>
    </xf>
    <xf numFmtId="0" fontId="17" fillId="74" borderId="11" xfId="0" applyFont="1" applyFill="1" applyBorder="1" applyAlignment="1">
      <alignment horizontal="center" vertical="center"/>
    </xf>
    <xf numFmtId="49" fontId="27" fillId="74" borderId="11" xfId="3" applyNumberFormat="1" applyFont="1" applyFill="1" applyBorder="1" applyAlignment="1">
      <alignment horizontal="center" vertical="center" wrapText="1"/>
    </xf>
    <xf numFmtId="0" fontId="83" fillId="0" borderId="11" xfId="3" applyFont="1" applyBorder="1" applyAlignment="1">
      <alignment horizontal="left" vertical="center" wrapText="1"/>
    </xf>
    <xf numFmtId="3" fontId="27" fillId="0" borderId="11" xfId="0" applyNumberFormat="1" applyFont="1" applyBorder="1" applyAlignment="1">
      <alignment horizontal="center" vertical="center"/>
    </xf>
    <xf numFmtId="2" fontId="27" fillId="0" borderId="0" xfId="0" applyNumberFormat="1" applyFont="1"/>
    <xf numFmtId="0" fontId="27" fillId="74" borderId="11" xfId="3" applyFont="1" applyFill="1" applyBorder="1" applyAlignment="1">
      <alignment horizontal="center" vertical="center" wrapText="1"/>
    </xf>
    <xf numFmtId="49" fontId="27" fillId="74" borderId="11" xfId="3" applyNumberFormat="1" applyFont="1" applyFill="1" applyBorder="1" applyAlignment="1">
      <alignment horizontal="center" vertical="center"/>
    </xf>
    <xf numFmtId="0" fontId="27" fillId="0" borderId="11" xfId="3" applyFont="1" applyBorder="1" applyAlignment="1">
      <alignment horizontal="left" vertical="center" wrapText="1"/>
    </xf>
    <xf numFmtId="49" fontId="17" fillId="74" borderId="11" xfId="3" applyNumberFormat="1" applyFont="1" applyFill="1" applyBorder="1" applyAlignment="1">
      <alignment horizontal="center" vertical="center" wrapText="1"/>
    </xf>
    <xf numFmtId="0" fontId="17" fillId="0" borderId="11" xfId="3" applyFont="1" applyBorder="1" applyAlignment="1">
      <alignment horizontal="left" vertical="center" wrapText="1"/>
    </xf>
    <xf numFmtId="49" fontId="27" fillId="74" borderId="11" xfId="0" applyNumberFormat="1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left" vertical="center" wrapText="1"/>
    </xf>
    <xf numFmtId="49" fontId="23" fillId="0" borderId="11" xfId="3" applyNumberFormat="1" applyFont="1" applyBorder="1" applyAlignment="1">
      <alignment horizontal="center" vertical="center"/>
    </xf>
    <xf numFmtId="0" fontId="23" fillId="0" borderId="11" xfId="3" applyFont="1" applyBorder="1" applyAlignment="1">
      <alignment horizontal="left" vertical="center" wrapText="1"/>
    </xf>
    <xf numFmtId="49" fontId="27" fillId="74" borderId="11" xfId="0" applyNumberFormat="1" applyFont="1" applyFill="1" applyBorder="1" applyAlignment="1">
      <alignment horizontal="center" vertical="center"/>
    </xf>
    <xf numFmtId="0" fontId="27" fillId="0" borderId="11" xfId="0" applyFont="1" applyBorder="1" applyAlignment="1">
      <alignment horizontal="left" vertical="center" wrapText="1"/>
    </xf>
    <xf numFmtId="49" fontId="27" fillId="0" borderId="11" xfId="3" applyNumberFormat="1" applyFont="1" applyBorder="1" applyAlignment="1">
      <alignment horizontal="left" vertical="center" wrapText="1"/>
    </xf>
    <xf numFmtId="0" fontId="27" fillId="0" borderId="0" xfId="0" applyFont="1" applyFill="1"/>
    <xf numFmtId="0" fontId="85" fillId="0" borderId="0" xfId="0" applyFont="1" applyFill="1" applyAlignment="1">
      <alignment vertical="center"/>
    </xf>
    <xf numFmtId="0" fontId="79" fillId="0" borderId="0" xfId="0" applyFont="1" applyFill="1" applyAlignment="1">
      <alignment horizontal="center" wrapText="1"/>
    </xf>
    <xf numFmtId="0" fontId="27" fillId="0" borderId="0" xfId="0" applyFont="1" applyFill="1" applyAlignment="1">
      <alignment horizontal="justify" vertical="center"/>
    </xf>
    <xf numFmtId="0" fontId="79" fillId="0" borderId="10" xfId="0" applyFont="1" applyFill="1" applyBorder="1" applyAlignment="1">
      <alignment horizontal="center" wrapText="1"/>
    </xf>
    <xf numFmtId="0" fontId="86" fillId="0" borderId="10" xfId="0" applyFont="1" applyFill="1" applyBorder="1" applyAlignment="1">
      <alignment horizontal="right" wrapText="1"/>
    </xf>
    <xf numFmtId="0" fontId="86" fillId="0" borderId="11" xfId="0" applyFont="1" applyFill="1" applyBorder="1" applyAlignment="1">
      <alignment horizontal="center" vertical="center" wrapText="1"/>
    </xf>
    <xf numFmtId="0" fontId="15" fillId="0" borderId="0" xfId="0" applyFont="1" applyFill="1"/>
    <xf numFmtId="0" fontId="15" fillId="0" borderId="0" xfId="0" applyFont="1" applyFill="1" applyBorder="1" applyAlignment="1">
      <alignment horizontal="center"/>
    </xf>
    <xf numFmtId="0" fontId="87" fillId="0" borderId="11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9" fillId="0" borderId="0" xfId="0" applyFont="1" applyFill="1"/>
    <xf numFmtId="3" fontId="19" fillId="0" borderId="0" xfId="0" applyNumberFormat="1" applyFont="1" applyFill="1"/>
    <xf numFmtId="0" fontId="88" fillId="0" borderId="32" xfId="0" applyFont="1" applyFill="1" applyBorder="1" applyAlignment="1">
      <alignment horizontal="center" vertical="center"/>
    </xf>
    <xf numFmtId="0" fontId="88" fillId="0" borderId="11" xfId="0" applyFont="1" applyFill="1" applyBorder="1" applyAlignment="1">
      <alignment horizontal="center" vertical="center"/>
    </xf>
    <xf numFmtId="4" fontId="88" fillId="0" borderId="11" xfId="61310" applyNumberFormat="1" applyFont="1" applyFill="1" applyBorder="1" applyAlignment="1">
      <alignment vertical="center" wrapText="1"/>
    </xf>
    <xf numFmtId="3" fontId="87" fillId="0" borderId="11" xfId="0" applyNumberFormat="1" applyFont="1" applyFill="1" applyBorder="1" applyAlignment="1">
      <alignment horizontal="center" vertical="center" wrapText="1"/>
    </xf>
    <xf numFmtId="3" fontId="27" fillId="0" borderId="0" xfId="0" applyNumberFormat="1" applyFont="1" applyFill="1"/>
    <xf numFmtId="49" fontId="86" fillId="0" borderId="11" xfId="3" applyNumberFormat="1" applyFont="1" applyFill="1" applyBorder="1" applyAlignment="1">
      <alignment horizontal="center" vertical="center"/>
    </xf>
    <xf numFmtId="4" fontId="88" fillId="0" borderId="11" xfId="61310" applyNumberFormat="1" applyFont="1" applyFill="1" applyBorder="1" applyAlignment="1">
      <alignment horizontal="left" vertical="center" wrapText="1"/>
    </xf>
    <xf numFmtId="0" fontId="88" fillId="0" borderId="11" xfId="3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center" vertical="center"/>
    </xf>
    <xf numFmtId="49" fontId="67" fillId="0" borderId="11" xfId="61293" applyNumberFormat="1" applyBorder="1" applyAlignment="1">
      <alignment horizontal="center"/>
    </xf>
    <xf numFmtId="0" fontId="89" fillId="0" borderId="11" xfId="61293" applyFont="1" applyBorder="1" applyAlignment="1">
      <alignment horizontal="center" vertical="center"/>
    </xf>
    <xf numFmtId="0" fontId="89" fillId="0" borderId="11" xfId="61293" applyFont="1" applyBorder="1" applyAlignment="1">
      <alignment horizontal="center"/>
    </xf>
    <xf numFmtId="0" fontId="89" fillId="0" borderId="11" xfId="61293" applyFont="1" applyBorder="1" applyAlignment="1">
      <alignment horizontal="center" vertical="center" wrapText="1"/>
    </xf>
    <xf numFmtId="0" fontId="89" fillId="0" borderId="11" xfId="61293" applyFont="1" applyFill="1" applyBorder="1" applyAlignment="1">
      <alignment horizontal="center" vertical="center"/>
    </xf>
    <xf numFmtId="0" fontId="89" fillId="0" borderId="0" xfId="61293" applyFont="1"/>
    <xf numFmtId="3" fontId="89" fillId="0" borderId="11" xfId="61293" applyNumberFormat="1" applyFont="1" applyFill="1" applyBorder="1" applyAlignment="1">
      <alignment horizontal="center" vertical="center"/>
    </xf>
    <xf numFmtId="3" fontId="89" fillId="0" borderId="11" xfId="61293" applyNumberFormat="1" applyFont="1" applyBorder="1" applyAlignment="1">
      <alignment horizontal="center" vertical="center"/>
    </xf>
    <xf numFmtId="3" fontId="90" fillId="0" borderId="15" xfId="0" applyNumberFormat="1" applyFont="1" applyFill="1" applyBorder="1" applyAlignment="1">
      <alignment horizontal="center" vertical="center" wrapText="1"/>
    </xf>
    <xf numFmtId="0" fontId="14" fillId="0" borderId="0" xfId="61295" applyFont="1" applyFill="1" applyBorder="1" applyAlignment="1">
      <alignment horizontal="center" vertical="center" wrapText="1"/>
    </xf>
    <xf numFmtId="0" fontId="15" fillId="0" borderId="0" xfId="61295" applyFont="1" applyFill="1"/>
    <xf numFmtId="0" fontId="15" fillId="0" borderId="11" xfId="61295" applyFont="1" applyFill="1" applyBorder="1" applyAlignment="1">
      <alignment horizontal="center" vertical="center" wrapText="1"/>
    </xf>
    <xf numFmtId="0" fontId="18" fillId="0" borderId="11" xfId="61295" applyFont="1" applyFill="1" applyBorder="1" applyAlignment="1">
      <alignment horizontal="center" vertical="center" wrapText="1"/>
    </xf>
    <xf numFmtId="0" fontId="18" fillId="0" borderId="11" xfId="61295" applyFont="1" applyFill="1" applyBorder="1" applyAlignment="1">
      <alignment horizontal="center" vertical="center"/>
    </xf>
    <xf numFmtId="3" fontId="18" fillId="0" borderId="11" xfId="61295" applyNumberFormat="1" applyFont="1" applyFill="1" applyBorder="1" applyAlignment="1">
      <alignment horizontal="center" vertical="center"/>
    </xf>
    <xf numFmtId="0" fontId="19" fillId="0" borderId="11" xfId="61295" applyFont="1" applyFill="1" applyBorder="1" applyAlignment="1">
      <alignment horizontal="center"/>
    </xf>
    <xf numFmtId="0" fontId="19" fillId="0" borderId="0" xfId="61295" applyFont="1" applyFill="1"/>
    <xf numFmtId="3" fontId="21" fillId="0" borderId="11" xfId="61295" applyNumberFormat="1" applyFont="1" applyFill="1" applyBorder="1" applyAlignment="1">
      <alignment horizontal="center" vertical="center"/>
    </xf>
    <xf numFmtId="3" fontId="16" fillId="0" borderId="11" xfId="61295" applyNumberFormat="1" applyFont="1" applyFill="1" applyBorder="1" applyAlignment="1">
      <alignment horizontal="center" vertical="center"/>
    </xf>
    <xf numFmtId="3" fontId="15" fillId="0" borderId="11" xfId="61295" applyNumberFormat="1" applyFont="1" applyFill="1" applyBorder="1" applyAlignment="1">
      <alignment horizontal="center" vertical="center"/>
    </xf>
    <xf numFmtId="3" fontId="15" fillId="0" borderId="0" xfId="61295" applyNumberFormat="1" applyFont="1" applyFill="1"/>
    <xf numFmtId="0" fontId="91" fillId="0" borderId="0" xfId="61297" applyFont="1" applyFill="1" applyBorder="1" applyAlignment="1">
      <alignment vertical="center" wrapText="1"/>
    </xf>
    <xf numFmtId="0" fontId="15" fillId="0" borderId="0" xfId="61295" applyFont="1" applyFill="1" applyBorder="1"/>
    <xf numFmtId="0" fontId="16" fillId="0" borderId="16" xfId="61295" applyFont="1" applyFill="1" applyBorder="1" applyAlignment="1">
      <alignment horizontal="center" vertical="center" wrapText="1"/>
    </xf>
    <xf numFmtId="4" fontId="19" fillId="0" borderId="0" xfId="61295" applyNumberFormat="1" applyFont="1" applyFill="1"/>
    <xf numFmtId="3" fontId="15" fillId="0" borderId="0" xfId="61295" applyNumberFormat="1" applyFont="1" applyFill="1" applyAlignment="1">
      <alignment horizontal="center"/>
    </xf>
    <xf numFmtId="4" fontId="19" fillId="0" borderId="0" xfId="1" applyNumberFormat="1" applyFont="1" applyFill="1"/>
    <xf numFmtId="3" fontId="22" fillId="0" borderId="11" xfId="1" applyNumberFormat="1" applyFont="1" applyFill="1" applyBorder="1" applyAlignment="1">
      <alignment horizontal="center" vertical="center"/>
    </xf>
    <xf numFmtId="3" fontId="19" fillId="0" borderId="11" xfId="1" applyNumberFormat="1" applyFont="1" applyFill="1" applyBorder="1" applyAlignment="1">
      <alignment horizontal="center" vertical="center"/>
    </xf>
    <xf numFmtId="0" fontId="83" fillId="0" borderId="11" xfId="3" applyFont="1" applyFill="1" applyBorder="1" applyAlignment="1">
      <alignment horizontal="left" vertical="center" wrapText="1"/>
    </xf>
    <xf numFmtId="0" fontId="86" fillId="0" borderId="0" xfId="57801" applyFont="1"/>
    <xf numFmtId="0" fontId="82" fillId="74" borderId="11" xfId="58585" applyFont="1" applyFill="1" applyBorder="1" applyAlignment="1">
      <alignment horizontal="center" vertical="center" wrapText="1"/>
    </xf>
    <xf numFmtId="0" fontId="19" fillId="0" borderId="11" xfId="57801" applyFont="1" applyBorder="1" applyAlignment="1">
      <alignment horizontal="center" wrapText="1"/>
    </xf>
    <xf numFmtId="0" fontId="19" fillId="0" borderId="11" xfId="57801" applyFont="1" applyBorder="1" applyAlignment="1">
      <alignment horizontal="center" vertical="center" wrapText="1"/>
    </xf>
    <xf numFmtId="0" fontId="19" fillId="0" borderId="0" xfId="57801" applyFont="1"/>
    <xf numFmtId="3" fontId="92" fillId="0" borderId="11" xfId="57801" applyNumberFormat="1" applyFont="1" applyBorder="1" applyAlignment="1">
      <alignment horizontal="center" vertical="center" wrapText="1"/>
    </xf>
    <xf numFmtId="170" fontId="86" fillId="0" borderId="0" xfId="57801" applyNumberFormat="1" applyFont="1"/>
    <xf numFmtId="0" fontId="23" fillId="74" borderId="11" xfId="58585" applyFont="1" applyFill="1" applyBorder="1" applyAlignment="1">
      <alignment horizontal="center" vertical="center"/>
    </xf>
    <xf numFmtId="49" fontId="15" fillId="74" borderId="11" xfId="3" applyNumberFormat="1" applyFont="1" applyFill="1" applyBorder="1" applyAlignment="1">
      <alignment horizontal="center" vertical="center" wrapText="1"/>
    </xf>
    <xf numFmtId="0" fontId="25" fillId="74" borderId="11" xfId="3" applyFont="1" applyFill="1" applyBorder="1" applyAlignment="1">
      <alignment horizontal="left" vertical="center" wrapText="1"/>
    </xf>
    <xf numFmtId="3" fontId="86" fillId="0" borderId="11" xfId="57801" applyNumberFormat="1" applyFont="1" applyBorder="1" applyAlignment="1">
      <alignment horizontal="center" vertical="center" wrapText="1"/>
    </xf>
    <xf numFmtId="2" fontId="86" fillId="0" borderId="0" xfId="57801" applyNumberFormat="1" applyFont="1"/>
    <xf numFmtId="0" fontId="15" fillId="74" borderId="11" xfId="3" applyFont="1" applyFill="1" applyBorder="1" applyAlignment="1">
      <alignment horizontal="center" vertical="center" wrapText="1"/>
    </xf>
    <xf numFmtId="49" fontId="15" fillId="74" borderId="11" xfId="3" applyNumberFormat="1" applyFont="1" applyFill="1" applyBorder="1" applyAlignment="1">
      <alignment horizontal="center" vertical="center"/>
    </xf>
    <xf numFmtId="0" fontId="15" fillId="74" borderId="11" xfId="3" applyFont="1" applyFill="1" applyBorder="1" applyAlignment="1">
      <alignment horizontal="left" vertical="center" wrapText="1"/>
    </xf>
    <xf numFmtId="49" fontId="23" fillId="74" borderId="11" xfId="3" applyNumberFormat="1" applyFont="1" applyFill="1" applyBorder="1" applyAlignment="1">
      <alignment horizontal="center" vertical="center" wrapText="1"/>
    </xf>
    <xf numFmtId="0" fontId="23" fillId="74" borderId="11" xfId="3" applyFont="1" applyFill="1" applyBorder="1" applyAlignment="1">
      <alignment horizontal="left" vertical="center" wrapText="1"/>
    </xf>
    <xf numFmtId="49" fontId="15" fillId="74" borderId="11" xfId="58585" applyNumberFormat="1" applyFont="1" applyFill="1" applyBorder="1" applyAlignment="1">
      <alignment horizontal="center" vertical="center" wrapText="1"/>
    </xf>
    <xf numFmtId="0" fontId="25" fillId="74" borderId="11" xfId="58585" applyFont="1" applyFill="1" applyBorder="1" applyAlignment="1">
      <alignment horizontal="left" vertical="center" wrapText="1"/>
    </xf>
    <xf numFmtId="49" fontId="15" fillId="74" borderId="11" xfId="58585" applyNumberFormat="1" applyFont="1" applyFill="1" applyBorder="1" applyAlignment="1">
      <alignment horizontal="center" vertical="center"/>
    </xf>
    <xf numFmtId="0" fontId="15" fillId="74" borderId="11" xfId="58585" applyFont="1" applyFill="1" applyBorder="1" applyAlignment="1">
      <alignment horizontal="left" vertical="center" wrapText="1"/>
    </xf>
    <xf numFmtId="49" fontId="15" fillId="74" borderId="11" xfId="3" applyNumberFormat="1" applyFont="1" applyFill="1" applyBorder="1" applyAlignment="1">
      <alignment horizontal="left" vertical="center" wrapText="1"/>
    </xf>
    <xf numFmtId="0" fontId="23" fillId="74" borderId="0" xfId="58585" applyFont="1" applyFill="1" applyAlignment="1">
      <alignment horizontal="center" vertical="center"/>
    </xf>
    <xf numFmtId="0" fontId="23" fillId="74" borderId="0" xfId="58585" applyFont="1" applyFill="1" applyAlignment="1">
      <alignment horizontal="left" vertical="center"/>
    </xf>
    <xf numFmtId="4" fontId="15" fillId="0" borderId="0" xfId="61295" applyNumberFormat="1" applyFont="1" applyFill="1"/>
    <xf numFmtId="0" fontId="27" fillId="0" borderId="0" xfId="0" applyFont="1" applyAlignment="1">
      <alignment vertical="center" wrapText="1"/>
    </xf>
    <xf numFmtId="3" fontId="79" fillId="0" borderId="11" xfId="61297" applyNumberFormat="1" applyFont="1" applyBorder="1" applyAlignment="1">
      <alignment horizontal="center" vertical="center" wrapText="1"/>
    </xf>
    <xf numFmtId="0" fontId="23" fillId="0" borderId="11" xfId="58921" applyFont="1" applyFill="1" applyBorder="1" applyAlignment="1">
      <alignment horizontal="left" vertical="center" wrapText="1"/>
    </xf>
    <xf numFmtId="0" fontId="17" fillId="0" borderId="11" xfId="58921" applyFont="1" applyFill="1" applyBorder="1" applyAlignment="1">
      <alignment horizontal="left" vertical="center" wrapText="1"/>
    </xf>
    <xf numFmtId="3" fontId="15" fillId="0" borderId="11" xfId="1" applyNumberFormat="1" applyFont="1" applyFill="1" applyBorder="1" applyAlignment="1">
      <alignment horizontal="center"/>
    </xf>
    <xf numFmtId="3" fontId="17" fillId="0" borderId="11" xfId="58921" applyNumberFormat="1" applyFont="1" applyFill="1" applyBorder="1" applyAlignment="1">
      <alignment horizontal="center" vertical="center"/>
    </xf>
    <xf numFmtId="3" fontId="83" fillId="0" borderId="11" xfId="0" applyNumberFormat="1" applyFont="1" applyFill="1" applyBorder="1" applyAlignment="1">
      <alignment horizontal="left" vertical="center" wrapText="1"/>
    </xf>
    <xf numFmtId="171" fontId="17" fillId="0" borderId="11" xfId="58921" applyNumberFormat="1" applyFont="1" applyFill="1" applyBorder="1" applyAlignment="1">
      <alignment horizontal="center" vertical="center"/>
    </xf>
    <xf numFmtId="3" fontId="17" fillId="0" borderId="11" xfId="0" applyNumberFormat="1" applyFont="1" applyFill="1" applyBorder="1" applyAlignment="1">
      <alignment horizontal="left" vertical="center" wrapText="1"/>
    </xf>
    <xf numFmtId="3" fontId="17" fillId="0" borderId="32" xfId="58921" applyNumberFormat="1" applyFont="1" applyFill="1" applyBorder="1" applyAlignment="1">
      <alignment horizontal="center" vertical="center"/>
    </xf>
    <xf numFmtId="3" fontId="83" fillId="0" borderId="32" xfId="0" applyNumberFormat="1" applyFont="1" applyFill="1" applyBorder="1" applyAlignment="1">
      <alignment horizontal="left" vertical="center" wrapText="1"/>
    </xf>
    <xf numFmtId="0" fontId="23" fillId="0" borderId="11" xfId="0" applyFont="1" applyFill="1" applyBorder="1" applyAlignment="1">
      <alignment horizontal="left" vertical="center"/>
    </xf>
    <xf numFmtId="3" fontId="23" fillId="0" borderId="11" xfId="58921" applyNumberFormat="1" applyFont="1" applyFill="1" applyBorder="1" applyAlignment="1">
      <alignment horizontal="center" vertical="center"/>
    </xf>
    <xf numFmtId="3" fontId="25" fillId="0" borderId="11" xfId="0" applyNumberFormat="1" applyFont="1" applyFill="1" applyBorder="1" applyAlignment="1">
      <alignment horizontal="left" vertical="center" wrapText="1"/>
    </xf>
    <xf numFmtId="171" fontId="23" fillId="0" borderId="11" xfId="58921" applyNumberFormat="1" applyFont="1" applyFill="1" applyBorder="1" applyAlignment="1">
      <alignment horizontal="center" vertical="center"/>
    </xf>
    <xf numFmtId="3" fontId="23" fillId="0" borderId="11" xfId="0" applyNumberFormat="1" applyFont="1" applyFill="1" applyBorder="1" applyAlignment="1">
      <alignment horizontal="left" vertical="center" wrapText="1"/>
    </xf>
    <xf numFmtId="3" fontId="23" fillId="0" borderId="32" xfId="58921" applyNumberFormat="1" applyFont="1" applyFill="1" applyBorder="1" applyAlignment="1">
      <alignment horizontal="center" vertical="center"/>
    </xf>
    <xf numFmtId="3" fontId="25" fillId="0" borderId="32" xfId="0" applyNumberFormat="1" applyFont="1" applyFill="1" applyBorder="1" applyAlignment="1">
      <alignment horizontal="left" vertical="center" wrapText="1"/>
    </xf>
    <xf numFmtId="0" fontId="15" fillId="0" borderId="11" xfId="61295" applyFont="1" applyFill="1" applyBorder="1"/>
    <xf numFmtId="3" fontId="15" fillId="0" borderId="11" xfId="61295" applyNumberFormat="1" applyFont="1" applyFill="1" applyBorder="1"/>
    <xf numFmtId="0" fontId="15" fillId="0" borderId="11" xfId="61295" applyFont="1" applyFill="1" applyBorder="1" applyAlignment="1">
      <alignment horizontal="center"/>
    </xf>
    <xf numFmtId="3" fontId="15" fillId="0" borderId="11" xfId="61295" applyNumberFormat="1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left" vertical="center"/>
    </xf>
    <xf numFmtId="0" fontId="86" fillId="0" borderId="11" xfId="57801" applyFont="1" applyBorder="1" applyAlignment="1">
      <alignment horizontal="center"/>
    </xf>
    <xf numFmtId="4" fontId="15" fillId="0" borderId="0" xfId="1" applyNumberFormat="1" applyFont="1" applyFill="1"/>
    <xf numFmtId="0" fontId="94" fillId="0" borderId="10" xfId="59012" applyFont="1" applyBorder="1" applyAlignment="1">
      <alignment horizontal="center" vertical="center" wrapText="1"/>
    </xf>
    <xf numFmtId="0" fontId="17" fillId="0" borderId="0" xfId="59012" applyFont="1" applyAlignment="1">
      <alignment horizontal="center"/>
    </xf>
    <xf numFmtId="0" fontId="17" fillId="0" borderId="0" xfId="59012" applyFont="1"/>
    <xf numFmtId="4" fontId="17" fillId="0" borderId="0" xfId="59012" applyNumberFormat="1" applyFont="1"/>
    <xf numFmtId="0" fontId="20" fillId="74" borderId="16" xfId="59012" applyFont="1" applyFill="1" applyBorder="1" applyAlignment="1" applyProtection="1">
      <alignment horizontal="center" vertical="center" wrapText="1"/>
      <protection locked="0"/>
    </xf>
    <xf numFmtId="0" fontId="20" fillId="74" borderId="11" xfId="59012" applyFont="1" applyFill="1" applyBorder="1" applyAlignment="1" applyProtection="1">
      <alignment horizontal="center" vertical="center" wrapText="1"/>
      <protection locked="0"/>
    </xf>
    <xf numFmtId="0" fontId="23" fillId="74" borderId="0" xfId="59012" applyFont="1" applyFill="1" applyProtection="1">
      <protection locked="0"/>
    </xf>
    <xf numFmtId="4" fontId="23" fillId="74" borderId="0" xfId="59012" applyNumberFormat="1" applyFont="1" applyFill="1" applyProtection="1">
      <protection locked="0"/>
    </xf>
    <xf numFmtId="0" fontId="20" fillId="74" borderId="11" xfId="59012" applyFont="1" applyFill="1" applyBorder="1" applyAlignment="1" applyProtection="1">
      <alignment horizontal="center" vertical="center" textRotation="90" wrapText="1"/>
      <protection locked="0"/>
    </xf>
    <xf numFmtId="3" fontId="20" fillId="75" borderId="11" xfId="59012" applyNumberFormat="1" applyFont="1" applyFill="1" applyBorder="1" applyAlignment="1" applyProtection="1">
      <alignment horizontal="center" vertical="center"/>
      <protection locked="0"/>
    </xf>
    <xf numFmtId="0" fontId="20" fillId="0" borderId="0" xfId="59012" applyFont="1" applyProtection="1">
      <protection locked="0"/>
    </xf>
    <xf numFmtId="4" fontId="20" fillId="0" borderId="0" xfId="59012" applyNumberFormat="1" applyFont="1" applyProtection="1">
      <protection locked="0"/>
    </xf>
    <xf numFmtId="0" fontId="23" fillId="74" borderId="11" xfId="59012" applyFont="1" applyFill="1" applyBorder="1" applyAlignment="1" applyProtection="1">
      <alignment vertical="center" wrapText="1"/>
      <protection locked="0"/>
    </xf>
    <xf numFmtId="3" fontId="23" fillId="0" borderId="11" xfId="59012" applyNumberFormat="1" applyFont="1" applyBorder="1" applyAlignment="1" applyProtection="1">
      <alignment vertical="center" wrapText="1"/>
      <protection locked="0"/>
    </xf>
    <xf numFmtId="3" fontId="23" fillId="74" borderId="32" xfId="59012" applyNumberFormat="1" applyFont="1" applyFill="1" applyBorder="1" applyAlignment="1" applyProtection="1">
      <alignment horizontal="center" vertical="center"/>
      <protection locked="0"/>
    </xf>
    <xf numFmtId="3" fontId="23" fillId="74" borderId="11" xfId="59012" applyNumberFormat="1" applyFont="1" applyFill="1" applyBorder="1" applyAlignment="1" applyProtection="1">
      <alignment horizontal="center" vertical="center"/>
      <protection locked="0"/>
    </xf>
    <xf numFmtId="0" fontId="23" fillId="0" borderId="11" xfId="59012" applyFont="1" applyBorder="1" applyAlignment="1" applyProtection="1">
      <alignment horizontal="center"/>
      <protection locked="0"/>
    </xf>
    <xf numFmtId="3" fontId="23" fillId="0" borderId="32" xfId="59012" applyNumberFormat="1" applyFont="1" applyBorder="1" applyAlignment="1" applyProtection="1">
      <alignment horizontal="center" vertical="center"/>
      <protection locked="0"/>
    </xf>
    <xf numFmtId="3" fontId="23" fillId="0" borderId="11" xfId="59012" applyNumberFormat="1" applyFont="1" applyBorder="1" applyAlignment="1" applyProtection="1">
      <alignment horizontal="center"/>
      <protection locked="0"/>
    </xf>
    <xf numFmtId="0" fontId="23" fillId="0" borderId="0" xfId="59012" applyFont="1" applyProtection="1">
      <protection locked="0"/>
    </xf>
    <xf numFmtId="4" fontId="23" fillId="0" borderId="0" xfId="59012" applyNumberFormat="1" applyFont="1" applyProtection="1">
      <protection locked="0"/>
    </xf>
    <xf numFmtId="0" fontId="23" fillId="74" borderId="11" xfId="59012" applyFont="1" applyFill="1" applyBorder="1" applyAlignment="1" applyProtection="1">
      <alignment horizontal="center"/>
      <protection locked="0"/>
    </xf>
    <xf numFmtId="3" fontId="23" fillId="74" borderId="13" xfId="59012" applyNumberFormat="1" applyFont="1" applyFill="1" applyBorder="1" applyAlignment="1" applyProtection="1">
      <alignment horizontal="center" vertical="center"/>
      <protection locked="0"/>
    </xf>
    <xf numFmtId="3" fontId="23" fillId="0" borderId="11" xfId="59012" applyNumberFormat="1" applyFont="1" applyFill="1" applyBorder="1" applyAlignment="1" applyProtection="1">
      <alignment horizontal="center" vertical="center"/>
      <protection locked="0"/>
    </xf>
    <xf numFmtId="3" fontId="23" fillId="0" borderId="13" xfId="59012" applyNumberFormat="1" applyFont="1" applyFill="1" applyBorder="1" applyAlignment="1" applyProtection="1">
      <alignment horizontal="center" vertical="center"/>
      <protection locked="0"/>
    </xf>
    <xf numFmtId="3" fontId="23" fillId="0" borderId="32" xfId="59012" applyNumberFormat="1" applyFont="1" applyFill="1" applyBorder="1" applyAlignment="1" applyProtection="1">
      <alignment horizontal="center" vertical="center"/>
      <protection locked="0"/>
    </xf>
    <xf numFmtId="0" fontId="23" fillId="0" borderId="11" xfId="59012" applyFont="1" applyFill="1" applyBorder="1" applyAlignment="1" applyProtection="1">
      <alignment vertical="center" wrapText="1"/>
      <protection locked="0"/>
    </xf>
    <xf numFmtId="3" fontId="23" fillId="0" borderId="11" xfId="59012" applyNumberFormat="1" applyFont="1" applyBorder="1" applyAlignment="1" applyProtection="1">
      <alignment horizontal="center" vertical="center"/>
      <protection locked="0"/>
    </xf>
    <xf numFmtId="3" fontId="23" fillId="74" borderId="15" xfId="59012" applyNumberFormat="1" applyFont="1" applyFill="1" applyBorder="1" applyAlignment="1" applyProtection="1">
      <alignment horizontal="center" vertical="center"/>
      <protection locked="0"/>
    </xf>
    <xf numFmtId="0" fontId="23" fillId="0" borderId="11" xfId="59012" applyFont="1" applyFill="1" applyBorder="1" applyAlignment="1" applyProtection="1">
      <alignment horizontal="center"/>
      <protection locked="0"/>
    </xf>
    <xf numFmtId="3" fontId="23" fillId="74" borderId="11" xfId="59012" applyNumberFormat="1" applyFont="1" applyFill="1" applyBorder="1" applyAlignment="1" applyProtection="1">
      <alignment vertical="center" wrapText="1"/>
      <protection locked="0"/>
    </xf>
    <xf numFmtId="0" fontId="23" fillId="74" borderId="16" xfId="59012" applyFont="1" applyFill="1" applyBorder="1" applyAlignment="1" applyProtection="1">
      <alignment vertical="center" wrapText="1"/>
      <protection locked="0"/>
    </xf>
    <xf numFmtId="0" fontId="23" fillId="74" borderId="32" xfId="59012" applyFont="1" applyFill="1" applyBorder="1" applyAlignment="1" applyProtection="1">
      <alignment vertical="center" wrapText="1"/>
      <protection locked="0"/>
    </xf>
    <xf numFmtId="0" fontId="94" fillId="74" borderId="0" xfId="59012" applyFont="1" applyFill="1"/>
    <xf numFmtId="0" fontId="17" fillId="74" borderId="0" xfId="59012" applyFont="1" applyFill="1" applyAlignment="1">
      <alignment horizontal="center"/>
    </xf>
    <xf numFmtId="3" fontId="17" fillId="0" borderId="0" xfId="59012" applyNumberFormat="1" applyFont="1" applyAlignment="1">
      <alignment horizontal="center"/>
    </xf>
    <xf numFmtId="0" fontId="17" fillId="74" borderId="0" xfId="59012" applyFont="1" applyFill="1"/>
    <xf numFmtId="0" fontId="17" fillId="74" borderId="0" xfId="59012" applyFont="1" applyFill="1" applyAlignment="1">
      <alignment horizontal="center" vertical="center"/>
    </xf>
    <xf numFmtId="3" fontId="95" fillId="74" borderId="0" xfId="59012" applyNumberFormat="1" applyFont="1" applyFill="1" applyAlignment="1"/>
    <xf numFmtId="3" fontId="96" fillId="74" borderId="0" xfId="59012" applyNumberFormat="1" applyFont="1" applyFill="1" applyAlignment="1">
      <alignment horizontal="center"/>
    </xf>
    <xf numFmtId="3" fontId="96" fillId="74" borderId="0" xfId="59012" applyNumberFormat="1" applyFont="1" applyFill="1"/>
    <xf numFmtId="3" fontId="97" fillId="74" borderId="0" xfId="59012" applyNumberFormat="1" applyFont="1" applyFill="1" applyAlignment="1">
      <alignment horizontal="center"/>
    </xf>
    <xf numFmtId="3" fontId="97" fillId="74" borderId="0" xfId="59012" applyNumberFormat="1" applyFont="1" applyFill="1" applyAlignment="1">
      <alignment horizontal="center" vertical="center"/>
    </xf>
    <xf numFmtId="3" fontId="82" fillId="74" borderId="0" xfId="59012" applyNumberFormat="1" applyFont="1" applyFill="1"/>
    <xf numFmtId="4" fontId="82" fillId="74" borderId="0" xfId="59012" applyNumberFormat="1" applyFont="1" applyFill="1"/>
    <xf numFmtId="3" fontId="95" fillId="74" borderId="0" xfId="59012" applyNumberFormat="1" applyFont="1" applyFill="1"/>
    <xf numFmtId="3" fontId="82" fillId="74" borderId="0" xfId="59012" applyNumberFormat="1" applyFont="1" applyFill="1" applyAlignment="1">
      <alignment horizontal="center"/>
    </xf>
    <xf numFmtId="3" fontId="82" fillId="74" borderId="0" xfId="59012" applyNumberFormat="1" applyFont="1" applyFill="1" applyAlignment="1">
      <alignment horizontal="center" vertical="center"/>
    </xf>
    <xf numFmtId="0" fontId="95" fillId="74" borderId="0" xfId="59012" applyFont="1" applyFill="1"/>
    <xf numFmtId="0" fontId="96" fillId="74" borderId="0" xfId="59012" applyFont="1" applyFill="1"/>
    <xf numFmtId="0" fontId="96" fillId="74" borderId="0" xfId="59012" applyFont="1" applyFill="1" applyAlignment="1">
      <alignment horizontal="center"/>
    </xf>
    <xf numFmtId="4" fontId="17" fillId="74" borderId="0" xfId="59012" applyNumberFormat="1" applyFont="1" applyFill="1"/>
    <xf numFmtId="0" fontId="96" fillId="0" borderId="0" xfId="59012" applyFont="1"/>
    <xf numFmtId="3" fontId="20" fillId="76" borderId="11" xfId="59012" applyNumberFormat="1" applyFont="1" applyFill="1" applyBorder="1" applyAlignment="1" applyProtection="1">
      <alignment horizontal="center" vertical="center"/>
      <protection locked="0"/>
    </xf>
    <xf numFmtId="0" fontId="94" fillId="0" borderId="10" xfId="59012" applyFont="1" applyBorder="1" applyAlignment="1">
      <alignment horizontal="center" vertical="center"/>
    </xf>
    <xf numFmtId="0" fontId="23" fillId="0" borderId="0" xfId="58585" applyFont="1" applyFill="1" applyAlignment="1">
      <alignment horizontal="center" vertical="center"/>
    </xf>
    <xf numFmtId="0" fontId="23" fillId="77" borderId="0" xfId="58585" applyFont="1" applyFill="1" applyAlignment="1">
      <alignment horizontal="center" vertical="center"/>
    </xf>
    <xf numFmtId="3" fontId="23" fillId="74" borderId="0" xfId="58585" applyNumberFormat="1" applyFont="1" applyFill="1" applyAlignment="1">
      <alignment vertical="center"/>
    </xf>
    <xf numFmtId="0" fontId="23" fillId="77" borderId="0" xfId="58585" applyFont="1" applyFill="1" applyAlignment="1">
      <alignment horizontal="right" vertical="center"/>
    </xf>
    <xf numFmtId="0" fontId="23" fillId="77" borderId="0" xfId="58585" applyNumberFormat="1" applyFont="1" applyFill="1" applyBorder="1" applyAlignment="1">
      <alignment horizontal="center" vertical="center" wrapText="1"/>
    </xf>
    <xf numFmtId="3" fontId="98" fillId="74" borderId="0" xfId="58585" applyNumberFormat="1" applyFont="1" applyFill="1" applyBorder="1" applyAlignment="1">
      <alignment horizontal="right" vertical="center"/>
    </xf>
    <xf numFmtId="4" fontId="98" fillId="77" borderId="0" xfId="58585" applyNumberFormat="1" applyFont="1" applyFill="1" applyBorder="1" applyAlignment="1">
      <alignment horizontal="right" vertical="center"/>
    </xf>
    <xf numFmtId="3" fontId="98" fillId="77" borderId="0" xfId="58585" applyNumberFormat="1" applyFont="1" applyFill="1" applyBorder="1" applyAlignment="1">
      <alignment horizontal="right" vertical="center"/>
    </xf>
    <xf numFmtId="0" fontId="20" fillId="77" borderId="0" xfId="58585" applyFont="1" applyFill="1" applyAlignment="1">
      <alignment horizontal="right" vertical="center"/>
    </xf>
    <xf numFmtId="3" fontId="20" fillId="78" borderId="11" xfId="58585" applyNumberFormat="1" applyFont="1" applyFill="1" applyBorder="1" applyAlignment="1">
      <alignment horizontal="right" vertical="center"/>
    </xf>
    <xf numFmtId="3" fontId="20" fillId="0" borderId="11" xfId="58585" applyNumberFormat="1" applyFont="1" applyFill="1" applyBorder="1" applyAlignment="1">
      <alignment horizontal="right" vertical="center"/>
    </xf>
    <xf numFmtId="3" fontId="23" fillId="74" borderId="0" xfId="58585" applyNumberFormat="1" applyFont="1" applyFill="1" applyAlignment="1">
      <alignment horizontal="right" vertical="center"/>
    </xf>
    <xf numFmtId="0" fontId="20" fillId="0" borderId="11" xfId="58585" applyFont="1" applyBorder="1" applyAlignment="1">
      <alignment horizontal="center" vertical="center"/>
    </xf>
    <xf numFmtId="4" fontId="20" fillId="74" borderId="11" xfId="58585" applyNumberFormat="1" applyFont="1" applyFill="1" applyBorder="1" applyAlignment="1">
      <alignment vertical="center" wrapText="1"/>
    </xf>
    <xf numFmtId="4" fontId="20" fillId="74" borderId="11" xfId="58585" applyNumberFormat="1" applyFont="1" applyFill="1" applyBorder="1" applyAlignment="1">
      <alignment horizontal="center" vertical="center" wrapText="1"/>
    </xf>
    <xf numFmtId="3" fontId="23" fillId="74" borderId="11" xfId="58585" applyNumberFormat="1" applyFont="1" applyFill="1" applyBorder="1" applyAlignment="1">
      <alignment vertical="center" wrapText="1"/>
    </xf>
    <xf numFmtId="0" fontId="20" fillId="74" borderId="0" xfId="58585" applyFont="1" applyFill="1" applyAlignment="1">
      <alignment horizontal="right" vertical="center"/>
    </xf>
    <xf numFmtId="0" fontId="23" fillId="0" borderId="11" xfId="58585" applyFont="1" applyBorder="1" applyAlignment="1">
      <alignment horizontal="center" vertical="center"/>
    </xf>
    <xf numFmtId="4" fontId="23" fillId="74" borderId="11" xfId="58585" applyNumberFormat="1" applyFont="1" applyFill="1" applyBorder="1" applyAlignment="1">
      <alignment horizontal="center" vertical="center" wrapText="1"/>
    </xf>
    <xf numFmtId="3" fontId="23" fillId="0" borderId="11" xfId="58585" applyNumberFormat="1" applyFont="1" applyFill="1" applyBorder="1" applyAlignment="1">
      <alignment vertical="center" wrapText="1"/>
    </xf>
    <xf numFmtId="0" fontId="23" fillId="74" borderId="0" xfId="58585" applyFont="1" applyFill="1" applyAlignment="1">
      <alignment horizontal="right" vertical="center"/>
    </xf>
    <xf numFmtId="4" fontId="23" fillId="77" borderId="0" xfId="58585" applyNumberFormat="1" applyFont="1" applyFill="1" applyAlignment="1">
      <alignment horizontal="right" vertical="center"/>
    </xf>
    <xf numFmtId="3" fontId="23" fillId="77" borderId="0" xfId="58585" applyNumberFormat="1" applyFont="1" applyFill="1" applyAlignment="1">
      <alignment horizontal="right" vertical="center"/>
    </xf>
    <xf numFmtId="0" fontId="84" fillId="0" borderId="0" xfId="61314" applyFont="1"/>
    <xf numFmtId="0" fontId="80" fillId="0" borderId="10" xfId="61314" applyFont="1" applyBorder="1" applyAlignment="1">
      <alignment horizontal="center" wrapText="1"/>
    </xf>
    <xf numFmtId="0" fontId="19" fillId="0" borderId="11" xfId="61314" applyFont="1" applyBorder="1" applyAlignment="1">
      <alignment horizontal="center" vertical="center" wrapText="1"/>
    </xf>
    <xf numFmtId="0" fontId="19" fillId="0" borderId="11" xfId="61314" applyFont="1" applyBorder="1" applyAlignment="1">
      <alignment horizontal="center" wrapText="1"/>
    </xf>
    <xf numFmtId="0" fontId="19" fillId="0" borderId="11" xfId="61314" applyFont="1" applyBorder="1" applyAlignment="1">
      <alignment horizontal="center"/>
    </xf>
    <xf numFmtId="49" fontId="19" fillId="0" borderId="11" xfId="61314" applyNumberFormat="1" applyFont="1" applyBorder="1" applyAlignment="1">
      <alignment horizontal="center" vertical="center" wrapText="1"/>
    </xf>
    <xf numFmtId="0" fontId="19" fillId="0" borderId="11" xfId="61314" applyFont="1" applyBorder="1" applyAlignment="1">
      <alignment horizontal="left" vertical="center" wrapText="1"/>
    </xf>
    <xf numFmtId="3" fontId="19" fillId="0" borderId="11" xfId="61314" applyNumberFormat="1" applyFont="1" applyBorder="1" applyAlignment="1">
      <alignment horizontal="center" vertical="center"/>
    </xf>
    <xf numFmtId="0" fontId="19" fillId="0" borderId="11" xfId="61314" applyFont="1" applyBorder="1" applyAlignment="1">
      <alignment horizontal="center" vertical="center"/>
    </xf>
    <xf numFmtId="0" fontId="80" fillId="0" borderId="0" xfId="61314" applyFont="1" applyAlignment="1"/>
    <xf numFmtId="0" fontId="3" fillId="0" borderId="0" xfId="61314"/>
    <xf numFmtId="0" fontId="16" fillId="79" borderId="11" xfId="61314" applyFont="1" applyFill="1" applyBorder="1" applyAlignment="1">
      <alignment horizontal="center" vertical="center" wrapText="1"/>
    </xf>
    <xf numFmtId="0" fontId="16" fillId="0" borderId="11" xfId="61314" applyFont="1" applyBorder="1" applyAlignment="1">
      <alignment horizontal="center" vertical="center" wrapText="1"/>
    </xf>
    <xf numFmtId="0" fontId="15" fillId="0" borderId="11" xfId="61314" applyFont="1" applyBorder="1" applyAlignment="1">
      <alignment horizontal="center" vertical="center" wrapText="1"/>
    </xf>
    <xf numFmtId="0" fontId="15" fillId="79" borderId="11" xfId="61314" applyFont="1" applyFill="1" applyBorder="1" applyAlignment="1">
      <alignment horizontal="center" vertical="center" wrapText="1"/>
    </xf>
    <xf numFmtId="0" fontId="15" fillId="79" borderId="11" xfId="61314" applyFont="1" applyFill="1" applyBorder="1" applyAlignment="1">
      <alignment horizontal="center" vertical="center"/>
    </xf>
    <xf numFmtId="0" fontId="15" fillId="0" borderId="11" xfId="61314" applyFont="1" applyBorder="1" applyAlignment="1">
      <alignment horizontal="center" vertical="center"/>
    </xf>
    <xf numFmtId="0" fontId="15" fillId="0" borderId="11" xfId="61314" applyFont="1" applyBorder="1" applyAlignment="1">
      <alignment vertical="center" wrapText="1"/>
    </xf>
    <xf numFmtId="3" fontId="16" fillId="0" borderId="11" xfId="61314" applyNumberFormat="1" applyFont="1" applyBorder="1" applyAlignment="1">
      <alignment horizontal="center" vertical="center" wrapText="1"/>
    </xf>
    <xf numFmtId="0" fontId="99" fillId="0" borderId="11" xfId="61314" applyFont="1" applyBorder="1" applyAlignment="1">
      <alignment horizontal="center" vertical="center" wrapText="1"/>
    </xf>
    <xf numFmtId="3" fontId="15" fillId="0" borderId="11" xfId="61314" applyNumberFormat="1" applyFont="1" applyBorder="1" applyAlignment="1">
      <alignment horizontal="center" vertical="center" wrapText="1"/>
    </xf>
    <xf numFmtId="0" fontId="100" fillId="0" borderId="11" xfId="61314" applyFont="1" applyBorder="1" applyAlignment="1">
      <alignment vertical="center" wrapText="1"/>
    </xf>
    <xf numFmtId="0" fontId="101" fillId="0" borderId="11" xfId="61314" applyFont="1" applyBorder="1" applyAlignment="1">
      <alignment horizontal="center" vertical="center" wrapText="1"/>
    </xf>
    <xf numFmtId="0" fontId="15" fillId="79" borderId="11" xfId="61314" applyFont="1" applyFill="1" applyBorder="1" applyAlignment="1">
      <alignment vertical="center"/>
    </xf>
    <xf numFmtId="0" fontId="15" fillId="0" borderId="11" xfId="61314" applyFont="1" applyBorder="1" applyAlignment="1">
      <alignment vertical="center"/>
    </xf>
    <xf numFmtId="0" fontId="16" fillId="0" borderId="11" xfId="61314" applyFont="1" applyBorder="1" applyAlignment="1">
      <alignment vertical="center" wrapText="1"/>
    </xf>
    <xf numFmtId="3" fontId="102" fillId="80" borderId="11" xfId="61314" applyNumberFormat="1" applyFont="1" applyFill="1" applyBorder="1" applyAlignment="1">
      <alignment horizontal="center" vertical="center"/>
    </xf>
    <xf numFmtId="0" fontId="103" fillId="0" borderId="11" xfId="61314" applyFont="1" applyBorder="1" applyAlignment="1">
      <alignment horizontal="center" vertical="center" wrapText="1"/>
    </xf>
    <xf numFmtId="0" fontId="103" fillId="0" borderId="16" xfId="61314" applyFont="1" applyBorder="1" applyAlignment="1">
      <alignment horizontal="center" vertical="center" wrapText="1"/>
    </xf>
    <xf numFmtId="0" fontId="18" fillId="0" borderId="11" xfId="61314" applyFont="1" applyBorder="1" applyAlignment="1">
      <alignment horizontal="center" vertical="center" wrapText="1"/>
    </xf>
    <xf numFmtId="0" fontId="18" fillId="0" borderId="11" xfId="61314" applyFont="1" applyBorder="1" applyAlignment="1">
      <alignment horizontal="center" vertical="center"/>
    </xf>
    <xf numFmtId="0" fontId="18" fillId="0" borderId="16" xfId="61314" applyFont="1" applyBorder="1" applyAlignment="1">
      <alignment horizontal="center" vertical="center" wrapText="1"/>
    </xf>
    <xf numFmtId="49" fontId="104" fillId="0" borderId="11" xfId="61314" applyNumberFormat="1" applyFont="1" applyBorder="1" applyAlignment="1">
      <alignment horizontal="center" vertical="center" wrapText="1"/>
    </xf>
    <xf numFmtId="0" fontId="18" fillId="0" borderId="11" xfId="61314" applyFont="1" applyBorder="1" applyAlignment="1">
      <alignment vertical="center" wrapText="1"/>
    </xf>
    <xf numFmtId="3" fontId="18" fillId="0" borderId="11" xfId="61314" applyNumberFormat="1" applyFont="1" applyBorder="1" applyAlignment="1">
      <alignment horizontal="right" vertical="center" wrapText="1"/>
    </xf>
    <xf numFmtId="0" fontId="18" fillId="0" borderId="11" xfId="61314" applyFont="1" applyBorder="1" applyAlignment="1">
      <alignment horizontal="right" vertical="center"/>
    </xf>
    <xf numFmtId="0" fontId="18" fillId="0" borderId="11" xfId="61314" applyFont="1" applyBorder="1" applyAlignment="1">
      <alignment horizontal="right" vertical="center" wrapText="1"/>
    </xf>
    <xf numFmtId="0" fontId="18" fillId="0" borderId="16" xfId="61314" applyFont="1" applyBorder="1" applyAlignment="1">
      <alignment horizontal="right" vertical="center" wrapText="1"/>
    </xf>
    <xf numFmtId="0" fontId="21" fillId="0" borderId="11" xfId="61314" applyFont="1" applyBorder="1" applyAlignment="1">
      <alignment horizontal="center" vertical="center"/>
    </xf>
    <xf numFmtId="0" fontId="21" fillId="0" borderId="11" xfId="61314" applyFont="1" applyBorder="1" applyAlignment="1">
      <alignment vertical="center" wrapText="1"/>
    </xf>
    <xf numFmtId="3" fontId="21" fillId="0" borderId="11" xfId="61314" applyNumberFormat="1" applyFont="1" applyBorder="1" applyAlignment="1">
      <alignment horizontal="right" vertical="center" wrapText="1"/>
    </xf>
    <xf numFmtId="3" fontId="21" fillId="0" borderId="16" xfId="61314" applyNumberFormat="1" applyFont="1" applyBorder="1" applyAlignment="1">
      <alignment horizontal="right" vertical="center" wrapText="1"/>
    </xf>
    <xf numFmtId="0" fontId="17" fillId="0" borderId="0" xfId="61315" applyFont="1" applyFill="1"/>
    <xf numFmtId="3" fontId="23" fillId="0" borderId="11" xfId="61315" applyNumberFormat="1" applyFont="1" applyFill="1" applyBorder="1" applyAlignment="1">
      <alignment horizontal="center" vertical="center" wrapText="1"/>
    </xf>
    <xf numFmtId="0" fontId="17" fillId="0" borderId="11" xfId="61315" applyFont="1" applyFill="1" applyBorder="1" applyAlignment="1">
      <alignment horizontal="center" vertical="center" wrapText="1"/>
    </xf>
    <xf numFmtId="49" fontId="23" fillId="0" borderId="11" xfId="58975" applyNumberFormat="1" applyFont="1" applyFill="1" applyBorder="1" applyAlignment="1">
      <alignment horizontal="center" vertical="center"/>
    </xf>
    <xf numFmtId="0" fontId="17" fillId="0" borderId="11" xfId="61315" applyFont="1" applyFill="1" applyBorder="1" applyAlignment="1">
      <alignment horizontal="left" vertical="center" wrapText="1"/>
    </xf>
    <xf numFmtId="0" fontId="17" fillId="0" borderId="11" xfId="61315" applyFont="1" applyFill="1" applyBorder="1" applyAlignment="1">
      <alignment horizontal="center" vertical="center"/>
    </xf>
    <xf numFmtId="3" fontId="17" fillId="0" borderId="11" xfId="61315" applyNumberFormat="1" applyFont="1" applyFill="1" applyBorder="1" applyAlignment="1">
      <alignment horizontal="center" vertical="center"/>
    </xf>
    <xf numFmtId="3" fontId="17" fillId="0" borderId="0" xfId="61315" applyNumberFormat="1" applyFont="1" applyFill="1"/>
    <xf numFmtId="0" fontId="23" fillId="0" borderId="11" xfId="58975" applyFont="1" applyFill="1" applyBorder="1" applyAlignment="1">
      <alignment horizontal="center" vertical="center" wrapText="1"/>
    </xf>
    <xf numFmtId="49" fontId="23" fillId="0" borderId="11" xfId="58975" applyNumberFormat="1" applyFont="1" applyFill="1" applyBorder="1" applyAlignment="1">
      <alignment horizontal="center" vertical="center" wrapText="1"/>
    </xf>
    <xf numFmtId="0" fontId="17" fillId="74" borderId="11" xfId="61315" applyFont="1" applyFill="1" applyBorder="1" applyAlignment="1">
      <alignment horizontal="center" vertical="center" wrapText="1"/>
    </xf>
    <xf numFmtId="0" fontId="23" fillId="74" borderId="11" xfId="58975" applyFont="1" applyFill="1" applyBorder="1" applyAlignment="1">
      <alignment horizontal="center" vertical="center" wrapText="1"/>
    </xf>
    <xf numFmtId="0" fontId="17" fillId="74" borderId="11" xfId="61315" applyFont="1" applyFill="1" applyBorder="1" applyAlignment="1">
      <alignment horizontal="left" vertical="center" wrapText="1"/>
    </xf>
    <xf numFmtId="0" fontId="17" fillId="74" borderId="11" xfId="61315" applyFont="1" applyFill="1" applyBorder="1" applyAlignment="1">
      <alignment horizontal="center" vertical="center"/>
    </xf>
    <xf numFmtId="3" fontId="17" fillId="74" borderId="11" xfId="61315" applyNumberFormat="1" applyFont="1" applyFill="1" applyBorder="1" applyAlignment="1">
      <alignment horizontal="center" vertical="center"/>
    </xf>
    <xf numFmtId="0" fontId="17" fillId="74" borderId="0" xfId="61315" applyFont="1" applyFill="1"/>
    <xf numFmtId="49" fontId="23" fillId="0" borderId="32" xfId="58975" applyNumberFormat="1" applyFont="1" applyFill="1" applyBorder="1" applyAlignment="1">
      <alignment horizontal="center" vertical="center"/>
    </xf>
    <xf numFmtId="49" fontId="23" fillId="0" borderId="11" xfId="61315" applyNumberFormat="1" applyFont="1" applyFill="1" applyBorder="1" applyAlignment="1">
      <alignment horizontal="center" vertical="center" wrapText="1"/>
    </xf>
    <xf numFmtId="49" fontId="23" fillId="74" borderId="11" xfId="58975" applyNumberFormat="1" applyFont="1" applyFill="1" applyBorder="1" applyAlignment="1">
      <alignment horizontal="center" vertical="center" wrapText="1"/>
    </xf>
    <xf numFmtId="0" fontId="17" fillId="0" borderId="11" xfId="61315" applyFont="1" applyFill="1" applyBorder="1" applyAlignment="1">
      <alignment horizontal="justify" vertical="center" wrapText="1"/>
    </xf>
    <xf numFmtId="0" fontId="20" fillId="0" borderId="11" xfId="58975" applyFont="1" applyFill="1" applyBorder="1" applyAlignment="1">
      <alignment horizontal="center" vertical="center" wrapText="1"/>
    </xf>
    <xf numFmtId="0" fontId="94" fillId="74" borderId="11" xfId="61315" applyFont="1" applyFill="1" applyBorder="1" applyAlignment="1">
      <alignment horizontal="left" vertical="center" wrapText="1"/>
    </xf>
    <xf numFmtId="0" fontId="94" fillId="0" borderId="11" xfId="61315" applyFont="1" applyFill="1" applyBorder="1" applyAlignment="1">
      <alignment horizontal="center" vertical="center"/>
    </xf>
    <xf numFmtId="3" fontId="94" fillId="0" borderId="11" xfId="61315" applyNumberFormat="1" applyFont="1" applyFill="1" applyBorder="1" applyAlignment="1">
      <alignment horizontal="center" vertical="center"/>
    </xf>
    <xf numFmtId="0" fontId="94" fillId="0" borderId="0" xfId="61315" applyFont="1" applyFill="1"/>
    <xf numFmtId="3" fontId="94" fillId="0" borderId="0" xfId="61315" applyNumberFormat="1" applyFont="1" applyFill="1"/>
    <xf numFmtId="0" fontId="17" fillId="74" borderId="11" xfId="61315" applyFont="1" applyFill="1" applyBorder="1" applyAlignment="1">
      <alignment horizontal="right" vertical="center" wrapText="1"/>
    </xf>
    <xf numFmtId="0" fontId="17" fillId="0" borderId="32" xfId="61315" applyFont="1" applyFill="1" applyBorder="1" applyAlignment="1">
      <alignment horizontal="center" vertical="center" wrapText="1"/>
    </xf>
    <xf numFmtId="3" fontId="17" fillId="0" borderId="32" xfId="61315" applyNumberFormat="1" applyFont="1" applyFill="1" applyBorder="1" applyAlignment="1">
      <alignment horizontal="center" vertical="center"/>
    </xf>
    <xf numFmtId="0" fontId="17" fillId="0" borderId="32" xfId="61315" applyFont="1" applyFill="1" applyBorder="1" applyAlignment="1">
      <alignment horizontal="center" vertical="center"/>
    </xf>
    <xf numFmtId="1" fontId="17" fillId="0" borderId="32" xfId="61315" applyNumberFormat="1" applyFont="1" applyFill="1" applyBorder="1" applyAlignment="1">
      <alignment horizontal="center" vertical="center"/>
    </xf>
    <xf numFmtId="49" fontId="20" fillId="0" borderId="11" xfId="58975" applyNumberFormat="1" applyFont="1" applyFill="1" applyBorder="1" applyAlignment="1">
      <alignment horizontal="center" vertical="center"/>
    </xf>
    <xf numFmtId="3" fontId="17" fillId="74" borderId="32" xfId="61315" applyNumberFormat="1" applyFont="1" applyFill="1" applyBorder="1" applyAlignment="1">
      <alignment horizontal="center" vertical="center"/>
    </xf>
    <xf numFmtId="0" fontId="17" fillId="0" borderId="11" xfId="61315" applyFont="1" applyFill="1" applyBorder="1" applyAlignment="1">
      <alignment horizontal="right" vertical="center" wrapText="1"/>
    </xf>
    <xf numFmtId="1" fontId="17" fillId="0" borderId="11" xfId="61315" applyNumberFormat="1" applyFont="1" applyFill="1" applyBorder="1" applyAlignment="1">
      <alignment horizontal="center" vertical="center"/>
    </xf>
    <xf numFmtId="49" fontId="20" fillId="0" borderId="11" xfId="58975" applyNumberFormat="1" applyFont="1" applyFill="1" applyBorder="1" applyAlignment="1">
      <alignment horizontal="center" vertical="center" wrapText="1"/>
    </xf>
    <xf numFmtId="0" fontId="94" fillId="0" borderId="11" xfId="61315" applyFont="1" applyFill="1" applyBorder="1" applyAlignment="1">
      <alignment horizontal="left" vertical="center" wrapText="1"/>
    </xf>
    <xf numFmtId="3" fontId="17" fillId="0" borderId="32" xfId="61315" applyNumberFormat="1" applyFont="1" applyFill="1" applyBorder="1" applyAlignment="1">
      <alignment horizontal="center" vertical="center" wrapText="1"/>
    </xf>
    <xf numFmtId="0" fontId="20" fillId="74" borderId="11" xfId="58975" applyFont="1" applyFill="1" applyBorder="1" applyAlignment="1">
      <alignment horizontal="center" vertical="center" wrapText="1"/>
    </xf>
    <xf numFmtId="0" fontId="94" fillId="74" borderId="11" xfId="61315" applyFont="1" applyFill="1" applyBorder="1" applyAlignment="1">
      <alignment horizontal="center" vertical="center"/>
    </xf>
    <xf numFmtId="3" fontId="94" fillId="74" borderId="11" xfId="61315" applyNumberFormat="1" applyFont="1" applyFill="1" applyBorder="1" applyAlignment="1">
      <alignment horizontal="center" vertical="center"/>
    </xf>
    <xf numFmtId="0" fontId="94" fillId="74" borderId="0" xfId="61315" applyFont="1" applyFill="1"/>
    <xf numFmtId="0" fontId="17" fillId="74" borderId="32" xfId="61315" applyFont="1" applyFill="1" applyBorder="1" applyAlignment="1">
      <alignment horizontal="center" vertical="center" wrapText="1"/>
    </xf>
    <xf numFmtId="1" fontId="17" fillId="74" borderId="32" xfId="61315" applyNumberFormat="1" applyFont="1" applyFill="1" applyBorder="1" applyAlignment="1">
      <alignment horizontal="center" vertical="center"/>
    </xf>
    <xf numFmtId="49" fontId="20" fillId="74" borderId="11" xfId="58975" applyNumberFormat="1" applyFont="1" applyFill="1" applyBorder="1" applyAlignment="1">
      <alignment horizontal="center" vertical="center"/>
    </xf>
    <xf numFmtId="3" fontId="94" fillId="74" borderId="0" xfId="61315" applyNumberFormat="1" applyFont="1" applyFill="1"/>
    <xf numFmtId="0" fontId="17" fillId="0" borderId="11" xfId="61315" applyFont="1" applyFill="1" applyBorder="1" applyAlignment="1" applyProtection="1">
      <alignment horizontal="center" vertical="center" wrapText="1"/>
      <protection locked="0"/>
    </xf>
    <xf numFmtId="0" fontId="94" fillId="0" borderId="11" xfId="61315" applyFont="1" applyFill="1" applyBorder="1" applyAlignment="1">
      <alignment horizontal="center" vertical="center" wrapText="1"/>
    </xf>
    <xf numFmtId="49" fontId="20" fillId="0" borderId="11" xfId="58921" applyNumberFormat="1" applyFont="1" applyFill="1" applyBorder="1" applyAlignment="1">
      <alignment horizontal="center" vertical="center"/>
    </xf>
    <xf numFmtId="0" fontId="94" fillId="0" borderId="11" xfId="61316" applyFont="1" applyFill="1" applyBorder="1" applyAlignment="1">
      <alignment horizontal="left" vertical="center" wrapText="1"/>
    </xf>
    <xf numFmtId="0" fontId="94" fillId="0" borderId="16" xfId="61315" applyFont="1" applyFill="1" applyBorder="1" applyAlignment="1">
      <alignment horizontal="center" vertical="center" wrapText="1"/>
    </xf>
    <xf numFmtId="0" fontId="94" fillId="0" borderId="18" xfId="61315" applyFont="1" applyFill="1" applyBorder="1" applyAlignment="1">
      <alignment horizontal="center" vertical="center" wrapText="1"/>
    </xf>
    <xf numFmtId="0" fontId="94" fillId="0" borderId="17" xfId="61315" applyFont="1" applyFill="1" applyBorder="1" applyAlignment="1">
      <alignment horizontal="center" vertical="center" wrapText="1"/>
    </xf>
    <xf numFmtId="3" fontId="17" fillId="0" borderId="0" xfId="61315" applyNumberFormat="1" applyFont="1" applyFill="1" applyAlignment="1">
      <alignment horizontal="center" vertical="center"/>
    </xf>
    <xf numFmtId="0" fontId="17" fillId="0" borderId="0" xfId="61315" applyFont="1" applyFill="1" applyAlignment="1">
      <alignment horizontal="center" vertical="center"/>
    </xf>
    <xf numFmtId="0" fontId="23" fillId="74" borderId="36" xfId="58975" applyFont="1" applyFill="1" applyBorder="1" applyAlignment="1">
      <alignment horizontal="left" vertical="center" wrapText="1"/>
    </xf>
    <xf numFmtId="0" fontId="105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79" borderId="11" xfId="0" applyFont="1" applyFill="1" applyBorder="1" applyAlignment="1">
      <alignment horizontal="center" vertical="center" wrapText="1"/>
    </xf>
    <xf numFmtId="0" fontId="106" fillId="0" borderId="11" xfId="0" applyFont="1" applyBorder="1" applyAlignment="1">
      <alignment horizontal="center" vertical="center"/>
    </xf>
    <xf numFmtId="3" fontId="79" fillId="79" borderId="11" xfId="0" applyNumberFormat="1" applyFont="1" applyFill="1" applyBorder="1" applyAlignment="1">
      <alignment horizontal="center" vertical="center" wrapText="1"/>
    </xf>
    <xf numFmtId="0" fontId="79" fillId="79" borderId="11" xfId="0" applyFont="1" applyFill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/>
    </xf>
    <xf numFmtId="0" fontId="27" fillId="79" borderId="11" xfId="0" applyFont="1" applyFill="1" applyBorder="1" applyAlignment="1">
      <alignment vertical="center" wrapText="1"/>
    </xf>
    <xf numFmtId="3" fontId="106" fillId="0" borderId="11" xfId="0" applyNumberFormat="1" applyFont="1" applyBorder="1" applyAlignment="1">
      <alignment horizontal="center" vertical="center"/>
    </xf>
    <xf numFmtId="0" fontId="106" fillId="79" borderId="11" xfId="0" applyFont="1" applyFill="1" applyBorder="1" applyAlignment="1">
      <alignment horizontal="center" vertical="center"/>
    </xf>
    <xf numFmtId="0" fontId="106" fillId="79" borderId="11" xfId="0" applyFont="1" applyFill="1" applyBorder="1" applyAlignment="1">
      <alignment vertical="center" wrapText="1"/>
    </xf>
    <xf numFmtId="0" fontId="85" fillId="0" borderId="11" xfId="0" applyFont="1" applyBorder="1" applyAlignment="1">
      <alignment horizontal="center" vertical="center"/>
    </xf>
    <xf numFmtId="0" fontId="79" fillId="0" borderId="11" xfId="0" applyFont="1" applyBorder="1" applyAlignment="1">
      <alignment horizontal="center" vertical="center"/>
    </xf>
    <xf numFmtId="0" fontId="27" fillId="0" borderId="11" xfId="0" applyFont="1" applyBorder="1" applyAlignment="1">
      <alignment vertical="center" wrapText="1"/>
    </xf>
    <xf numFmtId="0" fontId="27" fillId="0" borderId="0" xfId="0" applyFont="1" applyAlignment="1">
      <alignment horizontal="justify" vertical="center"/>
    </xf>
    <xf numFmtId="0" fontId="57" fillId="0" borderId="0" xfId="0" applyFont="1"/>
    <xf numFmtId="0" fontId="27" fillId="0" borderId="0" xfId="0" applyFont="1" applyAlignment="1">
      <alignment horizontal="left" vertical="center"/>
    </xf>
    <xf numFmtId="3" fontId="27" fillId="0" borderId="0" xfId="0" applyNumberFormat="1" applyFont="1" applyAlignment="1">
      <alignment horizontal="center" vertical="center"/>
    </xf>
    <xf numFmtId="3" fontId="82" fillId="0" borderId="11" xfId="3" applyNumberFormat="1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3" fontId="82" fillId="0" borderId="1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3" fontId="100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3" fontId="15" fillId="0" borderId="11" xfId="0" applyNumberFormat="1" applyFont="1" applyBorder="1" applyAlignment="1">
      <alignment horizontal="center" vertical="center"/>
    </xf>
    <xf numFmtId="0" fontId="20" fillId="74" borderId="11" xfId="0" applyFont="1" applyFill="1" applyBorder="1" applyAlignment="1">
      <alignment horizontal="left" vertical="center"/>
    </xf>
    <xf numFmtId="3" fontId="100" fillId="0" borderId="11" xfId="0" applyNumberFormat="1" applyFont="1" applyBorder="1" applyAlignment="1">
      <alignment horizontal="center" vertical="center"/>
    </xf>
    <xf numFmtId="3" fontId="23" fillId="74" borderId="11" xfId="0" applyNumberFormat="1" applyFont="1" applyFill="1" applyBorder="1" applyAlignment="1">
      <alignment horizontal="center" vertical="center"/>
    </xf>
    <xf numFmtId="3" fontId="15" fillId="74" borderId="11" xfId="3" applyNumberFormat="1" applyFont="1" applyFill="1" applyBorder="1" applyAlignment="1">
      <alignment horizontal="center" vertical="center" wrapText="1"/>
    </xf>
    <xf numFmtId="3" fontId="25" fillId="74" borderId="11" xfId="3" applyNumberFormat="1" applyFont="1" applyFill="1" applyBorder="1" applyAlignment="1">
      <alignment horizontal="left" vertical="center" wrapText="1"/>
    </xf>
    <xf numFmtId="3" fontId="15" fillId="74" borderId="11" xfId="3" applyNumberFormat="1" applyFont="1" applyFill="1" applyBorder="1" applyAlignment="1">
      <alignment horizontal="center" vertical="center"/>
    </xf>
    <xf numFmtId="3" fontId="15" fillId="74" borderId="11" xfId="3" applyNumberFormat="1" applyFont="1" applyFill="1" applyBorder="1" applyAlignment="1">
      <alignment horizontal="left" vertical="center" wrapText="1"/>
    </xf>
    <xf numFmtId="3" fontId="23" fillId="74" borderId="11" xfId="3" applyNumberFormat="1" applyFont="1" applyFill="1" applyBorder="1" applyAlignment="1">
      <alignment horizontal="center" vertical="center" wrapText="1"/>
    </xf>
    <xf numFmtId="3" fontId="23" fillId="74" borderId="11" xfId="3" applyNumberFormat="1" applyFont="1" applyFill="1" applyBorder="1" applyAlignment="1">
      <alignment horizontal="left" vertical="center" wrapText="1"/>
    </xf>
    <xf numFmtId="3" fontId="15" fillId="74" borderId="11" xfId="0" applyNumberFormat="1" applyFont="1" applyFill="1" applyBorder="1" applyAlignment="1">
      <alignment horizontal="center" vertical="center" wrapText="1"/>
    </xf>
    <xf numFmtId="3" fontId="25" fillId="74" borderId="11" xfId="0" applyNumberFormat="1" applyFont="1" applyFill="1" applyBorder="1" applyAlignment="1">
      <alignment horizontal="left" vertical="center" wrapText="1"/>
    </xf>
    <xf numFmtId="0" fontId="23" fillId="74" borderId="11" xfId="0" applyFont="1" applyFill="1" applyBorder="1" applyAlignment="1">
      <alignment horizontal="center" vertical="center"/>
    </xf>
    <xf numFmtId="3" fontId="110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 wrapText="1"/>
    </xf>
    <xf numFmtId="3" fontId="22" fillId="0" borderId="11" xfId="0" applyNumberFormat="1" applyFont="1" applyBorder="1" applyAlignment="1">
      <alignment horizontal="center" vertical="center" wrapText="1"/>
    </xf>
    <xf numFmtId="3" fontId="15" fillId="0" borderId="0" xfId="0" applyNumberFormat="1" applyFont="1" applyFill="1" applyAlignment="1">
      <alignment horizontal="center"/>
    </xf>
    <xf numFmtId="3" fontId="23" fillId="0" borderId="11" xfId="58940" applyNumberFormat="1" applyFont="1" applyFill="1" applyBorder="1" applyAlignment="1">
      <alignment horizontal="center" vertical="center" wrapText="1"/>
    </xf>
    <xf numFmtId="3" fontId="23" fillId="0" borderId="11" xfId="0" applyNumberFormat="1" applyFont="1" applyFill="1" applyBorder="1" applyAlignment="1">
      <alignment horizontal="center" vertical="center" wrapText="1"/>
    </xf>
    <xf numFmtId="0" fontId="100" fillId="0" borderId="11" xfId="0" applyFont="1" applyFill="1" applyBorder="1"/>
    <xf numFmtId="0" fontId="20" fillId="0" borderId="11" xfId="0" applyFont="1" applyFill="1" applyBorder="1" applyAlignment="1">
      <alignment horizontal="left" vertical="center"/>
    </xf>
    <xf numFmtId="3" fontId="100" fillId="0" borderId="11" xfId="0" applyNumberFormat="1" applyFont="1" applyFill="1" applyBorder="1" applyAlignment="1">
      <alignment horizontal="center"/>
    </xf>
    <xf numFmtId="0" fontId="100" fillId="0" borderId="0" xfId="0" applyFont="1" applyFill="1"/>
    <xf numFmtId="3" fontId="15" fillId="0" borderId="11" xfId="3" applyNumberFormat="1" applyFont="1" applyFill="1" applyBorder="1" applyAlignment="1">
      <alignment horizontal="center" vertical="center" wrapText="1"/>
    </xf>
    <xf numFmtId="3" fontId="25" fillId="0" borderId="11" xfId="3" applyNumberFormat="1" applyFont="1" applyFill="1" applyBorder="1" applyAlignment="1">
      <alignment horizontal="left" vertical="center" wrapText="1"/>
    </xf>
    <xf numFmtId="3" fontId="15" fillId="0" borderId="11" xfId="0" applyNumberFormat="1" applyFont="1" applyFill="1" applyBorder="1" applyAlignment="1">
      <alignment horizontal="center"/>
    </xf>
    <xf numFmtId="3" fontId="15" fillId="0" borderId="11" xfId="3" applyNumberFormat="1" applyFont="1" applyFill="1" applyBorder="1" applyAlignment="1">
      <alignment horizontal="center" vertical="center"/>
    </xf>
    <xf numFmtId="3" fontId="15" fillId="0" borderId="11" xfId="3" applyNumberFormat="1" applyFont="1" applyFill="1" applyBorder="1" applyAlignment="1">
      <alignment horizontal="left" vertical="center" wrapText="1"/>
    </xf>
    <xf numFmtId="3" fontId="23" fillId="0" borderId="11" xfId="3" applyNumberFormat="1" applyFont="1" applyFill="1" applyBorder="1" applyAlignment="1">
      <alignment horizontal="center" vertical="center" wrapText="1"/>
    </xf>
    <xf numFmtId="3" fontId="23" fillId="0" borderId="11" xfId="3" applyNumberFormat="1" applyFont="1" applyFill="1" applyBorder="1" applyAlignment="1">
      <alignment horizontal="left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/>
    </xf>
    <xf numFmtId="3" fontId="108" fillId="0" borderId="11" xfId="0" applyNumberFormat="1" applyFont="1" applyBorder="1" applyAlignment="1">
      <alignment horizontal="center" vertical="center" wrapText="1"/>
    </xf>
    <xf numFmtId="3" fontId="108" fillId="0" borderId="11" xfId="3" applyNumberFormat="1" applyFont="1" applyFill="1" applyBorder="1" applyAlignment="1">
      <alignment horizontal="center" vertical="center" wrapText="1"/>
    </xf>
    <xf numFmtId="3" fontId="82" fillId="0" borderId="11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3" fontId="23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74" borderId="11" xfId="3" applyNumberFormat="1" applyFont="1" applyFill="1" applyBorder="1" applyAlignment="1">
      <alignment horizontal="center" vertical="center"/>
    </xf>
    <xf numFmtId="3" fontId="23" fillId="0" borderId="11" xfId="0" applyNumberFormat="1" applyFont="1" applyBorder="1" applyAlignment="1">
      <alignment horizontal="center" vertical="center"/>
    </xf>
    <xf numFmtId="3" fontId="20" fillId="0" borderId="11" xfId="58940" applyNumberFormat="1" applyFont="1" applyFill="1" applyBorder="1" applyAlignment="1">
      <alignment horizontal="center" vertical="center"/>
    </xf>
    <xf numFmtId="3" fontId="20" fillId="0" borderId="11" xfId="0" applyNumberFormat="1" applyFont="1" applyBorder="1" applyAlignment="1">
      <alignment horizontal="center" vertical="center"/>
    </xf>
    <xf numFmtId="3" fontId="23" fillId="74" borderId="0" xfId="0" applyNumberFormat="1" applyFont="1" applyFill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20" fillId="74" borderId="11" xfId="0" applyFont="1" applyFill="1" applyBorder="1" applyAlignment="1">
      <alignment horizontal="center" vertical="center"/>
    </xf>
    <xf numFmtId="171" fontId="23" fillId="0" borderId="11" xfId="3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3" fontId="109" fillId="0" borderId="11" xfId="0" applyNumberFormat="1" applyFont="1" applyFill="1" applyBorder="1" applyAlignment="1">
      <alignment horizontal="center" vertical="center" wrapText="1"/>
    </xf>
    <xf numFmtId="3" fontId="114" fillId="0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3" fontId="23" fillId="0" borderId="11" xfId="3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3" fontId="108" fillId="0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3" fontId="15" fillId="0" borderId="0" xfId="0" applyNumberFormat="1" applyFont="1" applyFill="1" applyAlignment="1">
      <alignment horizontal="center" vertical="center"/>
    </xf>
    <xf numFmtId="3" fontId="100" fillId="0" borderId="0" xfId="0" applyNumberFormat="1" applyFont="1" applyFill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00" fillId="0" borderId="11" xfId="0" applyNumberFormat="1" applyFont="1" applyFill="1" applyBorder="1" applyAlignment="1">
      <alignment horizontal="center" vertical="center"/>
    </xf>
    <xf numFmtId="3" fontId="23" fillId="0" borderId="0" xfId="3" applyNumberFormat="1" applyFont="1" applyFill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left" vertical="center" wrapText="1"/>
    </xf>
    <xf numFmtId="3" fontId="15" fillId="0" borderId="0" xfId="0" applyNumberFormat="1" applyFont="1" applyFill="1" applyBorder="1" applyAlignment="1">
      <alignment horizontal="center" vertical="center"/>
    </xf>
    <xf numFmtId="3" fontId="100" fillId="0" borderId="0" xfId="0" applyNumberFormat="1" applyFont="1" applyFill="1" applyBorder="1" applyAlignment="1">
      <alignment horizontal="center" vertical="center"/>
    </xf>
    <xf numFmtId="3" fontId="15" fillId="0" borderId="0" xfId="0" applyNumberFormat="1" applyFont="1" applyFill="1" applyAlignment="1">
      <alignment horizontal="left" vertical="center"/>
    </xf>
    <xf numFmtId="0" fontId="23" fillId="74" borderId="0" xfId="0" applyFont="1" applyFill="1" applyBorder="1" applyAlignment="1">
      <alignment horizontal="center" vertical="center"/>
    </xf>
    <xf numFmtId="0" fontId="110" fillId="0" borderId="0" xfId="0" applyFont="1" applyFill="1" applyAlignment="1">
      <alignment horizontal="center" vertical="center"/>
    </xf>
    <xf numFmtId="0" fontId="110" fillId="0" borderId="0" xfId="0" applyFont="1" applyFill="1" applyAlignment="1">
      <alignment horizontal="left" vertical="center"/>
    </xf>
    <xf numFmtId="3" fontId="110" fillId="0" borderId="0" xfId="0" applyNumberFormat="1" applyFont="1" applyFill="1" applyAlignment="1">
      <alignment horizontal="center" vertical="center"/>
    </xf>
    <xf numFmtId="3" fontId="115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left" vertical="center" wrapText="1"/>
    </xf>
    <xf numFmtId="0" fontId="82" fillId="0" borderId="11" xfId="0" applyFont="1" applyBorder="1" applyAlignment="1">
      <alignment horizontal="center" vertical="center"/>
    </xf>
    <xf numFmtId="4" fontId="23" fillId="74" borderId="0" xfId="58867" applyNumberFormat="1" applyFont="1" applyFill="1" applyAlignment="1">
      <alignment horizontal="right" vertical="center"/>
    </xf>
    <xf numFmtId="3" fontId="23" fillId="74" borderId="0" xfId="58867" applyNumberFormat="1" applyFont="1" applyFill="1" applyAlignment="1">
      <alignment horizontal="center" vertical="center"/>
    </xf>
    <xf numFmtId="3" fontId="23" fillId="74" borderId="0" xfId="58867" applyNumberFormat="1" applyFont="1" applyFill="1" applyBorder="1" applyAlignment="1">
      <alignment horizontal="center" vertical="center" wrapText="1"/>
    </xf>
    <xf numFmtId="3" fontId="23" fillId="74" borderId="37" xfId="59591" applyNumberFormat="1" applyFont="1" applyFill="1" applyBorder="1" applyAlignment="1">
      <alignment horizontal="center" vertical="center" wrapText="1"/>
    </xf>
    <xf numFmtId="3" fontId="23" fillId="74" borderId="11" xfId="59591" applyNumberFormat="1" applyFont="1" applyFill="1" applyBorder="1" applyAlignment="1">
      <alignment horizontal="center" vertical="center" wrapText="1"/>
    </xf>
    <xf numFmtId="4" fontId="82" fillId="74" borderId="0" xfId="58867" applyNumberFormat="1" applyFont="1" applyFill="1" applyAlignment="1">
      <alignment horizontal="right" vertical="center"/>
    </xf>
    <xf numFmtId="3" fontId="23" fillId="74" borderId="11" xfId="58867" applyNumberFormat="1" applyFont="1" applyFill="1" applyBorder="1" applyAlignment="1">
      <alignment horizontal="center" vertical="center"/>
    </xf>
    <xf numFmtId="3" fontId="15" fillId="74" borderId="11" xfId="58940" applyNumberFormat="1" applyFont="1" applyFill="1" applyBorder="1" applyAlignment="1">
      <alignment horizontal="center" vertical="center" wrapText="1"/>
    </xf>
    <xf numFmtId="3" fontId="25" fillId="74" borderId="11" xfId="58940" applyNumberFormat="1" applyFont="1" applyFill="1" applyBorder="1" applyAlignment="1">
      <alignment horizontal="left" vertical="center" wrapText="1"/>
    </xf>
    <xf numFmtId="3" fontId="25" fillId="74" borderId="11" xfId="58940" applyNumberFormat="1" applyFont="1" applyFill="1" applyBorder="1" applyAlignment="1">
      <alignment horizontal="center" vertical="center" wrapText="1"/>
    </xf>
    <xf numFmtId="3" fontId="25" fillId="74" borderId="16" xfId="58940" applyNumberFormat="1" applyFont="1" applyFill="1" applyBorder="1" applyAlignment="1">
      <alignment horizontal="left" vertical="center" wrapText="1"/>
    </xf>
    <xf numFmtId="3" fontId="25" fillId="74" borderId="16" xfId="58940" applyNumberFormat="1" applyFont="1" applyFill="1" applyBorder="1" applyAlignment="1">
      <alignment horizontal="center" vertical="center" wrapText="1"/>
    </xf>
    <xf numFmtId="3" fontId="15" fillId="74" borderId="11" xfId="58940" applyNumberFormat="1" applyFont="1" applyFill="1" applyBorder="1" applyAlignment="1">
      <alignment horizontal="center" vertical="center"/>
    </xf>
    <xf numFmtId="3" fontId="15" fillId="74" borderId="16" xfId="58940" applyNumberFormat="1" applyFont="1" applyFill="1" applyBorder="1" applyAlignment="1">
      <alignment horizontal="left" vertical="center" wrapText="1"/>
    </xf>
    <xf numFmtId="3" fontId="15" fillId="74" borderId="16" xfId="58940" applyNumberFormat="1" applyFont="1" applyFill="1" applyBorder="1" applyAlignment="1">
      <alignment horizontal="center" vertical="center" wrapText="1"/>
    </xf>
    <xf numFmtId="3" fontId="23" fillId="74" borderId="11" xfId="58940" applyNumberFormat="1" applyFont="1" applyFill="1" applyBorder="1" applyAlignment="1">
      <alignment horizontal="center" vertical="center" wrapText="1"/>
    </xf>
    <xf numFmtId="3" fontId="23" fillId="74" borderId="16" xfId="58940" applyNumberFormat="1" applyFont="1" applyFill="1" applyBorder="1" applyAlignment="1">
      <alignment horizontal="left" vertical="center" wrapText="1"/>
    </xf>
    <xf numFmtId="3" fontId="23" fillId="74" borderId="16" xfId="58940" applyNumberFormat="1" applyFont="1" applyFill="1" applyBorder="1" applyAlignment="1">
      <alignment horizontal="center" vertical="center" wrapText="1"/>
    </xf>
    <xf numFmtId="49" fontId="15" fillId="74" borderId="11" xfId="58940" applyNumberFormat="1" applyFont="1" applyFill="1" applyBorder="1" applyAlignment="1">
      <alignment horizontal="center" vertical="center" wrapText="1"/>
    </xf>
    <xf numFmtId="0" fontId="15" fillId="74" borderId="11" xfId="58940" applyFont="1" applyFill="1" applyBorder="1" applyAlignment="1">
      <alignment horizontal="left" vertical="center" wrapText="1"/>
    </xf>
    <xf numFmtId="3" fontId="15" fillId="74" borderId="11" xfId="58867" applyNumberFormat="1" applyFont="1" applyFill="1" applyBorder="1" applyAlignment="1">
      <alignment horizontal="center" vertical="center" wrapText="1"/>
    </xf>
    <xf numFmtId="3" fontId="25" fillId="74" borderId="16" xfId="58867" applyNumberFormat="1" applyFont="1" applyFill="1" applyBorder="1" applyAlignment="1">
      <alignment horizontal="left" vertical="center" wrapText="1"/>
    </xf>
    <xf numFmtId="3" fontId="25" fillId="74" borderId="16" xfId="58867" applyNumberFormat="1" applyFont="1" applyFill="1" applyBorder="1" applyAlignment="1">
      <alignment horizontal="center" vertical="center" wrapText="1"/>
    </xf>
    <xf numFmtId="3" fontId="15" fillId="74" borderId="32" xfId="58940" applyNumberFormat="1" applyFont="1" applyFill="1" applyBorder="1" applyAlignment="1">
      <alignment horizontal="center" vertical="center"/>
    </xf>
    <xf numFmtId="3" fontId="15" fillId="74" borderId="37" xfId="58940" applyNumberFormat="1" applyFont="1" applyFill="1" applyBorder="1" applyAlignment="1">
      <alignment horizontal="left" vertical="center" wrapText="1"/>
    </xf>
    <xf numFmtId="3" fontId="15" fillId="74" borderId="37" xfId="58940" applyNumberFormat="1" applyFont="1" applyFill="1" applyBorder="1" applyAlignment="1">
      <alignment horizontal="center" vertical="center" wrapText="1"/>
    </xf>
    <xf numFmtId="3" fontId="15" fillId="74" borderId="32" xfId="58940" applyNumberFormat="1" applyFont="1" applyFill="1" applyBorder="1" applyAlignment="1">
      <alignment horizontal="center" vertical="center" wrapText="1"/>
    </xf>
    <xf numFmtId="3" fontId="25" fillId="74" borderId="37" xfId="58940" applyNumberFormat="1" applyFont="1" applyFill="1" applyBorder="1" applyAlignment="1">
      <alignment horizontal="left" vertical="center" wrapText="1"/>
    </xf>
    <xf numFmtId="3" fontId="25" fillId="74" borderId="37" xfId="58940" applyNumberFormat="1" applyFont="1" applyFill="1" applyBorder="1" applyAlignment="1">
      <alignment horizontal="center" vertical="center" wrapText="1"/>
    </xf>
    <xf numFmtId="49" fontId="15" fillId="74" borderId="11" xfId="61302" applyNumberFormat="1" applyFont="1" applyFill="1" applyBorder="1" applyAlignment="1">
      <alignment horizontal="center" vertical="center"/>
    </xf>
    <xf numFmtId="0" fontId="23" fillId="74" borderId="11" xfId="58940" applyFont="1" applyFill="1" applyBorder="1" applyAlignment="1">
      <alignment horizontal="left" vertical="center" wrapText="1"/>
    </xf>
    <xf numFmtId="3" fontId="15" fillId="74" borderId="11" xfId="58867" applyNumberFormat="1" applyFont="1" applyFill="1" applyBorder="1" applyAlignment="1">
      <alignment horizontal="center" vertical="center"/>
    </xf>
    <xf numFmtId="3" fontId="15" fillId="74" borderId="16" xfId="58867" applyNumberFormat="1" applyFont="1" applyFill="1" applyBorder="1" applyAlignment="1">
      <alignment horizontal="left" vertical="center" wrapText="1"/>
    </xf>
    <xf numFmtId="3" fontId="15" fillId="74" borderId="16" xfId="58867" applyNumberFormat="1" applyFont="1" applyFill="1" applyBorder="1" applyAlignment="1">
      <alignment horizontal="center" vertical="center" wrapText="1"/>
    </xf>
    <xf numFmtId="3" fontId="23" fillId="74" borderId="17" xfId="58867" applyNumberFormat="1" applyFont="1" applyFill="1" applyBorder="1" applyAlignment="1">
      <alignment horizontal="center" vertical="center"/>
    </xf>
    <xf numFmtId="3" fontId="20" fillId="74" borderId="17" xfId="58867" applyNumberFormat="1" applyFont="1" applyFill="1" applyBorder="1" applyAlignment="1">
      <alignment horizontal="center" vertical="center"/>
    </xf>
    <xf numFmtId="3" fontId="79" fillId="74" borderId="17" xfId="58940" applyNumberFormat="1" applyFont="1" applyFill="1" applyBorder="1" applyAlignment="1">
      <alignment horizontal="center" vertical="center"/>
    </xf>
    <xf numFmtId="3" fontId="100" fillId="74" borderId="18" xfId="58867" applyNumberFormat="1" applyFont="1" applyFill="1" applyBorder="1" applyAlignment="1" applyProtection="1">
      <alignment horizontal="left" vertical="center" wrapText="1"/>
      <protection locked="0"/>
    </xf>
    <xf numFmtId="3" fontId="20" fillId="74" borderId="11" xfId="58867" applyNumberFormat="1" applyFont="1" applyFill="1" applyBorder="1" applyAlignment="1">
      <alignment horizontal="center" vertical="center"/>
    </xf>
    <xf numFmtId="3" fontId="20" fillId="74" borderId="0" xfId="58867" applyNumberFormat="1" applyFont="1" applyFill="1" applyAlignment="1">
      <alignment horizontal="right" vertical="center"/>
    </xf>
    <xf numFmtId="3" fontId="20" fillId="74" borderId="18" xfId="58867" applyNumberFormat="1" applyFont="1" applyFill="1" applyBorder="1" applyAlignment="1">
      <alignment vertical="center" wrapText="1"/>
    </xf>
    <xf numFmtId="3" fontId="20" fillId="74" borderId="11" xfId="58867" applyNumberFormat="1" applyFont="1" applyFill="1" applyBorder="1" applyAlignment="1">
      <alignment horizontal="center" vertical="center" wrapText="1"/>
    </xf>
    <xf numFmtId="3" fontId="23" fillId="74" borderId="0" xfId="58867" applyNumberFormat="1" applyFont="1" applyFill="1" applyAlignment="1">
      <alignment horizontal="left" vertical="center"/>
    </xf>
    <xf numFmtId="3" fontId="23" fillId="74" borderId="0" xfId="58867" applyNumberFormat="1" applyFont="1" applyFill="1" applyAlignment="1">
      <alignment horizontal="right" vertical="center"/>
    </xf>
    <xf numFmtId="0" fontId="27" fillId="0" borderId="0" xfId="59013" applyFont="1" applyFill="1" applyAlignment="1">
      <alignment vertical="center"/>
    </xf>
    <xf numFmtId="0" fontId="105" fillId="0" borderId="0" xfId="59013" applyFont="1" applyFill="1" applyBorder="1" applyAlignment="1">
      <alignment horizontal="center" vertical="center" wrapText="1"/>
    </xf>
    <xf numFmtId="0" fontId="14" fillId="0" borderId="11" xfId="59013" applyFont="1" applyFill="1" applyBorder="1" applyAlignment="1" applyProtection="1">
      <alignment horizontal="center" vertical="center" wrapText="1"/>
      <protection locked="0"/>
    </xf>
    <xf numFmtId="0" fontId="80" fillId="0" borderId="11" xfId="59013" applyFont="1" applyFill="1" applyBorder="1" applyAlignment="1" applyProtection="1">
      <alignment horizontal="center" vertical="center" wrapText="1"/>
      <protection locked="0"/>
    </xf>
    <xf numFmtId="0" fontId="80" fillId="0" borderId="0" xfId="59013" applyFont="1" applyFill="1" applyAlignment="1" applyProtection="1">
      <alignment vertical="center"/>
      <protection locked="0"/>
    </xf>
    <xf numFmtId="0" fontId="118" fillId="0" borderId="11" xfId="59013" applyFont="1" applyFill="1" applyBorder="1" applyAlignment="1" applyProtection="1">
      <alignment horizontal="center" vertical="center" wrapText="1"/>
      <protection locked="0"/>
    </xf>
    <xf numFmtId="3" fontId="80" fillId="0" borderId="11" xfId="59013" applyNumberFormat="1" applyFont="1" applyFill="1" applyBorder="1" applyAlignment="1" applyProtection="1">
      <alignment horizontal="center" vertical="center"/>
      <protection locked="0"/>
    </xf>
    <xf numFmtId="0" fontId="80" fillId="0" borderId="11" xfId="59013" applyFont="1" applyFill="1" applyBorder="1" applyAlignment="1">
      <alignment vertical="center"/>
    </xf>
    <xf numFmtId="0" fontId="80" fillId="0" borderId="11" xfId="59013" applyFont="1" applyBorder="1" applyAlignment="1">
      <alignment horizontal="center" vertical="center"/>
    </xf>
    <xf numFmtId="3" fontId="80" fillId="0" borderId="11" xfId="59013" applyNumberFormat="1" applyFont="1" applyFill="1" applyBorder="1" applyAlignment="1">
      <alignment horizontal="center" vertical="center"/>
    </xf>
    <xf numFmtId="0" fontId="119" fillId="0" borderId="11" xfId="59013" applyFont="1" applyFill="1" applyBorder="1" applyAlignment="1" applyProtection="1">
      <alignment horizontal="center" vertical="center" wrapText="1"/>
      <protection locked="0"/>
    </xf>
    <xf numFmtId="3" fontId="119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05" fillId="0" borderId="0" xfId="59013" applyFont="1" applyFill="1" applyAlignment="1">
      <alignment vertical="center"/>
    </xf>
    <xf numFmtId="0" fontId="80" fillId="0" borderId="0" xfId="59013" applyFont="1" applyFill="1" applyAlignment="1">
      <alignment vertical="center"/>
    </xf>
    <xf numFmtId="0" fontId="79" fillId="0" borderId="0" xfId="59013" applyFont="1" applyFill="1" applyAlignment="1">
      <alignment vertical="center"/>
    </xf>
    <xf numFmtId="0" fontId="23" fillId="74" borderId="11" xfId="58975" applyFont="1" applyFill="1" applyBorder="1" applyAlignment="1">
      <alignment horizontal="left" vertical="center" wrapText="1"/>
    </xf>
    <xf numFmtId="0" fontId="17" fillId="74" borderId="0" xfId="61317" applyFont="1" applyFill="1" applyAlignment="1">
      <alignment vertical="center"/>
    </xf>
    <xf numFmtId="3" fontId="17" fillId="74" borderId="16" xfId="61317" applyNumberFormat="1" applyFont="1" applyFill="1" applyBorder="1" applyAlignment="1">
      <alignment horizontal="center" vertical="center"/>
    </xf>
    <xf numFmtId="2" fontId="88" fillId="74" borderId="18" xfId="61317" applyNumberFormat="1" applyFont="1" applyFill="1" applyBorder="1" applyAlignment="1">
      <alignment vertical="center"/>
    </xf>
    <xf numFmtId="2" fontId="120" fillId="74" borderId="18" xfId="61317" applyNumberFormat="1" applyFont="1" applyFill="1" applyBorder="1" applyAlignment="1">
      <alignment vertical="center"/>
    </xf>
    <xf numFmtId="2" fontId="120" fillId="74" borderId="17" xfId="61317" applyNumberFormat="1" applyFont="1" applyFill="1" applyBorder="1" applyAlignment="1">
      <alignment vertical="center"/>
    </xf>
    <xf numFmtId="3" fontId="17" fillId="74" borderId="18" xfId="61317" applyNumberFormat="1" applyFont="1" applyFill="1" applyBorder="1" applyAlignment="1">
      <alignment horizontal="left" vertical="center"/>
    </xf>
    <xf numFmtId="3" fontId="17" fillId="74" borderId="18" xfId="61317" applyNumberFormat="1" applyFont="1" applyFill="1" applyBorder="1" applyAlignment="1">
      <alignment vertical="center"/>
    </xf>
    <xf numFmtId="3" fontId="17" fillId="74" borderId="17" xfId="61317" applyNumberFormat="1" applyFont="1" applyFill="1" applyBorder="1" applyAlignment="1">
      <alignment vertical="center"/>
    </xf>
    <xf numFmtId="0" fontId="17" fillId="74" borderId="11" xfId="61317" applyFont="1" applyFill="1" applyBorder="1" applyAlignment="1">
      <alignment horizontal="center" vertical="center" wrapText="1"/>
    </xf>
    <xf numFmtId="3" fontId="17" fillId="74" borderId="11" xfId="61317" applyNumberFormat="1" applyFont="1" applyFill="1" applyBorder="1" applyAlignment="1">
      <alignment horizontal="center" vertical="center"/>
    </xf>
    <xf numFmtId="3" fontId="17" fillId="74" borderId="11" xfId="61317" applyNumberFormat="1" applyFont="1" applyFill="1" applyBorder="1" applyAlignment="1">
      <alignment horizontal="center" vertical="center" wrapText="1"/>
    </xf>
    <xf numFmtId="49" fontId="17" fillId="74" borderId="15" xfId="61317" applyNumberFormat="1" applyFont="1" applyFill="1" applyBorder="1" applyAlignment="1">
      <alignment horizontal="center" vertical="center" wrapText="1"/>
    </xf>
    <xf numFmtId="0" fontId="94" fillId="74" borderId="11" xfId="61317" applyFont="1" applyFill="1" applyBorder="1" applyAlignment="1">
      <alignment vertical="center"/>
    </xf>
    <xf numFmtId="3" fontId="94" fillId="74" borderId="11" xfId="61317" applyNumberFormat="1" applyFont="1" applyFill="1" applyBorder="1" applyAlignment="1">
      <alignment horizontal="center" vertical="center" wrapText="1"/>
    </xf>
    <xf numFmtId="3" fontId="94" fillId="74" borderId="11" xfId="61317" applyNumberFormat="1" applyFont="1" applyFill="1" applyBorder="1" applyAlignment="1">
      <alignment horizontal="center" vertical="center"/>
    </xf>
    <xf numFmtId="4" fontId="20" fillId="74" borderId="18" xfId="61317" applyNumberFormat="1" applyFont="1" applyFill="1" applyBorder="1" applyAlignment="1">
      <alignment vertical="center" wrapText="1"/>
    </xf>
    <xf numFmtId="3" fontId="17" fillId="74" borderId="11" xfId="61318" applyNumberFormat="1" applyFont="1" applyFill="1" applyBorder="1" applyAlignment="1">
      <alignment horizontal="center" vertical="center" wrapText="1"/>
    </xf>
    <xf numFmtId="0" fontId="17" fillId="74" borderId="11" xfId="61317" applyFont="1" applyFill="1" applyBorder="1" applyAlignment="1">
      <alignment horizontal="center" vertical="center"/>
    </xf>
    <xf numFmtId="49" fontId="23" fillId="74" borderId="11" xfId="58975" applyNumberFormat="1" applyFont="1" applyFill="1" applyBorder="1" applyAlignment="1">
      <alignment horizontal="center" vertical="center"/>
    </xf>
    <xf numFmtId="49" fontId="17" fillId="74" borderId="11" xfId="61317" applyNumberFormat="1" applyFont="1" applyFill="1" applyBorder="1" applyAlignment="1">
      <alignment horizontal="center" vertical="center"/>
    </xf>
    <xf numFmtId="3" fontId="17" fillId="74" borderId="0" xfId="61317" applyNumberFormat="1" applyFont="1" applyFill="1" applyBorder="1" applyAlignment="1">
      <alignment horizontal="left" vertical="center"/>
    </xf>
    <xf numFmtId="49" fontId="17" fillId="74" borderId="0" xfId="61317" applyNumberFormat="1" applyFont="1" applyFill="1" applyBorder="1" applyAlignment="1">
      <alignment horizontal="left" vertical="center"/>
    </xf>
    <xf numFmtId="3" fontId="17" fillId="74" borderId="0" xfId="61317" applyNumberFormat="1" applyFont="1" applyFill="1" applyBorder="1" applyAlignment="1">
      <alignment horizontal="right" vertical="center"/>
    </xf>
    <xf numFmtId="3" fontId="17" fillId="74" borderId="0" xfId="61317" applyNumberFormat="1" applyFont="1" applyFill="1" applyBorder="1" applyAlignment="1">
      <alignment horizontal="center" vertical="center"/>
    </xf>
    <xf numFmtId="3" fontId="17" fillId="74" borderId="0" xfId="61317" applyNumberFormat="1" applyFont="1" applyFill="1" applyBorder="1" applyAlignment="1">
      <alignment vertical="center"/>
    </xf>
    <xf numFmtId="0" fontId="17" fillId="74" borderId="0" xfId="61317" applyFont="1" applyFill="1" applyBorder="1" applyAlignment="1">
      <alignment horizontal="center" vertical="center"/>
    </xf>
    <xf numFmtId="49" fontId="17" fillId="74" borderId="0" xfId="61317" applyNumberFormat="1" applyFont="1" applyFill="1" applyBorder="1" applyAlignment="1">
      <alignment horizontal="center" vertical="center"/>
    </xf>
    <xf numFmtId="0" fontId="17" fillId="74" borderId="0" xfId="61317" applyFont="1" applyFill="1" applyBorder="1" applyAlignment="1">
      <alignment horizontal="right" vertical="center"/>
    </xf>
    <xf numFmtId="0" fontId="17" fillId="74" borderId="0" xfId="61317" applyFont="1" applyFill="1" applyBorder="1" applyAlignment="1">
      <alignment vertical="center"/>
    </xf>
    <xf numFmtId="0" fontId="17" fillId="74" borderId="0" xfId="61317" applyFont="1" applyFill="1" applyAlignment="1">
      <alignment horizontal="center" vertical="center"/>
    </xf>
    <xf numFmtId="49" fontId="17" fillId="74" borderId="0" xfId="61317" applyNumberFormat="1" applyFont="1" applyFill="1" applyAlignment="1">
      <alignment horizontal="center" vertical="center"/>
    </xf>
    <xf numFmtId="3" fontId="17" fillId="74" borderId="0" xfId="61317" applyNumberFormat="1" applyFont="1" applyFill="1" applyAlignment="1">
      <alignment horizontal="center" vertical="center"/>
    </xf>
    <xf numFmtId="3" fontId="17" fillId="74" borderId="0" xfId="61317" applyNumberFormat="1" applyFont="1" applyFill="1" applyAlignment="1">
      <alignment vertical="center"/>
    </xf>
    <xf numFmtId="3" fontId="17" fillId="74" borderId="0" xfId="61317" applyNumberFormat="1" applyFont="1" applyFill="1" applyAlignment="1">
      <alignment horizontal="left" vertical="center"/>
    </xf>
    <xf numFmtId="4" fontId="94" fillId="74" borderId="11" xfId="61317" applyNumberFormat="1" applyFont="1" applyFill="1" applyBorder="1" applyAlignment="1">
      <alignment vertical="center" wrapText="1"/>
    </xf>
    <xf numFmtId="4" fontId="17" fillId="74" borderId="11" xfId="61317" applyNumberFormat="1" applyFont="1" applyFill="1" applyBorder="1" applyAlignment="1">
      <alignment vertical="center" wrapText="1"/>
    </xf>
    <xf numFmtId="3" fontId="17" fillId="74" borderId="11" xfId="61317" applyNumberFormat="1" applyFont="1" applyFill="1" applyBorder="1" applyAlignment="1">
      <alignment horizontal="left" vertical="center"/>
    </xf>
    <xf numFmtId="3" fontId="17" fillId="74" borderId="0" xfId="61317" applyNumberFormat="1" applyFont="1" applyFill="1" applyAlignment="1">
      <alignment horizontal="right" vertical="center"/>
    </xf>
    <xf numFmtId="0" fontId="125" fillId="74" borderId="0" xfId="58923" applyFont="1" applyFill="1" applyAlignment="1">
      <alignment horizontal="center" vertical="center"/>
    </xf>
    <xf numFmtId="0" fontId="125" fillId="74" borderId="0" xfId="58923" applyFont="1" applyFill="1" applyBorder="1" applyAlignment="1">
      <alignment horizontal="left" vertical="center"/>
    </xf>
    <xf numFmtId="0" fontId="126" fillId="74" borderId="0" xfId="58923" applyFont="1" applyFill="1" applyBorder="1" applyAlignment="1">
      <alignment horizontal="center" vertical="center"/>
    </xf>
    <xf numFmtId="0" fontId="69" fillId="74" borderId="0" xfId="58923" applyFont="1" applyFill="1" applyAlignment="1">
      <alignment horizontal="center" vertical="center"/>
    </xf>
    <xf numFmtId="0" fontId="125" fillId="74" borderId="49" xfId="58923" applyFont="1" applyFill="1" applyBorder="1" applyAlignment="1">
      <alignment vertical="center"/>
    </xf>
    <xf numFmtId="0" fontId="79" fillId="74" borderId="39" xfId="58923" applyFont="1" applyFill="1" applyBorder="1" applyAlignment="1">
      <alignment vertical="center"/>
    </xf>
    <xf numFmtId="0" fontId="79" fillId="74" borderId="40" xfId="58923" applyFont="1" applyFill="1" applyBorder="1" applyAlignment="1">
      <alignment vertical="center"/>
    </xf>
    <xf numFmtId="0" fontId="127" fillId="74" borderId="0" xfId="58923" applyFont="1" applyFill="1" applyAlignment="1">
      <alignment horizontal="center" vertical="center"/>
    </xf>
    <xf numFmtId="0" fontId="129" fillId="74" borderId="11" xfId="58923" applyFont="1" applyFill="1" applyBorder="1" applyAlignment="1">
      <alignment horizontal="center" vertical="center" wrapText="1"/>
    </xf>
    <xf numFmtId="0" fontId="133" fillId="74" borderId="11" xfId="58923" applyFont="1" applyFill="1" applyBorder="1" applyAlignment="1">
      <alignment horizontal="center" vertical="center" wrapText="1"/>
    </xf>
    <xf numFmtId="0" fontId="132" fillId="74" borderId="11" xfId="58923" applyFont="1" applyFill="1" applyBorder="1" applyAlignment="1">
      <alignment horizontal="center" vertical="center" wrapText="1"/>
    </xf>
    <xf numFmtId="3" fontId="127" fillId="74" borderId="45" xfId="58923" applyNumberFormat="1" applyFont="1" applyFill="1" applyBorder="1" applyAlignment="1">
      <alignment horizontal="center" vertical="center" wrapText="1"/>
    </xf>
    <xf numFmtId="3" fontId="79" fillId="74" borderId="11" xfId="58923" applyNumberFormat="1" applyFont="1" applyFill="1" applyBorder="1" applyAlignment="1">
      <alignment vertical="center"/>
    </xf>
    <xf numFmtId="3" fontId="134" fillId="74" borderId="15" xfId="58923" applyNumberFormat="1" applyFont="1" applyFill="1" applyBorder="1" applyAlignment="1">
      <alignment horizontal="center" vertical="center" wrapText="1"/>
    </xf>
    <xf numFmtId="3" fontId="135" fillId="74" borderId="11" xfId="58923" applyNumberFormat="1" applyFont="1" applyFill="1" applyBorder="1" applyAlignment="1">
      <alignment horizontal="center" vertical="center" wrapText="1"/>
    </xf>
    <xf numFmtId="3" fontId="134" fillId="74" borderId="11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/>
    </xf>
    <xf numFmtId="3" fontId="20" fillId="74" borderId="45" xfId="58923" applyNumberFormat="1" applyFont="1" applyFill="1" applyBorder="1" applyAlignment="1">
      <alignment horizontal="center" vertical="center" wrapText="1"/>
    </xf>
    <xf numFmtId="3" fontId="20" fillId="74" borderId="15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 wrapText="1"/>
    </xf>
    <xf numFmtId="3" fontId="135" fillId="74" borderId="45" xfId="58923" applyNumberFormat="1" applyFont="1" applyFill="1" applyBorder="1" applyAlignment="1">
      <alignment horizontal="center" vertical="center" wrapText="1"/>
    </xf>
    <xf numFmtId="3" fontId="135" fillId="74" borderId="15" xfId="58923" applyNumberFormat="1" applyFont="1" applyFill="1" applyBorder="1" applyAlignment="1">
      <alignment horizontal="center" vertical="center" wrapText="1"/>
    </xf>
    <xf numFmtId="3" fontId="127" fillId="74" borderId="0" xfId="58923" applyNumberFormat="1" applyFont="1" applyFill="1" applyAlignment="1">
      <alignment horizontal="center" vertical="center"/>
    </xf>
    <xf numFmtId="3" fontId="135" fillId="74" borderId="43" xfId="58923" applyNumberFormat="1" applyFont="1" applyFill="1" applyBorder="1" applyAlignment="1">
      <alignment horizontal="center" vertical="center" wrapText="1"/>
    </xf>
    <xf numFmtId="0" fontId="127" fillId="74" borderId="45" xfId="58923" applyFont="1" applyFill="1" applyBorder="1" applyAlignment="1">
      <alignment horizontal="center" vertical="center"/>
    </xf>
    <xf numFmtId="0" fontId="127" fillId="74" borderId="35" xfId="58923" applyFont="1" applyFill="1" applyBorder="1" applyAlignment="1">
      <alignment horizontal="left" vertical="center" wrapText="1"/>
    </xf>
    <xf numFmtId="0" fontId="127" fillId="74" borderId="11" xfId="58923" applyFont="1" applyFill="1" applyBorder="1" applyAlignment="1">
      <alignment horizontal="left" vertical="center" wrapText="1"/>
    </xf>
    <xf numFmtId="3" fontId="136" fillId="74" borderId="11" xfId="58923" applyNumberFormat="1" applyFont="1" applyFill="1" applyBorder="1" applyAlignment="1">
      <alignment horizontal="center" vertical="center"/>
    </xf>
    <xf numFmtId="3" fontId="127" fillId="74" borderId="15" xfId="58923" applyNumberFormat="1" applyFont="1" applyFill="1" applyBorder="1" applyAlignment="1">
      <alignment horizontal="center" vertical="center" wrapText="1"/>
    </xf>
    <xf numFmtId="3" fontId="137" fillId="74" borderId="11" xfId="58923" applyNumberFormat="1" applyFont="1" applyFill="1" applyBorder="1" applyAlignment="1">
      <alignment horizontal="center" vertical="center"/>
    </xf>
    <xf numFmtId="3" fontId="127" fillId="74" borderId="11" xfId="58923" applyNumberFormat="1" applyFont="1" applyFill="1" applyBorder="1" applyAlignment="1">
      <alignment horizontal="center" vertical="center" wrapText="1"/>
    </xf>
    <xf numFmtId="3" fontId="127" fillId="74" borderId="44" xfId="58923" applyNumberFormat="1" applyFont="1" applyFill="1" applyBorder="1" applyAlignment="1">
      <alignment horizontal="center" vertical="center"/>
    </xf>
    <xf numFmtId="3" fontId="27" fillId="74" borderId="45" xfId="58923" applyNumberFormat="1" applyFont="1" applyFill="1" applyBorder="1" applyAlignment="1">
      <alignment horizontal="center" vertical="center" wrapText="1"/>
    </xf>
    <xf numFmtId="3" fontId="27" fillId="74" borderId="15" xfId="58923" applyNumberFormat="1" applyFont="1" applyFill="1" applyBorder="1" applyAlignment="1">
      <alignment horizontal="center" vertical="center" wrapText="1"/>
    </xf>
    <xf numFmtId="3" fontId="127" fillId="74" borderId="44" xfId="58923" applyNumberFormat="1" applyFont="1" applyFill="1" applyBorder="1" applyAlignment="1">
      <alignment horizontal="center" vertical="center" wrapText="1"/>
    </xf>
    <xf numFmtId="3" fontId="127" fillId="74" borderId="14" xfId="58923" applyNumberFormat="1" applyFont="1" applyFill="1" applyBorder="1" applyAlignment="1">
      <alignment horizontal="center" vertical="center" wrapText="1"/>
    </xf>
    <xf numFmtId="0" fontId="69" fillId="74" borderId="0" xfId="58923" applyFont="1" applyFill="1" applyAlignment="1">
      <alignment horizontal="left" vertical="center"/>
    </xf>
    <xf numFmtId="3" fontId="137" fillId="74" borderId="11" xfId="58923" applyNumberFormat="1" applyFont="1" applyFill="1" applyBorder="1" applyAlignment="1">
      <alignment horizontal="center" vertical="center" wrapText="1"/>
    </xf>
    <xf numFmtId="0" fontId="127" fillId="74" borderId="11" xfId="58923" applyFont="1" applyFill="1" applyBorder="1" applyAlignment="1">
      <alignment horizontal="center" vertical="center"/>
    </xf>
    <xf numFmtId="172" fontId="127" fillId="74" borderId="35" xfId="58923" applyNumberFormat="1" applyFont="1" applyFill="1" applyBorder="1" applyAlignment="1">
      <alignment horizontal="left" vertical="center" wrapText="1"/>
    </xf>
    <xf numFmtId="0" fontId="69" fillId="74" borderId="0" xfId="58923" applyFont="1" applyFill="1" applyBorder="1" applyAlignment="1">
      <alignment horizontal="left" vertical="center"/>
    </xf>
    <xf numFmtId="0" fontId="127" fillId="74" borderId="0" xfId="58923" applyFont="1" applyFill="1" applyBorder="1" applyAlignment="1">
      <alignment horizontal="left" vertical="center" wrapText="1"/>
    </xf>
    <xf numFmtId="0" fontId="127" fillId="74" borderId="35" xfId="58923" applyFont="1" applyFill="1" applyBorder="1" applyAlignment="1">
      <alignment horizontal="left" vertical="center"/>
    </xf>
    <xf numFmtId="0" fontId="127" fillId="74" borderId="11" xfId="58923" applyFont="1" applyFill="1" applyBorder="1" applyAlignment="1">
      <alignment horizontal="left" vertical="center"/>
    </xf>
    <xf numFmtId="3" fontId="125" fillId="74" borderId="0" xfId="58923" applyNumberFormat="1" applyFont="1" applyFill="1" applyBorder="1" applyAlignment="1">
      <alignment horizontal="center" vertical="center"/>
    </xf>
    <xf numFmtId="3" fontId="125" fillId="74" borderId="0" xfId="58923" applyNumberFormat="1" applyFont="1" applyFill="1" applyBorder="1" applyAlignment="1">
      <alignment horizontal="right" vertical="center"/>
    </xf>
    <xf numFmtId="3" fontId="69" fillId="74" borderId="0" xfId="58923" applyNumberFormat="1" applyFont="1" applyFill="1" applyBorder="1" applyAlignment="1">
      <alignment horizontal="center" vertical="center"/>
    </xf>
    <xf numFmtId="0" fontId="125" fillId="74" borderId="0" xfId="58923" applyFont="1" applyFill="1" applyBorder="1" applyAlignment="1">
      <alignment horizontal="center" vertical="center"/>
    </xf>
    <xf numFmtId="0" fontId="69" fillId="74" borderId="0" xfId="58923" applyFont="1" applyFill="1" applyBorder="1" applyAlignment="1">
      <alignment horizontal="center" vertical="center"/>
    </xf>
    <xf numFmtId="0" fontId="125" fillId="74" borderId="11" xfId="58923" applyFont="1" applyFill="1" applyBorder="1" applyAlignment="1">
      <alignment horizontal="left" vertical="center"/>
    </xf>
    <xf numFmtId="0" fontId="125" fillId="74" borderId="11" xfId="58923" applyFont="1" applyFill="1" applyBorder="1" applyAlignment="1">
      <alignment horizontal="center" vertical="center"/>
    </xf>
    <xf numFmtId="0" fontId="27" fillId="74" borderId="0" xfId="61317" applyFont="1" applyFill="1" applyAlignment="1">
      <alignment horizontal="center" vertical="center"/>
    </xf>
    <xf numFmtId="0" fontId="79" fillId="74" borderId="15" xfId="61320" applyFont="1" applyFill="1" applyBorder="1" applyAlignment="1">
      <alignment horizontal="left" vertical="center" wrapText="1"/>
    </xf>
    <xf numFmtId="0" fontId="27" fillId="74" borderId="15" xfId="61320" applyFont="1" applyFill="1" applyBorder="1" applyAlignment="1">
      <alignment horizontal="left" vertical="center" wrapText="1"/>
    </xf>
    <xf numFmtId="0" fontId="27" fillId="74" borderId="0" xfId="61317" applyFont="1" applyFill="1" applyAlignment="1">
      <alignment horizontal="left" vertical="center"/>
    </xf>
    <xf numFmtId="0" fontId="17" fillId="0" borderId="15" xfId="61321" applyFont="1" applyFill="1" applyBorder="1" applyAlignment="1">
      <alignment horizontal="left" wrapText="1"/>
    </xf>
    <xf numFmtId="0" fontId="17" fillId="0" borderId="17" xfId="61321" applyFont="1" applyFill="1" applyBorder="1" applyAlignment="1">
      <alignment horizontal="left" wrapText="1"/>
    </xf>
    <xf numFmtId="0" fontId="27" fillId="74" borderId="42" xfId="61320" applyFont="1" applyFill="1" applyBorder="1" applyAlignment="1">
      <alignment horizontal="left" vertical="center" wrapText="1"/>
    </xf>
    <xf numFmtId="0" fontId="27" fillId="74" borderId="0" xfId="61317" applyFont="1" applyFill="1" applyAlignment="1">
      <alignment horizontal="right" vertical="center"/>
    </xf>
    <xf numFmtId="3" fontId="27" fillId="74" borderId="0" xfId="61317" applyNumberFormat="1" applyFont="1" applyFill="1" applyAlignment="1">
      <alignment horizontal="center" vertical="center"/>
    </xf>
    <xf numFmtId="0" fontId="82" fillId="74" borderId="0" xfId="61320" applyFont="1" applyFill="1" applyAlignment="1">
      <alignment vertical="center"/>
    </xf>
    <xf numFmtId="0" fontId="82" fillId="74" borderId="0" xfId="61320" applyFont="1" applyFill="1" applyAlignment="1">
      <alignment horizontal="center" vertical="center"/>
    </xf>
    <xf numFmtId="3" fontId="82" fillId="74" borderId="0" xfId="61320" applyNumberFormat="1" applyFont="1" applyFill="1" applyAlignment="1">
      <alignment horizontal="center" vertical="center"/>
    </xf>
    <xf numFmtId="0" fontId="82" fillId="74" borderId="42" xfId="61320" applyFont="1" applyFill="1" applyBorder="1" applyAlignment="1">
      <alignment horizontal="center" vertical="center"/>
    </xf>
    <xf numFmtId="3" fontId="82" fillId="74" borderId="42" xfId="61320" applyNumberFormat="1" applyFont="1" applyFill="1" applyBorder="1" applyAlignment="1">
      <alignment horizontal="center" vertical="center"/>
    </xf>
    <xf numFmtId="3" fontId="82" fillId="74" borderId="11" xfId="61320" applyNumberFormat="1" applyFont="1" applyFill="1" applyBorder="1" applyAlignment="1">
      <alignment horizontal="center" vertical="center"/>
    </xf>
    <xf numFmtId="3" fontId="82" fillId="74" borderId="58" xfId="61320" applyNumberFormat="1" applyFont="1" applyFill="1" applyBorder="1" applyAlignment="1">
      <alignment horizontal="center" vertical="center"/>
    </xf>
    <xf numFmtId="0" fontId="82" fillId="74" borderId="0" xfId="61320" applyFont="1" applyFill="1" applyBorder="1" applyAlignment="1">
      <alignment horizontal="center" vertical="center"/>
    </xf>
    <xf numFmtId="0" fontId="82" fillId="74" borderId="0" xfId="61320" applyFont="1" applyFill="1" applyBorder="1" applyAlignment="1">
      <alignment horizontal="right" vertical="center"/>
    </xf>
    <xf numFmtId="3" fontId="82" fillId="74" borderId="0" xfId="61320" applyNumberFormat="1" applyFont="1" applyFill="1" applyBorder="1" applyAlignment="1">
      <alignment horizontal="center" vertical="center"/>
    </xf>
    <xf numFmtId="0" fontId="82" fillId="74" borderId="0" xfId="61320" applyFont="1" applyFill="1" applyBorder="1" applyAlignment="1">
      <alignment vertical="center"/>
    </xf>
    <xf numFmtId="0" fontId="108" fillId="74" borderId="0" xfId="61320" applyFont="1" applyFill="1" applyBorder="1" applyAlignment="1">
      <alignment vertical="center"/>
    </xf>
    <xf numFmtId="3" fontId="108" fillId="74" borderId="0" xfId="61320" applyNumberFormat="1" applyFont="1" applyFill="1" applyBorder="1" applyAlignment="1">
      <alignment horizontal="center" vertical="center"/>
    </xf>
    <xf numFmtId="0" fontId="27" fillId="74" borderId="15" xfId="61317" applyFont="1" applyFill="1" applyBorder="1" applyAlignment="1">
      <alignment horizontal="center" vertical="center" wrapText="1"/>
    </xf>
    <xf numFmtId="3" fontId="17" fillId="74" borderId="11" xfId="61317" applyNumberFormat="1" applyFont="1" applyFill="1" applyBorder="1" applyAlignment="1">
      <alignment vertical="center"/>
    </xf>
    <xf numFmtId="0" fontId="123" fillId="74" borderId="11" xfId="61317" applyFont="1" applyFill="1" applyBorder="1" applyAlignment="1">
      <alignment horizontal="center" vertical="center" wrapText="1"/>
    </xf>
    <xf numFmtId="3" fontId="27" fillId="74" borderId="11" xfId="61317" applyNumberFormat="1" applyFont="1" applyFill="1" applyBorder="1" applyAlignment="1">
      <alignment horizontal="center" vertical="center" wrapText="1"/>
    </xf>
    <xf numFmtId="3" fontId="27" fillId="74" borderId="11" xfId="61317" applyNumberFormat="1" applyFont="1" applyFill="1" applyBorder="1" applyAlignment="1">
      <alignment horizontal="center" vertical="center"/>
    </xf>
    <xf numFmtId="3" fontId="27" fillId="74" borderId="11" xfId="61317" applyNumberFormat="1" applyFont="1" applyFill="1" applyBorder="1" applyAlignment="1">
      <alignment horizontal="left" vertical="center"/>
    </xf>
    <xf numFmtId="0" fontId="79" fillId="74" borderId="39" xfId="58923" applyFont="1" applyFill="1" applyBorder="1" applyAlignment="1">
      <alignment horizontal="left" vertical="center"/>
    </xf>
    <xf numFmtId="3" fontId="94" fillId="74" borderId="35" xfId="58923" applyNumberFormat="1" applyFont="1" applyFill="1" applyBorder="1" applyAlignment="1">
      <alignment horizontal="center" vertical="center" wrapText="1"/>
    </xf>
    <xf numFmtId="3" fontId="136" fillId="74" borderId="17" xfId="58923" applyNumberFormat="1" applyFont="1" applyFill="1" applyBorder="1" applyAlignment="1">
      <alignment horizontal="center" vertical="center"/>
    </xf>
    <xf numFmtId="3" fontId="100" fillId="74" borderId="11" xfId="58923" applyNumberFormat="1" applyFont="1" applyFill="1" applyBorder="1" applyAlignment="1">
      <alignment vertical="center" wrapText="1"/>
    </xf>
    <xf numFmtId="3" fontId="127" fillId="74" borderId="42" xfId="58923" applyNumberFormat="1" applyFont="1" applyFill="1" applyBorder="1" applyAlignment="1">
      <alignment horizontal="center" vertical="center" wrapText="1"/>
    </xf>
    <xf numFmtId="0" fontId="127" fillId="74" borderId="42" xfId="58923" applyFont="1" applyFill="1" applyBorder="1" applyAlignment="1">
      <alignment horizontal="center" vertical="center"/>
    </xf>
    <xf numFmtId="0" fontId="127" fillId="74" borderId="46" xfId="58923" applyFont="1" applyFill="1" applyBorder="1" applyAlignment="1">
      <alignment horizontal="center" vertical="center"/>
    </xf>
    <xf numFmtId="0" fontId="127" fillId="74" borderId="59" xfId="58923" applyFont="1" applyFill="1" applyBorder="1" applyAlignment="1">
      <alignment horizontal="left" vertical="center" wrapText="1"/>
    </xf>
    <xf numFmtId="0" fontId="127" fillId="74" borderId="57" xfId="58923" applyFont="1" applyFill="1" applyBorder="1" applyAlignment="1">
      <alignment horizontal="left" vertical="center" wrapText="1"/>
    </xf>
    <xf numFmtId="3" fontId="136" fillId="74" borderId="57" xfId="58923" applyNumberFormat="1" applyFont="1" applyFill="1" applyBorder="1" applyAlignment="1">
      <alignment horizontal="center" vertical="center"/>
    </xf>
    <xf numFmtId="3" fontId="127" fillId="74" borderId="47" xfId="58923" applyNumberFormat="1" applyFont="1" applyFill="1" applyBorder="1" applyAlignment="1">
      <alignment horizontal="center" vertical="center" wrapText="1"/>
    </xf>
    <xf numFmtId="3" fontId="137" fillId="74" borderId="57" xfId="58923" applyNumberFormat="1" applyFont="1" applyFill="1" applyBorder="1" applyAlignment="1">
      <alignment horizontal="center" vertical="center"/>
    </xf>
    <xf numFmtId="3" fontId="127" fillId="74" borderId="57" xfId="58923" applyNumberFormat="1" applyFont="1" applyFill="1" applyBorder="1" applyAlignment="1">
      <alignment horizontal="center" vertical="center" wrapText="1"/>
    </xf>
    <xf numFmtId="3" fontId="127" fillId="74" borderId="48" xfId="58923" applyNumberFormat="1" applyFont="1" applyFill="1" applyBorder="1" applyAlignment="1">
      <alignment horizontal="center" vertical="center"/>
    </xf>
    <xf numFmtId="3" fontId="27" fillId="74" borderId="46" xfId="58923" applyNumberFormat="1" applyFont="1" applyFill="1" applyBorder="1" applyAlignment="1">
      <alignment horizontal="center" vertical="center" wrapText="1"/>
    </xf>
    <xf numFmtId="3" fontId="27" fillId="74" borderId="47" xfId="58923" applyNumberFormat="1" applyFont="1" applyFill="1" applyBorder="1" applyAlignment="1">
      <alignment horizontal="center" vertical="center" wrapText="1"/>
    </xf>
    <xf numFmtId="3" fontId="127" fillId="74" borderId="48" xfId="58923" applyNumberFormat="1" applyFont="1" applyFill="1" applyBorder="1" applyAlignment="1">
      <alignment horizontal="center" vertical="center" wrapText="1"/>
    </xf>
    <xf numFmtId="3" fontId="128" fillId="74" borderId="43" xfId="58923" applyNumberFormat="1" applyFont="1" applyFill="1" applyBorder="1" applyAlignment="1">
      <alignment horizontal="center" vertical="center" wrapText="1"/>
    </xf>
    <xf numFmtId="3" fontId="128" fillId="74" borderId="44" xfId="58923" applyNumberFormat="1" applyFont="1" applyFill="1" applyBorder="1" applyAlignment="1">
      <alignment horizontal="center" vertical="center" wrapText="1"/>
    </xf>
    <xf numFmtId="3" fontId="127" fillId="74" borderId="46" xfId="58923" applyNumberFormat="1" applyFont="1" applyFill="1" applyBorder="1" applyAlignment="1">
      <alignment horizontal="center" vertical="center" wrapText="1"/>
    </xf>
    <xf numFmtId="3" fontId="127" fillId="74" borderId="60" xfId="58923" applyNumberFormat="1" applyFont="1" applyFill="1" applyBorder="1" applyAlignment="1">
      <alignment horizontal="center" vertical="center" wrapText="1"/>
    </xf>
    <xf numFmtId="3" fontId="128" fillId="74" borderId="48" xfId="58923" applyNumberFormat="1" applyFont="1" applyFill="1" applyBorder="1" applyAlignment="1">
      <alignment horizontal="center" vertical="center" wrapText="1"/>
    </xf>
    <xf numFmtId="0" fontId="27" fillId="74" borderId="45" xfId="61317" applyFont="1" applyFill="1" applyBorder="1" applyAlignment="1">
      <alignment horizontal="center" vertical="center" wrapText="1"/>
    </xf>
    <xf numFmtId="3" fontId="79" fillId="74" borderId="44" xfId="61317" applyNumberFormat="1" applyFont="1" applyFill="1" applyBorder="1" applyAlignment="1">
      <alignment horizontal="center" vertical="center" wrapText="1"/>
    </xf>
    <xf numFmtId="0" fontId="79" fillId="74" borderId="44" xfId="61317" applyFont="1" applyFill="1" applyBorder="1" applyAlignment="1">
      <alignment horizontal="center" vertical="center" wrapText="1"/>
    </xf>
    <xf numFmtId="3" fontId="27" fillId="74" borderId="44" xfId="61317" applyNumberFormat="1" applyFont="1" applyFill="1" applyBorder="1" applyAlignment="1">
      <alignment horizontal="center" vertical="center" wrapText="1"/>
    </xf>
    <xf numFmtId="0" fontId="27" fillId="74" borderId="46" xfId="61317" applyFont="1" applyFill="1" applyBorder="1" applyAlignment="1">
      <alignment horizontal="center" vertical="center" wrapText="1"/>
    </xf>
    <xf numFmtId="0" fontId="27" fillId="74" borderId="47" xfId="61317" applyFont="1" applyFill="1" applyBorder="1" applyAlignment="1">
      <alignment horizontal="center" vertical="center" wrapText="1"/>
    </xf>
    <xf numFmtId="0" fontId="27" fillId="74" borderId="47" xfId="61320" applyFont="1" applyFill="1" applyBorder="1" applyAlignment="1">
      <alignment horizontal="left" vertical="center" wrapText="1"/>
    </xf>
    <xf numFmtId="3" fontId="27" fillId="74" borderId="48" xfId="61317" applyNumberFormat="1" applyFont="1" applyFill="1" applyBorder="1" applyAlignment="1">
      <alignment horizontal="center" vertical="center" wrapText="1"/>
    </xf>
    <xf numFmtId="3" fontId="82" fillId="74" borderId="11" xfId="61320" applyNumberFormat="1" applyFont="1" applyFill="1" applyBorder="1" applyAlignment="1">
      <alignment horizontal="center" vertical="center" wrapText="1" shrinkToFit="1"/>
    </xf>
    <xf numFmtId="0" fontId="82" fillId="74" borderId="11" xfId="61320" applyFont="1" applyFill="1" applyBorder="1" applyAlignment="1">
      <alignment horizontal="center" vertical="center"/>
    </xf>
    <xf numFmtId="0" fontId="108" fillId="74" borderId="11" xfId="61320" applyFont="1" applyFill="1" applyBorder="1" applyAlignment="1">
      <alignment vertical="center"/>
    </xf>
    <xf numFmtId="3" fontId="108" fillId="74" borderId="11" xfId="61320" applyNumberFormat="1" applyFont="1" applyFill="1" applyBorder="1" applyAlignment="1">
      <alignment horizontal="center" vertical="center"/>
    </xf>
    <xf numFmtId="3" fontId="82" fillId="74" borderId="11" xfId="61319" applyNumberFormat="1" applyFont="1" applyFill="1" applyBorder="1" applyAlignment="1">
      <alignment horizontal="left" vertical="center" wrapText="1"/>
    </xf>
    <xf numFmtId="3" fontId="82" fillId="74" borderId="11" xfId="58975" applyNumberFormat="1" applyFont="1" applyFill="1" applyBorder="1" applyAlignment="1">
      <alignment horizontal="left" vertical="center" wrapText="1"/>
    </xf>
    <xf numFmtId="1" fontId="82" fillId="74" borderId="11" xfId="61319" applyNumberFormat="1" applyFont="1" applyFill="1" applyBorder="1" applyAlignment="1">
      <alignment horizontal="left" vertical="center" wrapText="1"/>
    </xf>
    <xf numFmtId="3" fontId="82" fillId="74" borderId="11" xfId="61320" applyNumberFormat="1" applyFont="1" applyFill="1" applyBorder="1" applyAlignment="1">
      <alignment vertical="center" wrapText="1"/>
    </xf>
    <xf numFmtId="4" fontId="82" fillId="74" borderId="11" xfId="61319" applyNumberFormat="1" applyFont="1" applyFill="1" applyBorder="1" applyAlignment="1">
      <alignment horizontal="left" vertical="center" wrapText="1"/>
    </xf>
    <xf numFmtId="0" fontId="82" fillId="74" borderId="63" xfId="61320" applyFont="1" applyFill="1" applyBorder="1" applyAlignment="1">
      <alignment horizontal="center" vertical="center"/>
    </xf>
    <xf numFmtId="0" fontId="82" fillId="74" borderId="57" xfId="61320" applyFont="1" applyFill="1" applyBorder="1" applyAlignment="1">
      <alignment horizontal="center" vertical="center"/>
    </xf>
    <xf numFmtId="3" fontId="82" fillId="74" borderId="57" xfId="61319" applyNumberFormat="1" applyFont="1" applyFill="1" applyBorder="1" applyAlignment="1">
      <alignment horizontal="left" vertical="center" wrapText="1"/>
    </xf>
    <xf numFmtId="3" fontId="82" fillId="74" borderId="57" xfId="61320" applyNumberFormat="1" applyFont="1" applyFill="1" applyBorder="1" applyAlignment="1">
      <alignment horizontal="center" vertical="center"/>
    </xf>
    <xf numFmtId="3" fontId="108" fillId="74" borderId="16" xfId="61320" applyNumberFormat="1" applyFont="1" applyFill="1" applyBorder="1" applyAlignment="1">
      <alignment horizontal="center" vertical="center"/>
    </xf>
    <xf numFmtId="3" fontId="82" fillId="74" borderId="16" xfId="61320" applyNumberFormat="1" applyFont="1" applyFill="1" applyBorder="1" applyAlignment="1">
      <alignment horizontal="center" vertical="center"/>
    </xf>
    <xf numFmtId="3" fontId="82" fillId="74" borderId="64" xfId="61320" applyNumberFormat="1" applyFont="1" applyFill="1" applyBorder="1" applyAlignment="1">
      <alignment horizontal="center" vertical="center"/>
    </xf>
    <xf numFmtId="3" fontId="108" fillId="74" borderId="66" xfId="61320" applyNumberFormat="1" applyFont="1" applyFill="1" applyBorder="1" applyAlignment="1">
      <alignment horizontal="center" vertical="center"/>
    </xf>
    <xf numFmtId="3" fontId="82" fillId="74" borderId="66" xfId="61320" applyNumberFormat="1" applyFont="1" applyFill="1" applyBorder="1" applyAlignment="1">
      <alignment horizontal="center" vertical="center"/>
    </xf>
    <xf numFmtId="3" fontId="82" fillId="74" borderId="67" xfId="61320" applyNumberFormat="1" applyFont="1" applyFill="1" applyBorder="1" applyAlignment="1">
      <alignment horizontal="center" vertical="center"/>
    </xf>
    <xf numFmtId="3" fontId="108" fillId="74" borderId="58" xfId="61320" applyNumberFormat="1" applyFont="1" applyFill="1" applyBorder="1" applyAlignment="1">
      <alignment horizontal="center" vertical="center"/>
    </xf>
    <xf numFmtId="3" fontId="82" fillId="74" borderId="68" xfId="61320" applyNumberFormat="1" applyFont="1" applyFill="1" applyBorder="1" applyAlignment="1">
      <alignment horizontal="center" vertical="center"/>
    </xf>
    <xf numFmtId="3" fontId="108" fillId="74" borderId="42" xfId="61320" applyNumberFormat="1" applyFont="1" applyFill="1" applyBorder="1" applyAlignment="1">
      <alignment horizontal="center" vertical="center"/>
    </xf>
    <xf numFmtId="3" fontId="82" fillId="74" borderId="63" xfId="61320" applyNumberFormat="1" applyFont="1" applyFill="1" applyBorder="1" applyAlignment="1">
      <alignment horizontal="center" vertical="center"/>
    </xf>
    <xf numFmtId="0" fontId="94" fillId="0" borderId="32" xfId="61315" applyFont="1" applyFill="1" applyBorder="1" applyAlignment="1" applyProtection="1">
      <alignment horizontal="center" vertical="center" wrapText="1"/>
      <protection locked="0"/>
    </xf>
    <xf numFmtId="0" fontId="94" fillId="0" borderId="13" xfId="61315" applyFont="1" applyFill="1" applyBorder="1" applyAlignment="1" applyProtection="1">
      <alignment horizontal="center" vertical="center" wrapText="1"/>
      <protection locked="0"/>
    </xf>
    <xf numFmtId="0" fontId="94" fillId="0" borderId="15" xfId="61315" applyFont="1" applyFill="1" applyBorder="1" applyAlignment="1" applyProtection="1">
      <alignment horizontal="center" vertical="center" wrapText="1"/>
      <protection locked="0"/>
    </xf>
    <xf numFmtId="0" fontId="94" fillId="0" borderId="32" xfId="61315" applyFont="1" applyFill="1" applyBorder="1" applyAlignment="1">
      <alignment horizontal="center" vertical="center" wrapText="1"/>
    </xf>
    <xf numFmtId="0" fontId="94" fillId="0" borderId="13" xfId="61315" applyFont="1" applyFill="1" applyBorder="1" applyAlignment="1">
      <alignment horizontal="center" vertical="center" wrapText="1"/>
    </xf>
    <xf numFmtId="0" fontId="94" fillId="0" borderId="15" xfId="61315" applyFont="1" applyFill="1" applyBorder="1" applyAlignment="1">
      <alignment horizontal="center" vertical="center" wrapText="1"/>
    </xf>
    <xf numFmtId="3" fontId="23" fillId="0" borderId="32" xfId="61315" applyNumberFormat="1" applyFont="1" applyFill="1" applyBorder="1" applyAlignment="1">
      <alignment horizontal="center" vertical="center" wrapText="1"/>
    </xf>
    <xf numFmtId="3" fontId="23" fillId="0" borderId="13" xfId="61315" applyNumberFormat="1" applyFont="1" applyFill="1" applyBorder="1" applyAlignment="1">
      <alignment horizontal="center" vertical="center" wrapText="1"/>
    </xf>
    <xf numFmtId="3" fontId="23" fillId="0" borderId="15" xfId="61315" applyNumberFormat="1" applyFont="1" applyFill="1" applyBorder="1" applyAlignment="1">
      <alignment horizontal="center" vertical="center" wrapText="1"/>
    </xf>
    <xf numFmtId="3" fontId="23" fillId="0" borderId="11" xfId="61315" applyNumberFormat="1" applyFont="1" applyFill="1" applyBorder="1" applyAlignment="1">
      <alignment horizontal="center" vertical="center" wrapText="1"/>
    </xf>
    <xf numFmtId="0" fontId="95" fillId="0" borderId="0" xfId="61315" applyFont="1" applyFill="1" applyBorder="1" applyAlignment="1">
      <alignment horizontal="center" vertical="center" wrapText="1"/>
    </xf>
    <xf numFmtId="0" fontId="17" fillId="0" borderId="11" xfId="61315" applyFont="1" applyFill="1" applyBorder="1" applyAlignment="1">
      <alignment horizontal="center" vertical="center"/>
    </xf>
    <xf numFmtId="0" fontId="17" fillId="0" borderId="11" xfId="61315" applyFont="1" applyFill="1" applyBorder="1" applyAlignment="1">
      <alignment horizontal="center" vertical="center" wrapText="1"/>
    </xf>
    <xf numFmtId="0" fontId="23" fillId="0" borderId="11" xfId="61315" applyFont="1" applyFill="1" applyBorder="1" applyAlignment="1">
      <alignment horizontal="center" vertical="center" wrapText="1"/>
    </xf>
    <xf numFmtId="3" fontId="20" fillId="74" borderId="18" xfId="58867" applyNumberFormat="1" applyFont="1" applyFill="1" applyBorder="1" applyAlignment="1">
      <alignment horizontal="center" vertical="center"/>
    </xf>
    <xf numFmtId="3" fontId="95" fillId="74" borderId="0" xfId="58867" applyNumberFormat="1" applyFont="1" applyFill="1" applyBorder="1" applyAlignment="1">
      <alignment horizontal="center" vertical="center" wrapText="1"/>
    </xf>
    <xf numFmtId="3" fontId="82" fillId="74" borderId="11" xfId="58867" applyNumberFormat="1" applyFont="1" applyFill="1" applyBorder="1" applyAlignment="1">
      <alignment horizontal="center" vertical="center" wrapText="1"/>
    </xf>
    <xf numFmtId="3" fontId="23" fillId="74" borderId="11" xfId="58867" applyNumberFormat="1" applyFont="1" applyFill="1" applyBorder="1" applyAlignment="1">
      <alignment horizontal="center" vertical="center"/>
    </xf>
    <xf numFmtId="3" fontId="82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23" fillId="74" borderId="11" xfId="59591" applyNumberFormat="1" applyFont="1" applyFill="1" applyBorder="1" applyAlignment="1">
      <alignment horizontal="center" vertical="center" wrapText="1"/>
    </xf>
    <xf numFmtId="0" fontId="105" fillId="0" borderId="0" xfId="59013" applyFont="1" applyFill="1" applyBorder="1" applyAlignment="1">
      <alignment horizontal="center" vertical="center" wrapText="1"/>
    </xf>
    <xf numFmtId="0" fontId="20" fillId="75" borderId="16" xfId="59012" applyFont="1" applyFill="1" applyBorder="1" applyAlignment="1" applyProtection="1">
      <alignment horizontal="center" vertical="center" wrapText="1"/>
      <protection locked="0"/>
    </xf>
    <xf numFmtId="0" fontId="20" fillId="75" borderId="17" xfId="59012" applyFont="1" applyFill="1" applyBorder="1" applyAlignment="1" applyProtection="1">
      <alignment horizontal="center" vertical="center" wrapText="1"/>
      <protection locked="0"/>
    </xf>
    <xf numFmtId="0" fontId="20" fillId="76" borderId="16" xfId="59012" applyFont="1" applyFill="1" applyBorder="1" applyAlignment="1" applyProtection="1">
      <alignment horizontal="center" vertical="center" wrapText="1"/>
      <protection locked="0"/>
    </xf>
    <xf numFmtId="0" fontId="20" fillId="76" borderId="17" xfId="59012" applyFont="1" applyFill="1" applyBorder="1" applyAlignment="1" applyProtection="1">
      <alignment horizontal="center" vertical="center" wrapText="1"/>
      <protection locked="0"/>
    </xf>
    <xf numFmtId="0" fontId="20" fillId="75" borderId="11" xfId="59012" applyFont="1" applyFill="1" applyBorder="1" applyAlignment="1" applyProtection="1">
      <alignment horizontal="center" vertical="center" wrapText="1"/>
      <protection locked="0"/>
    </xf>
    <xf numFmtId="0" fontId="94" fillId="0" borderId="10" xfId="59012" applyFont="1" applyBorder="1" applyAlignment="1">
      <alignment horizontal="center" vertical="center" wrapText="1"/>
    </xf>
    <xf numFmtId="0" fontId="20" fillId="74" borderId="32" xfId="59012" applyFont="1" applyFill="1" applyBorder="1" applyAlignment="1" applyProtection="1">
      <alignment horizontal="center" vertical="center" wrapText="1"/>
      <protection locked="0"/>
    </xf>
    <xf numFmtId="0" fontId="20" fillId="74" borderId="13" xfId="59012" applyFont="1" applyFill="1" applyBorder="1" applyAlignment="1" applyProtection="1">
      <alignment horizontal="center" vertical="center" wrapText="1"/>
      <protection locked="0"/>
    </xf>
    <xf numFmtId="3" fontId="14" fillId="0" borderId="10" xfId="1" applyNumberFormat="1" applyFont="1" applyFill="1" applyBorder="1" applyAlignment="1">
      <alignment horizontal="center" vertical="center" wrapText="1"/>
    </xf>
    <xf numFmtId="3" fontId="16" fillId="0" borderId="11" xfId="1" applyNumberFormat="1" applyFont="1" applyFill="1" applyBorder="1" applyAlignment="1">
      <alignment horizontal="center" vertical="center" wrapText="1"/>
    </xf>
    <xf numFmtId="3" fontId="17" fillId="0" borderId="12" xfId="1" applyNumberFormat="1" applyFont="1" applyFill="1" applyBorder="1" applyAlignment="1">
      <alignment horizontal="center" vertical="center" wrapText="1"/>
    </xf>
    <xf numFmtId="3" fontId="17" fillId="0" borderId="13" xfId="1" applyNumberFormat="1" applyFont="1" applyFill="1" applyBorder="1" applyAlignment="1">
      <alignment horizontal="center" vertical="center" wrapText="1"/>
    </xf>
    <xf numFmtId="3" fontId="17" fillId="0" borderId="15" xfId="1" applyNumberFormat="1" applyFont="1" applyFill="1" applyBorder="1" applyAlignment="1">
      <alignment horizontal="center" vertical="center" wrapText="1"/>
    </xf>
    <xf numFmtId="3" fontId="16" fillId="0" borderId="14" xfId="1" applyNumberFormat="1" applyFont="1" applyFill="1" applyBorder="1" applyAlignment="1">
      <alignment horizontal="center" vertical="center" wrapText="1"/>
    </xf>
    <xf numFmtId="3" fontId="16" fillId="0" borderId="10" xfId="1" applyNumberFormat="1" applyFont="1" applyFill="1" applyBorder="1" applyAlignment="1">
      <alignment horizontal="center" vertical="center" wrapText="1"/>
    </xf>
    <xf numFmtId="3" fontId="16" fillId="0" borderId="15" xfId="1" applyNumberFormat="1" applyFont="1" applyFill="1" applyBorder="1" applyAlignment="1">
      <alignment horizontal="center" vertical="center" wrapText="1"/>
    </xf>
    <xf numFmtId="4" fontId="23" fillId="0" borderId="16" xfId="0" applyNumberFormat="1" applyFont="1" applyFill="1" applyBorder="1" applyAlignment="1">
      <alignment horizontal="center" vertical="center" wrapText="1"/>
    </xf>
    <xf numFmtId="4" fontId="23" fillId="0" borderId="18" xfId="0" applyNumberFormat="1" applyFont="1" applyFill="1" applyBorder="1" applyAlignment="1">
      <alignment horizontal="center" vertical="center" wrapText="1"/>
    </xf>
    <xf numFmtId="4" fontId="23" fillId="0" borderId="17" xfId="0" applyNumberFormat="1" applyFont="1" applyFill="1" applyBorder="1" applyAlignment="1">
      <alignment horizontal="center" vertical="center" wrapText="1"/>
    </xf>
    <xf numFmtId="4" fontId="20" fillId="0" borderId="16" xfId="0" applyNumberFormat="1" applyFont="1" applyFill="1" applyBorder="1" applyAlignment="1">
      <alignment horizontal="center" vertical="center" wrapText="1"/>
    </xf>
    <xf numFmtId="4" fontId="20" fillId="0" borderId="18" xfId="0" applyNumberFormat="1" applyFont="1" applyFill="1" applyBorder="1" applyAlignment="1">
      <alignment horizontal="center" vertical="center" wrapText="1"/>
    </xf>
    <xf numFmtId="4" fontId="20" fillId="0" borderId="17" xfId="0" applyNumberFormat="1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49" fontId="15" fillId="0" borderId="32" xfId="3" applyNumberFormat="1" applyFont="1" applyFill="1" applyBorder="1" applyAlignment="1">
      <alignment horizontal="center" vertical="center"/>
    </xf>
    <xf numFmtId="49" fontId="15" fillId="0" borderId="13" xfId="3" applyNumberFormat="1" applyFont="1" applyFill="1" applyBorder="1" applyAlignment="1">
      <alignment horizontal="center" vertical="center"/>
    </xf>
    <xf numFmtId="49" fontId="15" fillId="0" borderId="15" xfId="3" applyNumberFormat="1" applyFont="1" applyFill="1" applyBorder="1" applyAlignment="1">
      <alignment horizontal="center" vertical="center"/>
    </xf>
    <xf numFmtId="3" fontId="15" fillId="0" borderId="32" xfId="1" applyNumberFormat="1" applyFont="1" applyFill="1" applyBorder="1" applyAlignment="1">
      <alignment horizontal="center" vertical="center" wrapText="1"/>
    </xf>
    <xf numFmtId="3" fontId="15" fillId="0" borderId="13" xfId="1" applyNumberFormat="1" applyFont="1" applyFill="1" applyBorder="1" applyAlignment="1">
      <alignment horizontal="center" vertical="center" wrapText="1"/>
    </xf>
    <xf numFmtId="3" fontId="15" fillId="0" borderId="15" xfId="1" applyNumberFormat="1" applyFont="1" applyFill="1" applyBorder="1" applyAlignment="1">
      <alignment horizontal="center" vertical="center" wrapText="1"/>
    </xf>
    <xf numFmtId="3" fontId="16" fillId="0" borderId="32" xfId="1" applyNumberFormat="1" applyFont="1" applyFill="1" applyBorder="1" applyAlignment="1">
      <alignment horizontal="center" vertical="center" wrapText="1"/>
    </xf>
    <xf numFmtId="3" fontId="16" fillId="0" borderId="13" xfId="1" applyNumberFormat="1" applyFont="1" applyFill="1" applyBorder="1" applyAlignment="1">
      <alignment horizontal="center" vertical="center" wrapText="1"/>
    </xf>
    <xf numFmtId="3" fontId="16" fillId="0" borderId="16" xfId="1" applyNumberFormat="1" applyFont="1" applyFill="1" applyBorder="1" applyAlignment="1">
      <alignment horizontal="center" vertical="center" wrapText="1"/>
    </xf>
    <xf numFmtId="3" fontId="16" fillId="0" borderId="18" xfId="1" applyNumberFormat="1" applyFont="1" applyFill="1" applyBorder="1" applyAlignment="1">
      <alignment horizontal="center" vertical="center" wrapText="1"/>
    </xf>
    <xf numFmtId="3" fontId="16" fillId="0" borderId="17" xfId="1" applyNumberFormat="1" applyFont="1" applyFill="1" applyBorder="1" applyAlignment="1">
      <alignment horizontal="center" vertical="center" wrapText="1"/>
    </xf>
    <xf numFmtId="3" fontId="15" fillId="0" borderId="11" xfId="1" applyNumberFormat="1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 vertical="center"/>
    </xf>
    <xf numFmtId="0" fontId="16" fillId="0" borderId="32" xfId="61295" applyFont="1" applyFill="1" applyBorder="1" applyAlignment="1">
      <alignment horizontal="center" vertical="center" wrapText="1"/>
    </xf>
    <xf numFmtId="0" fontId="16" fillId="0" borderId="15" xfId="61295" applyFont="1" applyFill="1" applyBorder="1" applyAlignment="1">
      <alignment horizontal="center" vertical="center" wrapText="1"/>
    </xf>
    <xf numFmtId="0" fontId="16" fillId="0" borderId="11" xfId="61295" applyFont="1" applyFill="1" applyBorder="1" applyAlignment="1">
      <alignment horizontal="center" vertical="center" wrapText="1"/>
    </xf>
    <xf numFmtId="0" fontId="15" fillId="0" borderId="11" xfId="61295" applyFont="1" applyFill="1" applyBorder="1" applyAlignment="1">
      <alignment horizontal="center" vertical="center" wrapText="1"/>
    </xf>
    <xf numFmtId="0" fontId="14" fillId="0" borderId="10" xfId="61295" applyFont="1" applyFill="1" applyBorder="1" applyAlignment="1">
      <alignment horizontal="center" vertical="center" wrapText="1"/>
    </xf>
    <xf numFmtId="0" fontId="14" fillId="0" borderId="0" xfId="61295" applyFont="1" applyFill="1" applyBorder="1" applyAlignment="1">
      <alignment horizontal="center" vertical="center" wrapText="1"/>
    </xf>
    <xf numFmtId="0" fontId="17" fillId="0" borderId="32" xfId="61295" applyFont="1" applyFill="1" applyBorder="1" applyAlignment="1">
      <alignment horizontal="center" vertical="center" wrapText="1"/>
    </xf>
    <xf numFmtId="0" fontId="17" fillId="0" borderId="13" xfId="61295" applyFont="1" applyFill="1" applyBorder="1" applyAlignment="1">
      <alignment horizontal="center" vertical="center" wrapText="1"/>
    </xf>
    <xf numFmtId="0" fontId="17" fillId="0" borderId="15" xfId="61295" applyFont="1" applyFill="1" applyBorder="1" applyAlignment="1">
      <alignment horizontal="center" vertical="center" wrapText="1"/>
    </xf>
    <xf numFmtId="0" fontId="16" fillId="0" borderId="11" xfId="61295" applyFont="1" applyFill="1" applyBorder="1" applyAlignment="1">
      <alignment horizontal="center" vertical="top" wrapText="1"/>
    </xf>
    <xf numFmtId="0" fontId="16" fillId="0" borderId="13" xfId="61295" applyFont="1" applyFill="1" applyBorder="1" applyAlignment="1">
      <alignment horizontal="center" vertical="center" wrapText="1"/>
    </xf>
    <xf numFmtId="0" fontId="15" fillId="0" borderId="18" xfId="61295" applyFont="1" applyFill="1" applyBorder="1" applyAlignment="1">
      <alignment horizontal="center" vertical="center" wrapText="1"/>
    </xf>
    <xf numFmtId="0" fontId="15" fillId="0" borderId="17" xfId="61295" applyFont="1" applyFill="1" applyBorder="1" applyAlignment="1">
      <alignment horizontal="center" vertical="center" wrapText="1"/>
    </xf>
    <xf numFmtId="0" fontId="18" fillId="0" borderId="32" xfId="61295" applyFont="1" applyFill="1" applyBorder="1" applyAlignment="1">
      <alignment horizontal="center" vertical="center" wrapText="1"/>
    </xf>
    <xf numFmtId="0" fontId="18" fillId="0" borderId="15" xfId="61295" applyFont="1" applyFill="1" applyBorder="1" applyAlignment="1">
      <alignment horizontal="center" vertical="center" wrapText="1"/>
    </xf>
    <xf numFmtId="0" fontId="15" fillId="0" borderId="16" xfId="61295" applyFont="1" applyFill="1" applyBorder="1" applyAlignment="1">
      <alignment horizontal="center" vertical="center" wrapText="1"/>
    </xf>
    <xf numFmtId="0" fontId="15" fillId="0" borderId="32" xfId="61295" applyFont="1" applyFill="1" applyBorder="1" applyAlignment="1">
      <alignment horizontal="center" vertical="center" wrapText="1"/>
    </xf>
    <xf numFmtId="0" fontId="15" fillId="0" borderId="15" xfId="61295" applyFont="1" applyFill="1" applyBorder="1" applyAlignment="1">
      <alignment horizontal="center" vertical="center" wrapText="1"/>
    </xf>
    <xf numFmtId="0" fontId="19" fillId="0" borderId="32" xfId="61295" applyFont="1" applyFill="1" applyBorder="1" applyAlignment="1">
      <alignment horizontal="center" vertical="center" wrapText="1"/>
    </xf>
    <xf numFmtId="0" fontId="19" fillId="0" borderId="15" xfId="61295" applyFont="1" applyFill="1" applyBorder="1" applyAlignment="1">
      <alignment horizontal="center" vertical="center" wrapText="1"/>
    </xf>
    <xf numFmtId="0" fontId="14" fillId="0" borderId="10" xfId="61297" applyFont="1" applyFill="1" applyBorder="1" applyAlignment="1">
      <alignment horizontal="center" vertical="center" wrapText="1"/>
    </xf>
    <xf numFmtId="0" fontId="16" fillId="0" borderId="16" xfId="61295" applyFont="1" applyFill="1" applyBorder="1" applyAlignment="1">
      <alignment horizontal="center" vertical="center" wrapText="1"/>
    </xf>
    <xf numFmtId="0" fontId="16" fillId="0" borderId="18" xfId="61295" applyFont="1" applyFill="1" applyBorder="1" applyAlignment="1">
      <alignment horizontal="center" vertical="center" wrapText="1"/>
    </xf>
    <xf numFmtId="0" fontId="16" fillId="0" borderId="17" xfId="61295" applyFont="1" applyFill="1" applyBorder="1" applyAlignment="1">
      <alignment horizontal="center" vertical="center" wrapText="1"/>
    </xf>
    <xf numFmtId="0" fontId="15" fillId="0" borderId="13" xfId="61295" applyFont="1" applyFill="1" applyBorder="1" applyAlignment="1">
      <alignment horizontal="center" vertical="center" wrapText="1"/>
    </xf>
    <xf numFmtId="0" fontId="15" fillId="0" borderId="14" xfId="61295" applyFont="1" applyFill="1" applyBorder="1" applyAlignment="1">
      <alignment horizontal="center" vertical="center" wrapText="1"/>
    </xf>
    <xf numFmtId="0" fontId="15" fillId="0" borderId="35" xfId="61295" applyFont="1" applyFill="1" applyBorder="1" applyAlignment="1">
      <alignment horizontal="center" vertical="center" wrapText="1"/>
    </xf>
    <xf numFmtId="0" fontId="86" fillId="0" borderId="0" xfId="0" applyFont="1" applyAlignment="1">
      <alignment horizontal="left" vertical="center" wrapText="1"/>
    </xf>
    <xf numFmtId="0" fontId="27" fillId="0" borderId="32" xfId="61297" applyFont="1" applyBorder="1" applyAlignment="1">
      <alignment horizontal="center" vertical="center" wrapText="1"/>
    </xf>
    <xf numFmtId="0" fontId="27" fillId="0" borderId="15" xfId="61297" applyFont="1" applyBorder="1" applyAlignment="1">
      <alignment horizontal="center" vertical="center" wrapText="1"/>
    </xf>
    <xf numFmtId="0" fontId="27" fillId="0" borderId="11" xfId="61298" applyFont="1" applyBorder="1" applyAlignment="1">
      <alignment horizontal="center" vertical="center" wrapText="1"/>
    </xf>
    <xf numFmtId="0" fontId="27" fillId="0" borderId="33" xfId="61297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/>
    </xf>
    <xf numFmtId="0" fontId="17" fillId="74" borderId="32" xfId="0" applyFont="1" applyFill="1" applyBorder="1" applyAlignment="1">
      <alignment horizontal="center" vertical="center"/>
    </xf>
    <xf numFmtId="0" fontId="17" fillId="74" borderId="13" xfId="0" applyFont="1" applyFill="1" applyBorder="1" applyAlignment="1">
      <alignment horizontal="center" vertical="center"/>
    </xf>
    <xf numFmtId="0" fontId="17" fillId="74" borderId="15" xfId="0" applyFont="1" applyFill="1" applyBorder="1" applyAlignment="1">
      <alignment horizontal="center" vertical="center"/>
    </xf>
    <xf numFmtId="49" fontId="27" fillId="74" borderId="32" xfId="3" applyNumberFormat="1" applyFont="1" applyFill="1" applyBorder="1" applyAlignment="1">
      <alignment horizontal="center" vertical="center"/>
    </xf>
    <xf numFmtId="49" fontId="27" fillId="74" borderId="13" xfId="3" applyNumberFormat="1" applyFont="1" applyFill="1" applyBorder="1" applyAlignment="1">
      <alignment horizontal="center" vertical="center"/>
    </xf>
    <xf numFmtId="49" fontId="27" fillId="74" borderId="15" xfId="3" applyNumberFormat="1" applyFont="1" applyFill="1" applyBorder="1" applyAlignment="1">
      <alignment horizontal="center" vertical="center"/>
    </xf>
    <xf numFmtId="0" fontId="80" fillId="0" borderId="0" xfId="61297" applyFont="1" applyAlignment="1">
      <alignment horizontal="center" vertical="center" wrapText="1"/>
    </xf>
    <xf numFmtId="0" fontId="17" fillId="0" borderId="11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2" fontId="27" fillId="0" borderId="16" xfId="61297" applyNumberFormat="1" applyFont="1" applyBorder="1" applyAlignment="1">
      <alignment horizontal="center" vertical="center" wrapText="1"/>
    </xf>
    <xf numFmtId="2" fontId="27" fillId="0" borderId="18" xfId="61297" applyNumberFormat="1" applyFont="1" applyBorder="1" applyAlignment="1">
      <alignment horizontal="center" vertical="center" wrapText="1"/>
    </xf>
    <xf numFmtId="2" fontId="27" fillId="0" borderId="17" xfId="61297" applyNumberFormat="1" applyFont="1" applyBorder="1" applyAlignment="1">
      <alignment horizontal="center" vertical="center" wrapText="1"/>
    </xf>
    <xf numFmtId="0" fontId="27" fillId="0" borderId="17" xfId="61297" applyFont="1" applyBorder="1" applyAlignment="1">
      <alignment horizontal="center" vertical="center" wrapText="1"/>
    </xf>
    <xf numFmtId="0" fontId="27" fillId="0" borderId="11" xfId="61297" applyFont="1" applyBorder="1" applyAlignment="1">
      <alignment horizontal="center" vertical="center" wrapText="1"/>
    </xf>
    <xf numFmtId="0" fontId="27" fillId="0" borderId="16" xfId="61297" applyFont="1" applyFill="1" applyBorder="1" applyAlignment="1">
      <alignment horizontal="center" vertical="center"/>
    </xf>
    <xf numFmtId="0" fontId="27" fillId="0" borderId="18" xfId="61297" applyFont="1" applyFill="1" applyBorder="1" applyAlignment="1">
      <alignment horizontal="center" vertical="center"/>
    </xf>
    <xf numFmtId="0" fontId="27" fillId="0" borderId="17" xfId="61297" applyFont="1" applyFill="1" applyBorder="1" applyAlignment="1">
      <alignment horizontal="center" vertical="center"/>
    </xf>
    <xf numFmtId="0" fontId="15" fillId="0" borderId="11" xfId="61293" applyFont="1" applyFill="1" applyBorder="1" applyAlignment="1">
      <alignment horizontal="center" vertical="center" wrapText="1"/>
    </xf>
    <xf numFmtId="0" fontId="15" fillId="0" borderId="32" xfId="61293" applyFont="1" applyFill="1" applyBorder="1" applyAlignment="1">
      <alignment horizontal="center" vertical="center" wrapText="1"/>
    </xf>
    <xf numFmtId="0" fontId="15" fillId="0" borderId="15" xfId="61293" applyFont="1" applyFill="1" applyBorder="1" applyAlignment="1">
      <alignment horizontal="center" vertical="center" wrapText="1"/>
    </xf>
    <xf numFmtId="0" fontId="84" fillId="0" borderId="0" xfId="61293" applyFont="1" applyAlignment="1">
      <alignment horizontal="center"/>
    </xf>
    <xf numFmtId="0" fontId="15" fillId="0" borderId="11" xfId="61293" applyFont="1" applyBorder="1" applyAlignment="1">
      <alignment horizontal="center" vertical="center" wrapText="1"/>
    </xf>
    <xf numFmtId="0" fontId="67" fillId="0" borderId="16" xfId="61293" applyFill="1" applyBorder="1" applyAlignment="1">
      <alignment horizontal="center"/>
    </xf>
    <xf numFmtId="0" fontId="67" fillId="0" borderId="18" xfId="61293" applyFill="1" applyBorder="1" applyAlignment="1">
      <alignment horizontal="center"/>
    </xf>
    <xf numFmtId="0" fontId="67" fillId="0" borderId="17" xfId="61293" applyFill="1" applyBorder="1" applyAlignment="1">
      <alignment horizontal="center"/>
    </xf>
    <xf numFmtId="0" fontId="15" fillId="0" borderId="16" xfId="61293" applyFont="1" applyFill="1" applyBorder="1" applyAlignment="1">
      <alignment horizontal="center" vertical="center"/>
    </xf>
    <xf numFmtId="0" fontId="15" fillId="0" borderId="18" xfId="61293" applyFont="1" applyFill="1" applyBorder="1" applyAlignment="1">
      <alignment horizontal="center" vertical="center"/>
    </xf>
    <xf numFmtId="0" fontId="15" fillId="0" borderId="17" xfId="61293" applyFont="1" applyFill="1" applyBorder="1" applyAlignment="1">
      <alignment horizontal="center" vertical="center"/>
    </xf>
    <xf numFmtId="0" fontId="90" fillId="0" borderId="16" xfId="0" applyFont="1" applyFill="1" applyBorder="1" applyAlignment="1">
      <alignment horizontal="center" vertical="center" wrapText="1"/>
    </xf>
    <xf numFmtId="0" fontId="90" fillId="0" borderId="18" xfId="0" applyFont="1" applyFill="1" applyBorder="1" applyAlignment="1">
      <alignment horizontal="center" vertical="center" wrapText="1"/>
    </xf>
    <xf numFmtId="0" fontId="90" fillId="0" borderId="17" xfId="0" applyFont="1" applyFill="1" applyBorder="1" applyAlignment="1">
      <alignment horizontal="center" vertical="center" wrapText="1"/>
    </xf>
    <xf numFmtId="0" fontId="84" fillId="0" borderId="0" xfId="0" applyFont="1" applyFill="1" applyAlignment="1">
      <alignment horizontal="center" vertical="center" wrapText="1"/>
    </xf>
    <xf numFmtId="0" fontId="87" fillId="0" borderId="32" xfId="0" applyFont="1" applyFill="1" applyBorder="1" applyAlignment="1">
      <alignment horizontal="center" vertical="center" wrapText="1"/>
    </xf>
    <xf numFmtId="0" fontId="87" fillId="0" borderId="13" xfId="0" applyFont="1" applyFill="1" applyBorder="1" applyAlignment="1">
      <alignment horizontal="center" vertical="center" wrapText="1"/>
    </xf>
    <xf numFmtId="0" fontId="87" fillId="0" borderId="15" xfId="0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23" fillId="74" borderId="32" xfId="58585" applyFont="1" applyFill="1" applyBorder="1" applyAlignment="1">
      <alignment horizontal="center" vertical="center"/>
    </xf>
    <xf numFmtId="0" fontId="23" fillId="74" borderId="13" xfId="58585" applyFont="1" applyFill="1" applyBorder="1" applyAlignment="1">
      <alignment horizontal="center" vertical="center"/>
    </xf>
    <xf numFmtId="0" fontId="23" fillId="74" borderId="15" xfId="58585" applyFont="1" applyFill="1" applyBorder="1" applyAlignment="1">
      <alignment horizontal="center" vertical="center"/>
    </xf>
    <xf numFmtId="49" fontId="15" fillId="74" borderId="32" xfId="3" applyNumberFormat="1" applyFont="1" applyFill="1" applyBorder="1" applyAlignment="1">
      <alignment horizontal="center" vertical="center"/>
    </xf>
    <xf numFmtId="49" fontId="15" fillId="74" borderId="13" xfId="3" applyNumberFormat="1" applyFont="1" applyFill="1" applyBorder="1" applyAlignment="1">
      <alignment horizontal="center" vertical="center"/>
    </xf>
    <xf numFmtId="49" fontId="15" fillId="74" borderId="15" xfId="3" applyNumberFormat="1" applyFont="1" applyFill="1" applyBorder="1" applyAlignment="1">
      <alignment horizontal="center" vertical="center"/>
    </xf>
    <xf numFmtId="0" fontId="15" fillId="0" borderId="32" xfId="57801" applyFont="1" applyBorder="1" applyAlignment="1">
      <alignment horizontal="center" vertical="center" wrapText="1"/>
    </xf>
    <xf numFmtId="0" fontId="15" fillId="0" borderId="15" xfId="57801" applyFont="1" applyBorder="1" applyAlignment="1">
      <alignment horizontal="center" vertical="center" wrapText="1"/>
    </xf>
    <xf numFmtId="0" fontId="20" fillId="74" borderId="16" xfId="58585" applyFont="1" applyFill="1" applyBorder="1" applyAlignment="1">
      <alignment horizontal="center" vertical="center" wrapText="1"/>
    </xf>
    <xf numFmtId="0" fontId="20" fillId="74" borderId="18" xfId="58585" applyFont="1" applyFill="1" applyBorder="1" applyAlignment="1">
      <alignment horizontal="center" vertical="center" wrapText="1"/>
    </xf>
    <xf numFmtId="0" fontId="20" fillId="74" borderId="17" xfId="58585" applyFont="1" applyFill="1" applyBorder="1" applyAlignment="1">
      <alignment horizontal="center" vertical="center" wrapText="1"/>
    </xf>
    <xf numFmtId="0" fontId="84" fillId="0" borderId="0" xfId="57801" applyFont="1" applyAlignment="1">
      <alignment horizontal="center"/>
    </xf>
    <xf numFmtId="0" fontId="23" fillId="74" borderId="32" xfId="58585" applyFont="1" applyFill="1" applyBorder="1" applyAlignment="1">
      <alignment horizontal="center" vertical="center" wrapText="1"/>
    </xf>
    <xf numFmtId="0" fontId="23" fillId="74" borderId="13" xfId="58585" applyFont="1" applyFill="1" applyBorder="1" applyAlignment="1">
      <alignment horizontal="center" vertical="center" wrapText="1"/>
    </xf>
    <xf numFmtId="0" fontId="23" fillId="74" borderId="15" xfId="58585" applyFont="1" applyFill="1" applyBorder="1" applyAlignment="1">
      <alignment horizontal="center" vertical="center" wrapText="1"/>
    </xf>
    <xf numFmtId="0" fontId="15" fillId="0" borderId="32" xfId="57801" applyFont="1" applyBorder="1" applyAlignment="1">
      <alignment horizontal="center" wrapText="1"/>
    </xf>
    <xf numFmtId="0" fontId="15" fillId="0" borderId="13" xfId="57801" applyFont="1" applyBorder="1" applyAlignment="1">
      <alignment horizontal="center" wrapText="1"/>
    </xf>
    <xf numFmtId="0" fontId="15" fillId="0" borderId="15" xfId="57801" applyFont="1" applyBorder="1" applyAlignment="1">
      <alignment horizontal="center" wrapText="1"/>
    </xf>
    <xf numFmtId="0" fontId="15" fillId="0" borderId="11" xfId="57801" applyFont="1" applyBorder="1" applyAlignment="1">
      <alignment horizontal="center" vertical="center" wrapText="1"/>
    </xf>
    <xf numFmtId="3" fontId="23" fillId="74" borderId="11" xfId="58585" applyNumberFormat="1" applyFont="1" applyFill="1" applyBorder="1" applyAlignment="1">
      <alignment horizontal="center" vertical="center" wrapText="1"/>
    </xf>
    <xf numFmtId="0" fontId="20" fillId="0" borderId="11" xfId="58585" applyFont="1" applyFill="1" applyBorder="1" applyAlignment="1">
      <alignment horizontal="center" vertical="center"/>
    </xf>
    <xf numFmtId="0" fontId="95" fillId="77" borderId="0" xfId="58585" applyNumberFormat="1" applyFont="1" applyFill="1" applyBorder="1" applyAlignment="1">
      <alignment horizontal="center" vertical="center" wrapText="1"/>
    </xf>
    <xf numFmtId="0" fontId="23" fillId="77" borderId="11" xfId="58585" applyFont="1" applyFill="1" applyBorder="1" applyAlignment="1">
      <alignment horizontal="center" vertical="center" wrapText="1"/>
    </xf>
    <xf numFmtId="0" fontId="23" fillId="74" borderId="11" xfId="58585" applyFont="1" applyFill="1" applyBorder="1" applyAlignment="1">
      <alignment horizontal="center" vertical="center" wrapText="1"/>
    </xf>
    <xf numFmtId="1" fontId="20" fillId="77" borderId="11" xfId="58585" applyNumberFormat="1" applyFont="1" applyFill="1" applyBorder="1" applyAlignment="1">
      <alignment horizontal="center" vertical="center" wrapText="1"/>
    </xf>
    <xf numFmtId="0" fontId="19" fillId="0" borderId="11" xfId="61314" applyFont="1" applyBorder="1" applyAlignment="1">
      <alignment horizontal="center" vertical="center" wrapText="1"/>
    </xf>
    <xf numFmtId="49" fontId="19" fillId="0" borderId="11" xfId="61314" applyNumberFormat="1" applyFont="1" applyBorder="1" applyAlignment="1">
      <alignment horizontal="center" vertical="center" wrapText="1"/>
    </xf>
    <xf numFmtId="0" fontId="80" fillId="0" borderId="0" xfId="61314" applyFont="1" applyBorder="1" applyAlignment="1">
      <alignment horizontal="center" wrapText="1"/>
    </xf>
    <xf numFmtId="0" fontId="19" fillId="0" borderId="11" xfId="61314" applyFont="1" applyBorder="1" applyAlignment="1">
      <alignment vertical="center" wrapText="1"/>
    </xf>
    <xf numFmtId="0" fontId="100" fillId="80" borderId="11" xfId="61314" applyFont="1" applyFill="1" applyBorder="1" applyAlignment="1">
      <alignment horizontal="center" vertical="center"/>
    </xf>
    <xf numFmtId="0" fontId="15" fillId="79" borderId="11" xfId="61314" applyFont="1" applyFill="1" applyBorder="1" applyAlignment="1">
      <alignment horizontal="center" vertical="center" wrapText="1"/>
    </xf>
    <xf numFmtId="0" fontId="15" fillId="79" borderId="11" xfId="61314" applyFont="1" applyFill="1" applyBorder="1" applyAlignment="1">
      <alignment horizontal="center" vertical="center"/>
    </xf>
    <xf numFmtId="0" fontId="15" fillId="0" borderId="11" xfId="61314" applyFont="1" applyBorder="1" applyAlignment="1">
      <alignment horizontal="center" vertical="center"/>
    </xf>
    <xf numFmtId="0" fontId="16" fillId="79" borderId="11" xfId="61314" applyFont="1" applyFill="1" applyBorder="1" applyAlignment="1">
      <alignment horizontal="center" vertical="center" wrapText="1"/>
    </xf>
    <xf numFmtId="0" fontId="18" fillId="0" borderId="11" xfId="61314" applyFont="1" applyBorder="1" applyAlignment="1">
      <alignment horizontal="center" vertical="center" wrapText="1"/>
    </xf>
    <xf numFmtId="0" fontId="18" fillId="0" borderId="16" xfId="61314" applyFont="1" applyBorder="1" applyAlignment="1">
      <alignment horizontal="center" vertical="center" wrapText="1"/>
    </xf>
    <xf numFmtId="0" fontId="18" fillId="0" borderId="11" xfId="61314" applyFont="1" applyBorder="1" applyAlignment="1">
      <alignment horizontal="center" vertical="center"/>
    </xf>
    <xf numFmtId="0" fontId="18" fillId="0" borderId="16" xfId="61314" applyFont="1" applyBorder="1" applyAlignment="1">
      <alignment horizontal="center" vertical="center"/>
    </xf>
    <xf numFmtId="0" fontId="80" fillId="0" borderId="0" xfId="61314" applyFont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9" fillId="0" borderId="11" xfId="0" applyFont="1" applyBorder="1" applyAlignment="1">
      <alignment vertical="center" wrapText="1"/>
    </xf>
    <xf numFmtId="0" fontId="27" fillId="0" borderId="11" xfId="0" applyFont="1" applyBorder="1" applyAlignment="1">
      <alignment horizontal="center" vertical="center"/>
    </xf>
    <xf numFmtId="0" fontId="106" fillId="79" borderId="11" xfId="0" applyFont="1" applyFill="1" applyBorder="1" applyAlignment="1">
      <alignment horizontal="center" vertical="center"/>
    </xf>
    <xf numFmtId="0" fontId="105" fillId="0" borderId="0" xfId="0" applyFont="1" applyAlignment="1">
      <alignment wrapText="1"/>
    </xf>
    <xf numFmtId="0" fontId="23" fillId="0" borderId="11" xfId="0" applyFont="1" applyFill="1" applyBorder="1" applyAlignment="1">
      <alignment horizontal="center" vertical="center" wrapText="1"/>
    </xf>
    <xf numFmtId="3" fontId="23" fillId="0" borderId="11" xfId="58940" applyNumberFormat="1" applyFont="1" applyFill="1" applyBorder="1" applyAlignment="1">
      <alignment horizontal="center" vertical="center" wrapText="1"/>
    </xf>
    <xf numFmtId="3" fontId="23" fillId="0" borderId="11" xfId="0" applyNumberFormat="1" applyFont="1" applyFill="1" applyBorder="1" applyAlignment="1">
      <alignment horizontal="center" vertical="center" wrapText="1"/>
    </xf>
    <xf numFmtId="0" fontId="104" fillId="0" borderId="11" xfId="0" applyFont="1" applyBorder="1" applyAlignment="1">
      <alignment horizontal="center" vertical="center" wrapText="1"/>
    </xf>
    <xf numFmtId="0" fontId="111" fillId="0" borderId="0" xfId="0" applyFont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3" fontId="108" fillId="0" borderId="11" xfId="58940" applyNumberFormat="1" applyFont="1" applyFill="1" applyBorder="1" applyAlignment="1">
      <alignment horizontal="center" vertical="center" wrapText="1"/>
    </xf>
    <xf numFmtId="3" fontId="22" fillId="0" borderId="11" xfId="0" applyNumberFormat="1" applyFont="1" applyBorder="1" applyAlignment="1">
      <alignment horizontal="center" vertical="center" wrapText="1"/>
    </xf>
    <xf numFmtId="3" fontId="107" fillId="0" borderId="11" xfId="0" applyNumberFormat="1" applyFont="1" applyBorder="1" applyAlignment="1">
      <alignment horizontal="center" vertical="center" wrapText="1"/>
    </xf>
    <xf numFmtId="3" fontId="19" fillId="0" borderId="11" xfId="0" applyNumberFormat="1" applyFont="1" applyBorder="1" applyAlignment="1">
      <alignment horizontal="center" vertical="center" wrapText="1"/>
    </xf>
    <xf numFmtId="0" fontId="107" fillId="0" borderId="11" xfId="0" applyFont="1" applyBorder="1" applyAlignment="1">
      <alignment horizontal="center" vertical="center" wrapText="1"/>
    </xf>
    <xf numFmtId="3" fontId="82" fillId="0" borderId="11" xfId="0" applyNumberFormat="1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82" fillId="0" borderId="11" xfId="0" applyFont="1" applyFill="1" applyBorder="1" applyAlignment="1">
      <alignment horizontal="left" vertical="center" wrapText="1"/>
    </xf>
    <xf numFmtId="3" fontId="108" fillId="0" borderId="11" xfId="0" applyNumberFormat="1" applyFont="1" applyBorder="1" applyAlignment="1">
      <alignment horizontal="center" vertical="center" wrapText="1"/>
    </xf>
    <xf numFmtId="3" fontId="113" fillId="0" borderId="11" xfId="0" applyNumberFormat="1" applyFont="1" applyBorder="1" applyAlignment="1">
      <alignment horizontal="center" vertical="center" wrapText="1"/>
    </xf>
    <xf numFmtId="3" fontId="82" fillId="0" borderId="11" xfId="58940" applyNumberFormat="1" applyFont="1" applyFill="1" applyBorder="1" applyAlignment="1">
      <alignment horizontal="center" vertical="center" wrapText="1"/>
    </xf>
    <xf numFmtId="3" fontId="82" fillId="0" borderId="11" xfId="3" applyNumberFormat="1" applyFont="1" applyFill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105" fillId="0" borderId="0" xfId="0" applyFont="1" applyFill="1" applyAlignment="1">
      <alignment horizontal="center" vertical="center" wrapText="1"/>
    </xf>
    <xf numFmtId="0" fontId="80" fillId="0" borderId="0" xfId="0" applyFont="1" applyFill="1" applyAlignment="1">
      <alignment horizontal="center" vertical="center" wrapText="1"/>
    </xf>
    <xf numFmtId="3" fontId="22" fillId="0" borderId="11" xfId="0" applyNumberFormat="1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17" fillId="0" borderId="11" xfId="0" applyFont="1" applyBorder="1" applyAlignment="1">
      <alignment horizontal="center" vertical="center" wrapText="1"/>
    </xf>
    <xf numFmtId="3" fontId="22" fillId="0" borderId="16" xfId="0" applyNumberFormat="1" applyFont="1" applyFill="1" applyBorder="1" applyAlignment="1">
      <alignment horizontal="center" vertical="center" wrapText="1"/>
    </xf>
    <xf numFmtId="3" fontId="22" fillId="0" borderId="18" xfId="0" applyNumberFormat="1" applyFont="1" applyFill="1" applyBorder="1" applyAlignment="1">
      <alignment horizontal="center" vertical="center" wrapText="1"/>
    </xf>
    <xf numFmtId="0" fontId="116" fillId="0" borderId="18" xfId="0" applyFont="1" applyBorder="1" applyAlignment="1">
      <alignment horizontal="center" vertical="center" wrapText="1"/>
    </xf>
    <xf numFmtId="0" fontId="116" fillId="0" borderId="17" xfId="0" applyFont="1" applyBorder="1" applyAlignment="1">
      <alignment horizontal="center" vertical="center" wrapText="1"/>
    </xf>
    <xf numFmtId="0" fontId="95" fillId="74" borderId="0" xfId="61317" applyFont="1" applyFill="1" applyAlignment="1">
      <alignment horizontal="center" vertical="center" wrapText="1"/>
    </xf>
    <xf numFmtId="0" fontId="17" fillId="74" borderId="11" xfId="61317" applyFont="1" applyFill="1" applyBorder="1" applyAlignment="1">
      <alignment horizontal="center" vertical="center" wrapText="1"/>
    </xf>
    <xf numFmtId="49" fontId="17" fillId="74" borderId="32" xfId="61317" applyNumberFormat="1" applyFont="1" applyFill="1" applyBorder="1" applyAlignment="1">
      <alignment horizontal="center" vertical="center" wrapText="1"/>
    </xf>
    <xf numFmtId="49" fontId="17" fillId="74" borderId="15" xfId="61317" applyNumberFormat="1" applyFont="1" applyFill="1" applyBorder="1" applyAlignment="1">
      <alignment horizontal="center" vertical="center" wrapText="1"/>
    </xf>
    <xf numFmtId="3" fontId="17" fillId="74" borderId="11" xfId="61317" applyNumberFormat="1" applyFont="1" applyFill="1" applyBorder="1" applyAlignment="1">
      <alignment horizontal="center" vertical="center" wrapText="1"/>
    </xf>
    <xf numFmtId="3" fontId="121" fillId="74" borderId="0" xfId="61317" applyNumberFormat="1" applyFont="1" applyFill="1" applyAlignment="1">
      <alignment horizontal="center" vertical="center" wrapText="1"/>
    </xf>
    <xf numFmtId="0" fontId="122" fillId="74" borderId="0" xfId="61317" applyFont="1" applyFill="1" applyAlignment="1">
      <alignment horizontal="center" vertical="center" wrapText="1"/>
    </xf>
    <xf numFmtId="3" fontId="17" fillId="74" borderId="11" xfId="4" applyNumberFormat="1" applyFont="1" applyFill="1" applyBorder="1" applyAlignment="1">
      <alignment horizontal="center" vertical="center" wrapText="1"/>
    </xf>
    <xf numFmtId="0" fontId="15" fillId="74" borderId="13" xfId="58923" applyFont="1" applyFill="1" applyBorder="1" applyAlignment="1">
      <alignment horizontal="center" vertical="center" wrapText="1"/>
    </xf>
    <xf numFmtId="0" fontId="15" fillId="74" borderId="15" xfId="58923" applyFont="1" applyFill="1" applyBorder="1" applyAlignment="1">
      <alignment horizontal="center" vertical="center" wrapText="1"/>
    </xf>
    <xf numFmtId="0" fontId="124" fillId="74" borderId="0" xfId="58923" applyFont="1" applyFill="1" applyAlignment="1">
      <alignment horizontal="center" vertical="center"/>
    </xf>
    <xf numFmtId="0" fontId="125" fillId="74" borderId="49" xfId="58923" applyFont="1" applyFill="1" applyBorder="1" applyAlignment="1">
      <alignment horizontal="right" vertical="center"/>
    </xf>
    <xf numFmtId="0" fontId="127" fillId="74" borderId="52" xfId="58923" applyFont="1" applyFill="1" applyBorder="1" applyAlignment="1">
      <alignment horizontal="center" vertical="center" wrapText="1"/>
    </xf>
    <xf numFmtId="0" fontId="127" fillId="74" borderId="42" xfId="58923" applyFont="1" applyFill="1" applyBorder="1" applyAlignment="1">
      <alignment horizontal="center" vertical="center" wrapText="1"/>
    </xf>
    <xf numFmtId="0" fontId="127" fillId="74" borderId="51" xfId="58923" applyFont="1" applyFill="1" applyBorder="1" applyAlignment="1">
      <alignment horizontal="center" vertical="center" wrapText="1"/>
    </xf>
    <xf numFmtId="0" fontId="127" fillId="74" borderId="11" xfId="58923" applyFont="1" applyFill="1" applyBorder="1" applyAlignment="1">
      <alignment horizontal="center" vertical="center" wrapText="1"/>
    </xf>
    <xf numFmtId="0" fontId="128" fillId="74" borderId="38" xfId="58923" applyFont="1" applyFill="1" applyBorder="1" applyAlignment="1">
      <alignment horizontal="center" vertical="center" wrapText="1"/>
    </xf>
    <xf numFmtId="0" fontId="128" fillId="74" borderId="39" xfId="58923" applyFont="1" applyFill="1" applyBorder="1" applyAlignment="1">
      <alignment horizontal="center" vertical="center" wrapText="1"/>
    </xf>
    <xf numFmtId="0" fontId="128" fillId="74" borderId="40" xfId="58923" applyFont="1" applyFill="1" applyBorder="1" applyAlignment="1">
      <alignment horizontal="center" vertical="center" wrapText="1"/>
    </xf>
    <xf numFmtId="0" fontId="128" fillId="74" borderId="52" xfId="58923" applyFont="1" applyFill="1" applyBorder="1" applyAlignment="1">
      <alignment horizontal="center" vertical="center" wrapText="1"/>
    </xf>
    <xf numFmtId="0" fontId="128" fillId="74" borderId="51" xfId="58923" applyFont="1" applyFill="1" applyBorder="1" applyAlignment="1">
      <alignment horizontal="center" vertical="center" wrapText="1"/>
    </xf>
    <xf numFmtId="0" fontId="128" fillId="74" borderId="53" xfId="58923" applyFont="1" applyFill="1" applyBorder="1" applyAlignment="1">
      <alignment horizontal="center" vertical="center" wrapText="1"/>
    </xf>
    <xf numFmtId="0" fontId="128" fillId="74" borderId="54" xfId="58923" applyFont="1" applyFill="1" applyBorder="1" applyAlignment="1">
      <alignment horizontal="center" vertical="center" wrapText="1"/>
    </xf>
    <xf numFmtId="0" fontId="27" fillId="74" borderId="33" xfId="58923" applyFont="1" applyFill="1" applyBorder="1" applyAlignment="1">
      <alignment horizontal="center" vertical="center" wrapText="1"/>
    </xf>
    <xf numFmtId="0" fontId="27" fillId="74" borderId="35" xfId="58923" applyFont="1" applyFill="1" applyBorder="1" applyAlignment="1">
      <alignment horizontal="center" vertical="center" wrapText="1"/>
    </xf>
    <xf numFmtId="0" fontId="127" fillId="74" borderId="32" xfId="58923" applyFont="1" applyFill="1" applyBorder="1" applyAlignment="1">
      <alignment horizontal="center" vertical="center" wrapText="1"/>
    </xf>
    <xf numFmtId="0" fontId="127" fillId="74" borderId="15" xfId="58923" applyFont="1" applyFill="1" applyBorder="1" applyAlignment="1">
      <alignment horizontal="center" vertical="center" wrapText="1"/>
    </xf>
    <xf numFmtId="0" fontId="129" fillId="74" borderId="32" xfId="58923" applyFont="1" applyFill="1" applyBorder="1" applyAlignment="1">
      <alignment horizontal="center" vertical="center" wrapText="1"/>
    </xf>
    <xf numFmtId="0" fontId="129" fillId="74" borderId="15" xfId="58923" applyFont="1" applyFill="1" applyBorder="1" applyAlignment="1">
      <alignment horizontal="center" vertical="center" wrapText="1"/>
    </xf>
    <xf numFmtId="0" fontId="128" fillId="74" borderId="41" xfId="58923" applyFont="1" applyFill="1" applyBorder="1" applyAlignment="1">
      <alignment horizontal="center" vertical="center"/>
    </xf>
    <xf numFmtId="0" fontId="128" fillId="74" borderId="44" xfId="58923" applyFont="1" applyFill="1" applyBorder="1" applyAlignment="1">
      <alignment horizontal="center" vertical="center"/>
    </xf>
    <xf numFmtId="0" fontId="15" fillId="74" borderId="55" xfId="58923" applyFont="1" applyFill="1" applyBorder="1" applyAlignment="1">
      <alignment horizontal="center" vertical="center" wrapText="1"/>
    </xf>
    <xf numFmtId="0" fontId="15" fillId="74" borderId="45" xfId="58923" applyFont="1" applyFill="1" applyBorder="1" applyAlignment="1">
      <alignment horizontal="center" vertical="center" wrapText="1"/>
    </xf>
    <xf numFmtId="0" fontId="131" fillId="74" borderId="13" xfId="58923" applyFont="1" applyFill="1" applyBorder="1" applyAlignment="1">
      <alignment horizontal="center" vertical="center" wrapText="1"/>
    </xf>
    <xf numFmtId="0" fontId="131" fillId="74" borderId="15" xfId="58923" applyFont="1" applyFill="1" applyBorder="1" applyAlignment="1">
      <alignment horizontal="center" vertical="center" wrapText="1"/>
    </xf>
    <xf numFmtId="0" fontId="132" fillId="74" borderId="13" xfId="58923" applyFont="1" applyFill="1" applyBorder="1" applyAlignment="1">
      <alignment horizontal="center" vertical="center" wrapText="1"/>
    </xf>
    <xf numFmtId="0" fontId="132" fillId="74" borderId="15" xfId="58923" applyFont="1" applyFill="1" applyBorder="1" applyAlignment="1">
      <alignment horizontal="center" vertical="center" wrapText="1"/>
    </xf>
    <xf numFmtId="4" fontId="131" fillId="74" borderId="13" xfId="58923" applyNumberFormat="1" applyFont="1" applyFill="1" applyBorder="1" applyAlignment="1">
      <alignment horizontal="center" vertical="center" wrapText="1"/>
    </xf>
    <xf numFmtId="4" fontId="131" fillId="74" borderId="15" xfId="58923" applyNumberFormat="1" applyFont="1" applyFill="1" applyBorder="1" applyAlignment="1">
      <alignment horizontal="center" vertical="center" wrapText="1"/>
    </xf>
    <xf numFmtId="0" fontId="128" fillId="74" borderId="56" xfId="58923" applyFont="1" applyFill="1" applyBorder="1" applyAlignment="1">
      <alignment horizontal="center" vertical="center" wrapText="1"/>
    </xf>
    <xf numFmtId="0" fontId="128" fillId="74" borderId="44" xfId="58923" applyFont="1" applyFill="1" applyBorder="1" applyAlignment="1">
      <alignment horizontal="center" vertical="center" wrapText="1"/>
    </xf>
    <xf numFmtId="0" fontId="128" fillId="74" borderId="41" xfId="58923" applyFont="1" applyFill="1" applyBorder="1" applyAlignment="1">
      <alignment horizontal="center" vertical="center" wrapText="1"/>
    </xf>
    <xf numFmtId="0" fontId="131" fillId="74" borderId="55" xfId="58923" applyFont="1" applyFill="1" applyBorder="1" applyAlignment="1">
      <alignment horizontal="center" vertical="center" wrapText="1"/>
    </xf>
    <xf numFmtId="0" fontId="131" fillId="74" borderId="45" xfId="58923" applyFont="1" applyFill="1" applyBorder="1" applyAlignment="1">
      <alignment horizontal="center" vertical="center" wrapText="1"/>
    </xf>
    <xf numFmtId="0" fontId="90" fillId="74" borderId="0" xfId="61317" applyFont="1" applyFill="1" applyBorder="1" applyAlignment="1">
      <alignment horizontal="center" vertical="center" wrapText="1"/>
    </xf>
    <xf numFmtId="0" fontId="27" fillId="74" borderId="61" xfId="61317" applyFont="1" applyFill="1" applyBorder="1" applyAlignment="1">
      <alignment horizontal="center" vertical="center" wrapText="1"/>
    </xf>
    <xf numFmtId="0" fontId="27" fillId="74" borderId="45" xfId="61317" applyFont="1" applyFill="1" applyBorder="1" applyAlignment="1">
      <alignment horizontal="center" vertical="center" wrapText="1"/>
    </xf>
    <xf numFmtId="0" fontId="27" fillId="74" borderId="50" xfId="61317" applyFont="1" applyFill="1" applyBorder="1" applyAlignment="1">
      <alignment horizontal="center" vertical="center" wrapText="1"/>
    </xf>
    <xf numFmtId="0" fontId="27" fillId="74" borderId="15" xfId="61317" applyFont="1" applyFill="1" applyBorder="1" applyAlignment="1">
      <alignment horizontal="center" vertical="center" wrapText="1"/>
    </xf>
    <xf numFmtId="0" fontId="106" fillId="74" borderId="50" xfId="61317" applyFont="1" applyFill="1" applyBorder="1" applyAlignment="1">
      <alignment horizontal="center" vertical="center" wrapText="1"/>
    </xf>
    <xf numFmtId="0" fontId="106" fillId="74" borderId="62" xfId="61317" applyFont="1" applyFill="1" applyBorder="1" applyAlignment="1">
      <alignment horizontal="center" vertical="center" wrapText="1"/>
    </xf>
    <xf numFmtId="0" fontId="27" fillId="74" borderId="44" xfId="61317" applyFont="1" applyFill="1" applyBorder="1" applyAlignment="1">
      <alignment horizontal="center" vertical="center" wrapText="1"/>
    </xf>
    <xf numFmtId="0" fontId="82" fillId="74" borderId="16" xfId="61320" applyFont="1" applyFill="1" applyBorder="1" applyAlignment="1">
      <alignment horizontal="center" vertical="center" wrapText="1"/>
    </xf>
    <xf numFmtId="0" fontId="138" fillId="74" borderId="16" xfId="61320" applyFont="1" applyFill="1" applyBorder="1" applyAlignment="1">
      <alignment horizontal="center" vertical="center" wrapText="1"/>
    </xf>
    <xf numFmtId="0" fontId="121" fillId="74" borderId="0" xfId="61320" applyFont="1" applyFill="1" applyAlignment="1">
      <alignment horizontal="center" vertical="center" wrapText="1"/>
    </xf>
    <xf numFmtId="0" fontId="82" fillId="74" borderId="52" xfId="61320" applyFont="1" applyFill="1" applyBorder="1" applyAlignment="1">
      <alignment horizontal="center" vertical="center" wrapText="1"/>
    </xf>
    <xf numFmtId="0" fontId="82" fillId="74" borderId="42" xfId="61320" applyFont="1" applyFill="1" applyBorder="1" applyAlignment="1">
      <alignment horizontal="center" vertical="center" wrapText="1"/>
    </xf>
    <xf numFmtId="0" fontId="82" fillId="74" borderId="51" xfId="61320" applyFont="1" applyFill="1" applyBorder="1" applyAlignment="1">
      <alignment horizontal="center" vertical="center" wrapText="1"/>
    </xf>
    <xf numFmtId="0" fontId="82" fillId="74" borderId="11" xfId="61320" applyFont="1" applyFill="1" applyBorder="1" applyAlignment="1">
      <alignment horizontal="center" vertical="center" wrapText="1"/>
    </xf>
    <xf numFmtId="3" fontId="82" fillId="74" borderId="51" xfId="61320" applyNumberFormat="1" applyFont="1" applyFill="1" applyBorder="1" applyAlignment="1">
      <alignment horizontal="center" vertical="center" wrapText="1"/>
    </xf>
    <xf numFmtId="3" fontId="82" fillId="74" borderId="53" xfId="61320" applyNumberFormat="1" applyFont="1" applyFill="1" applyBorder="1" applyAlignment="1">
      <alignment horizontal="center" vertical="center" wrapText="1"/>
    </xf>
    <xf numFmtId="3" fontId="82" fillId="74" borderId="38" xfId="61320" applyNumberFormat="1" applyFont="1" applyFill="1" applyBorder="1" applyAlignment="1">
      <alignment horizontal="center" vertical="center" wrapText="1"/>
    </xf>
    <xf numFmtId="3" fontId="82" fillId="74" borderId="58" xfId="61320" applyNumberFormat="1" applyFont="1" applyFill="1" applyBorder="1" applyAlignment="1">
      <alignment horizontal="center" vertical="center" wrapText="1"/>
    </xf>
    <xf numFmtId="3" fontId="82" fillId="74" borderId="58" xfId="61320" applyNumberFormat="1" applyFont="1" applyFill="1" applyBorder="1" applyAlignment="1">
      <alignment horizontal="center" vertical="center"/>
    </xf>
    <xf numFmtId="3" fontId="82" fillId="74" borderId="52" xfId="61320" applyNumberFormat="1" applyFont="1" applyFill="1" applyBorder="1" applyAlignment="1">
      <alignment horizontal="center" vertical="center" wrapText="1"/>
    </xf>
    <xf numFmtId="0" fontId="138" fillId="74" borderId="51" xfId="61320" applyFont="1" applyFill="1" applyBorder="1" applyAlignment="1">
      <alignment horizontal="center" vertical="center" wrapText="1"/>
    </xf>
    <xf numFmtId="0" fontId="138" fillId="74" borderId="53" xfId="61320" applyFont="1" applyFill="1" applyBorder="1" applyAlignment="1">
      <alignment horizontal="center" vertical="center" wrapText="1"/>
    </xf>
    <xf numFmtId="3" fontId="82" fillId="74" borderId="65" xfId="61320" applyNumberFormat="1" applyFont="1" applyFill="1" applyBorder="1" applyAlignment="1">
      <alignment horizontal="center" vertical="center" wrapText="1"/>
    </xf>
    <xf numFmtId="3" fontId="82" fillId="74" borderId="66" xfId="61320" applyNumberFormat="1" applyFont="1" applyFill="1" applyBorder="1" applyAlignment="1">
      <alignment horizontal="center" vertical="center" wrapText="1"/>
    </xf>
    <xf numFmtId="3" fontId="82" fillId="74" borderId="11" xfId="61320" applyNumberFormat="1" applyFont="1" applyFill="1" applyBorder="1" applyAlignment="1">
      <alignment horizontal="center" vertical="center" wrapText="1"/>
    </xf>
    <xf numFmtId="0" fontId="138" fillId="74" borderId="11" xfId="61320" applyFont="1" applyFill="1" applyBorder="1" applyAlignment="1">
      <alignment horizontal="center" vertical="center" wrapText="1"/>
    </xf>
    <xf numFmtId="3" fontId="82" fillId="74" borderId="16" xfId="61320" applyNumberFormat="1" applyFont="1" applyFill="1" applyBorder="1" applyAlignment="1">
      <alignment horizontal="center" vertical="center" wrapText="1"/>
    </xf>
    <xf numFmtId="3" fontId="82" fillId="74" borderId="42" xfId="61320" applyNumberFormat="1" applyFont="1" applyFill="1" applyBorder="1" applyAlignment="1">
      <alignment horizontal="center" vertical="center" wrapText="1"/>
    </xf>
    <xf numFmtId="0" fontId="138" fillId="74" borderId="42" xfId="61320" applyFont="1" applyFill="1" applyBorder="1" applyAlignment="1">
      <alignment horizontal="center" vertical="center" wrapText="1"/>
    </xf>
    <xf numFmtId="3" fontId="20" fillId="75" borderId="32" xfId="59012" applyNumberFormat="1" applyFont="1" applyFill="1" applyBorder="1" applyAlignment="1" applyProtection="1">
      <alignment horizontal="center" vertical="center"/>
      <protection locked="0"/>
    </xf>
    <xf numFmtId="0" fontId="20" fillId="75" borderId="11" xfId="59012" applyFont="1" applyFill="1" applyBorder="1" applyAlignment="1" applyProtection="1">
      <alignment horizontal="center"/>
      <protection locked="0"/>
    </xf>
  </cellXfs>
  <cellStyles count="61322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3" xfId="57603" xr:uid="{00000000-0005-0000-0000-000002E10000}"/>
    <cellStyle name="Обычный 10 10 11" xfId="57604" xr:uid="{00000000-0005-0000-0000-000003E10000}"/>
    <cellStyle name="Обычный 10 10 12" xfId="57605" xr:uid="{00000000-0005-0000-0000-000004E10000}"/>
    <cellStyle name="Обычный 10 10 19" xfId="61294" xr:uid="{00000000-0005-0000-0000-000005E10000}"/>
    <cellStyle name="Обычный 10 10 19 2" xfId="61299" xr:uid="{00000000-0005-0000-0000-000006E10000}"/>
    <cellStyle name="Обычный 10 10 2" xfId="57606" xr:uid="{00000000-0005-0000-0000-000007E10000}"/>
    <cellStyle name="Обычный 10 10 2 2" xfId="57607" xr:uid="{00000000-0005-0000-0000-000008E10000}"/>
    <cellStyle name="Обычный 10 10 2 3" xfId="57608" xr:uid="{00000000-0005-0000-0000-000009E10000}"/>
    <cellStyle name="Обычный 10 10 3" xfId="57609" xr:uid="{00000000-0005-0000-0000-00000AE10000}"/>
    <cellStyle name="Обычный 10 10 3 2" xfId="57610" xr:uid="{00000000-0005-0000-0000-00000BE10000}"/>
    <cellStyle name="Обычный 10 10 3 3" xfId="57611" xr:uid="{00000000-0005-0000-0000-00000CE10000}"/>
    <cellStyle name="Обычный 10 10 3 3 2" xfId="57612" xr:uid="{00000000-0005-0000-0000-00000DE10000}"/>
    <cellStyle name="Обычный 10 10 3 3 3" xfId="57613" xr:uid="{00000000-0005-0000-0000-00000EE10000}"/>
    <cellStyle name="Обычный 10 10 3 3 4" xfId="57614" xr:uid="{00000000-0005-0000-0000-00000FE10000}"/>
    <cellStyle name="Обычный 10 10 3 3 5" xfId="57615" xr:uid="{00000000-0005-0000-0000-000010E10000}"/>
    <cellStyle name="Обычный 10 10 3 3 6" xfId="61320" xr:uid="{00000000-0005-0000-0000-000011E10000}"/>
    <cellStyle name="Обычный 10 10 4" xfId="57616" xr:uid="{00000000-0005-0000-0000-000012E10000}"/>
    <cellStyle name="Обычный 10 10 5" xfId="57617" xr:uid="{00000000-0005-0000-0000-000013E10000}"/>
    <cellStyle name="Обычный 10 10 6" xfId="57618" xr:uid="{00000000-0005-0000-0000-000014E10000}"/>
    <cellStyle name="Обычный 10 10 7" xfId="57619" xr:uid="{00000000-0005-0000-0000-000015E10000}"/>
    <cellStyle name="Обычный 10 10 8" xfId="57620" xr:uid="{00000000-0005-0000-0000-000016E10000}"/>
    <cellStyle name="Обычный 10 10 9" xfId="57621" xr:uid="{00000000-0005-0000-0000-000017E10000}"/>
    <cellStyle name="Обычный 10 10 9 2" xfId="57622" xr:uid="{00000000-0005-0000-0000-000018E10000}"/>
    <cellStyle name="Обычный 10 11" xfId="57623" xr:uid="{00000000-0005-0000-0000-000019E10000}"/>
    <cellStyle name="Обычный 10 11 2" xfId="57624" xr:uid="{00000000-0005-0000-0000-00001AE10000}"/>
    <cellStyle name="Обычный 10 11 2 2" xfId="57625" xr:uid="{00000000-0005-0000-0000-00001BE10000}"/>
    <cellStyle name="Обычный 10 11 2 3" xfId="57626" xr:uid="{00000000-0005-0000-0000-00001CE10000}"/>
    <cellStyle name="Обычный 10 11 3" xfId="57627" xr:uid="{00000000-0005-0000-0000-00001DE10000}"/>
    <cellStyle name="Обычный 10 11 3 2" xfId="57628" xr:uid="{00000000-0005-0000-0000-00001EE10000}"/>
    <cellStyle name="Обычный 10 11 3 3" xfId="57629" xr:uid="{00000000-0005-0000-0000-00001FE10000}"/>
    <cellStyle name="Обычный 10 11 4" xfId="57630" xr:uid="{00000000-0005-0000-0000-000020E10000}"/>
    <cellStyle name="Обычный 10 11 5" xfId="57631" xr:uid="{00000000-0005-0000-0000-000021E10000}"/>
    <cellStyle name="Обычный 10 12" xfId="57632" xr:uid="{00000000-0005-0000-0000-000022E10000}"/>
    <cellStyle name="Обычный 10 12 2" xfId="57633" xr:uid="{00000000-0005-0000-0000-000023E10000}"/>
    <cellStyle name="Обычный 10 12 2 2" xfId="57634" xr:uid="{00000000-0005-0000-0000-000024E10000}"/>
    <cellStyle name="Обычный 10 12 2 3" xfId="57635" xr:uid="{00000000-0005-0000-0000-000025E10000}"/>
    <cellStyle name="Обычный 10 12 3" xfId="57636" xr:uid="{00000000-0005-0000-0000-000026E10000}"/>
    <cellStyle name="Обычный 10 12 3 2" xfId="57637" xr:uid="{00000000-0005-0000-0000-000027E10000}"/>
    <cellStyle name="Обычный 10 12 3 3" xfId="57638" xr:uid="{00000000-0005-0000-0000-000028E10000}"/>
    <cellStyle name="Обычный 10 12 4" xfId="57639" xr:uid="{00000000-0005-0000-0000-000029E10000}"/>
    <cellStyle name="Обычный 10 12 5" xfId="57640" xr:uid="{00000000-0005-0000-0000-00002AE10000}"/>
    <cellStyle name="Обычный 10 13" xfId="57641" xr:uid="{00000000-0005-0000-0000-00002BE10000}"/>
    <cellStyle name="Обычный 10 13 2" xfId="57642" xr:uid="{00000000-0005-0000-0000-00002CE10000}"/>
    <cellStyle name="Обычный 10 13 2 2" xfId="57643" xr:uid="{00000000-0005-0000-0000-00002DE10000}"/>
    <cellStyle name="Обычный 10 13 2 3" xfId="57644" xr:uid="{00000000-0005-0000-0000-00002EE10000}"/>
    <cellStyle name="Обычный 10 13 3" xfId="57645" xr:uid="{00000000-0005-0000-0000-00002FE10000}"/>
    <cellStyle name="Обычный 10 13 3 2" xfId="57646" xr:uid="{00000000-0005-0000-0000-000030E10000}"/>
    <cellStyle name="Обычный 10 13 3 3" xfId="57647" xr:uid="{00000000-0005-0000-0000-000031E10000}"/>
    <cellStyle name="Обычный 10 13 4" xfId="57648" xr:uid="{00000000-0005-0000-0000-000032E10000}"/>
    <cellStyle name="Обычный 10 13 5" xfId="57649" xr:uid="{00000000-0005-0000-0000-000033E10000}"/>
    <cellStyle name="Обычный 10 14" xfId="57650" xr:uid="{00000000-0005-0000-0000-000034E10000}"/>
    <cellStyle name="Обычный 10 14 2" xfId="57651" xr:uid="{00000000-0005-0000-0000-000035E10000}"/>
    <cellStyle name="Обычный 10 14 2 2" xfId="57652" xr:uid="{00000000-0005-0000-0000-000036E10000}"/>
    <cellStyle name="Обычный 10 14 2 3" xfId="57653" xr:uid="{00000000-0005-0000-0000-000037E10000}"/>
    <cellStyle name="Обычный 10 14 3" xfId="57654" xr:uid="{00000000-0005-0000-0000-000038E10000}"/>
    <cellStyle name="Обычный 10 14 3 2" xfId="57655" xr:uid="{00000000-0005-0000-0000-000039E10000}"/>
    <cellStyle name="Обычный 10 14 3 3" xfId="57656" xr:uid="{00000000-0005-0000-0000-00003AE10000}"/>
    <cellStyle name="Обычный 10 14 4" xfId="57657" xr:uid="{00000000-0005-0000-0000-00003BE10000}"/>
    <cellStyle name="Обычный 10 14 5" xfId="57658" xr:uid="{00000000-0005-0000-0000-00003CE10000}"/>
    <cellStyle name="Обычный 10 15" xfId="57659" xr:uid="{00000000-0005-0000-0000-00003DE10000}"/>
    <cellStyle name="Обычный 10 15 2" xfId="57660" xr:uid="{00000000-0005-0000-0000-00003EE10000}"/>
    <cellStyle name="Обычный 10 15 2 2" xfId="57661" xr:uid="{00000000-0005-0000-0000-00003FE10000}"/>
    <cellStyle name="Обычный 10 15 2 3" xfId="57662" xr:uid="{00000000-0005-0000-0000-000040E10000}"/>
    <cellStyle name="Обычный 10 15 3" xfId="57663" xr:uid="{00000000-0005-0000-0000-000041E10000}"/>
    <cellStyle name="Обычный 10 15 3 2" xfId="57664" xr:uid="{00000000-0005-0000-0000-000042E10000}"/>
    <cellStyle name="Обычный 10 15 3 3" xfId="57665" xr:uid="{00000000-0005-0000-0000-000043E10000}"/>
    <cellStyle name="Обычный 10 15 4" xfId="57666" xr:uid="{00000000-0005-0000-0000-000044E10000}"/>
    <cellStyle name="Обычный 10 15 5" xfId="57667" xr:uid="{00000000-0005-0000-0000-000045E10000}"/>
    <cellStyle name="Обычный 10 16" xfId="57668" xr:uid="{00000000-0005-0000-0000-000046E10000}"/>
    <cellStyle name="Обычный 10 16 2" xfId="57669" xr:uid="{00000000-0005-0000-0000-000047E10000}"/>
    <cellStyle name="Обычный 10 16 2 2" xfId="57670" xr:uid="{00000000-0005-0000-0000-000048E10000}"/>
    <cellStyle name="Обычный 10 16 2 3" xfId="57671" xr:uid="{00000000-0005-0000-0000-000049E10000}"/>
    <cellStyle name="Обычный 10 16 3" xfId="57672" xr:uid="{00000000-0005-0000-0000-00004AE10000}"/>
    <cellStyle name="Обычный 10 16 3 2" xfId="57673" xr:uid="{00000000-0005-0000-0000-00004BE10000}"/>
    <cellStyle name="Обычный 10 16 3 3" xfId="57674" xr:uid="{00000000-0005-0000-0000-00004CE10000}"/>
    <cellStyle name="Обычный 10 16 4" xfId="57675" xr:uid="{00000000-0005-0000-0000-00004DE10000}"/>
    <cellStyle name="Обычный 10 16 5" xfId="57676" xr:uid="{00000000-0005-0000-0000-00004EE10000}"/>
    <cellStyle name="Обычный 10 17" xfId="57677" xr:uid="{00000000-0005-0000-0000-00004FE10000}"/>
    <cellStyle name="Обычный 10 17 2" xfId="57678" xr:uid="{00000000-0005-0000-0000-000050E10000}"/>
    <cellStyle name="Обычный 10 17 2 2" xfId="57679" xr:uid="{00000000-0005-0000-0000-000051E10000}"/>
    <cellStyle name="Обычный 10 17 2 3" xfId="57680" xr:uid="{00000000-0005-0000-0000-000052E10000}"/>
    <cellStyle name="Обычный 10 17 3" xfId="57681" xr:uid="{00000000-0005-0000-0000-000053E10000}"/>
    <cellStyle name="Обычный 10 17 3 2" xfId="57682" xr:uid="{00000000-0005-0000-0000-000054E10000}"/>
    <cellStyle name="Обычный 10 17 3 3" xfId="57683" xr:uid="{00000000-0005-0000-0000-000055E10000}"/>
    <cellStyle name="Обычный 10 17 4" xfId="57684" xr:uid="{00000000-0005-0000-0000-000056E10000}"/>
    <cellStyle name="Обычный 10 17 5" xfId="57685" xr:uid="{00000000-0005-0000-0000-000057E10000}"/>
    <cellStyle name="Обычный 10 18" xfId="57686" xr:uid="{00000000-0005-0000-0000-000058E10000}"/>
    <cellStyle name="Обычный 10 18 2" xfId="57687" xr:uid="{00000000-0005-0000-0000-000059E10000}"/>
    <cellStyle name="Обычный 10 18 3" xfId="57688" xr:uid="{00000000-0005-0000-0000-00005AE10000}"/>
    <cellStyle name="Обычный 10 19" xfId="57689" xr:uid="{00000000-0005-0000-0000-00005BE10000}"/>
    <cellStyle name="Обычный 10 19 2" xfId="57690" xr:uid="{00000000-0005-0000-0000-00005CE10000}"/>
    <cellStyle name="Обычный 10 19 3" xfId="57691" xr:uid="{00000000-0005-0000-0000-00005DE10000}"/>
    <cellStyle name="Обычный 10 2" xfId="57692" xr:uid="{00000000-0005-0000-0000-00005EE10000}"/>
    <cellStyle name="Обычный 10 2 2" xfId="57693" xr:uid="{00000000-0005-0000-0000-00005FE10000}"/>
    <cellStyle name="Обычный 10 2 3" xfId="57694" xr:uid="{00000000-0005-0000-0000-000060E10000}"/>
    <cellStyle name="Обычный 10 2 4" xfId="57695" xr:uid="{00000000-0005-0000-0000-000061E10000}"/>
    <cellStyle name="Обычный 10 20" xfId="57696" xr:uid="{00000000-0005-0000-0000-000062E10000}"/>
    <cellStyle name="Обычный 10 21" xfId="57697" xr:uid="{00000000-0005-0000-0000-000063E10000}"/>
    <cellStyle name="Обычный 10 3" xfId="57698" xr:uid="{00000000-0005-0000-0000-000064E10000}"/>
    <cellStyle name="Обычный 10 3 2" xfId="57699" xr:uid="{00000000-0005-0000-0000-000065E10000}"/>
    <cellStyle name="Обычный 10 3 2 2" xfId="57700" xr:uid="{00000000-0005-0000-0000-000066E10000}"/>
    <cellStyle name="Обычный 10 3 2 2 2" xfId="57701" xr:uid="{00000000-0005-0000-0000-000067E10000}"/>
    <cellStyle name="Обычный 10 3 2 2 2 2" xfId="57702" xr:uid="{00000000-0005-0000-0000-000068E10000}"/>
    <cellStyle name="Обычный 10 3 2 2 2 3" xfId="57703" xr:uid="{00000000-0005-0000-0000-000069E10000}"/>
    <cellStyle name="Обычный 10 3 2 2 3" xfId="57704" xr:uid="{00000000-0005-0000-0000-00006AE10000}"/>
    <cellStyle name="Обычный 10 3 2 2 3 2" xfId="57705" xr:uid="{00000000-0005-0000-0000-00006BE10000}"/>
    <cellStyle name="Обычный 10 3 2 2 3 3" xfId="57706" xr:uid="{00000000-0005-0000-0000-00006CE10000}"/>
    <cellStyle name="Обычный 10 3 2 2 4" xfId="57707" xr:uid="{00000000-0005-0000-0000-00006DE10000}"/>
    <cellStyle name="Обычный 10 3 2 2 5" xfId="57708" xr:uid="{00000000-0005-0000-0000-00006EE10000}"/>
    <cellStyle name="Обычный 10 3 2 3" xfId="57709" xr:uid="{00000000-0005-0000-0000-00006FE10000}"/>
    <cellStyle name="Обычный 10 3 2 3 2" xfId="57710" xr:uid="{00000000-0005-0000-0000-000070E10000}"/>
    <cellStyle name="Обычный 10 3 2 3 3" xfId="57711" xr:uid="{00000000-0005-0000-0000-000071E10000}"/>
    <cellStyle name="Обычный 10 3 2 4" xfId="57712" xr:uid="{00000000-0005-0000-0000-000072E10000}"/>
    <cellStyle name="Обычный 10 3 2 4 2" xfId="57713" xr:uid="{00000000-0005-0000-0000-000073E10000}"/>
    <cellStyle name="Обычный 10 3 2 4 3" xfId="57714" xr:uid="{00000000-0005-0000-0000-000074E10000}"/>
    <cellStyle name="Обычный 10 3 2 5" xfId="57715" xr:uid="{00000000-0005-0000-0000-000075E10000}"/>
    <cellStyle name="Обычный 10 3 2 6" xfId="57716" xr:uid="{00000000-0005-0000-0000-000076E10000}"/>
    <cellStyle name="Обычный 10 3 2_объемы 2018г111" xfId="57717" xr:uid="{00000000-0005-0000-0000-000077E10000}"/>
    <cellStyle name="Обычный 10 3 3" xfId="57718" xr:uid="{00000000-0005-0000-0000-000078E10000}"/>
    <cellStyle name="Обычный 10 3 3 2" xfId="57719" xr:uid="{00000000-0005-0000-0000-000079E10000}"/>
    <cellStyle name="Обычный 10 3 3 2 2" xfId="57720" xr:uid="{00000000-0005-0000-0000-00007AE10000}"/>
    <cellStyle name="Обычный 10 3 3 2 3" xfId="57721" xr:uid="{00000000-0005-0000-0000-00007BE10000}"/>
    <cellStyle name="Обычный 10 3 3 3" xfId="57722" xr:uid="{00000000-0005-0000-0000-00007CE10000}"/>
    <cellStyle name="Обычный 10 3 3 3 2" xfId="57723" xr:uid="{00000000-0005-0000-0000-00007DE10000}"/>
    <cellStyle name="Обычный 10 3 3 3 3" xfId="57724" xr:uid="{00000000-0005-0000-0000-00007EE10000}"/>
    <cellStyle name="Обычный 10 3 3 4" xfId="57725" xr:uid="{00000000-0005-0000-0000-00007FE10000}"/>
    <cellStyle name="Обычный 10 3 3 5" xfId="57726" xr:uid="{00000000-0005-0000-0000-000080E10000}"/>
    <cellStyle name="Обычный 10 3 4" xfId="57727" xr:uid="{00000000-0005-0000-0000-000081E10000}"/>
    <cellStyle name="Обычный 10 3 4 2" xfId="57728" xr:uid="{00000000-0005-0000-0000-000082E10000}"/>
    <cellStyle name="Обычный 10 3 4 3" xfId="57729" xr:uid="{00000000-0005-0000-0000-000083E10000}"/>
    <cellStyle name="Обычный 10 3 5" xfId="57730" xr:uid="{00000000-0005-0000-0000-000084E10000}"/>
    <cellStyle name="Обычный 10 3 5 2" xfId="57731" xr:uid="{00000000-0005-0000-0000-000085E10000}"/>
    <cellStyle name="Обычный 10 3 5 3" xfId="57732" xr:uid="{00000000-0005-0000-0000-000086E10000}"/>
    <cellStyle name="Обычный 10 3 6" xfId="57733" xr:uid="{00000000-0005-0000-0000-000087E10000}"/>
    <cellStyle name="Обычный 10 3 7" xfId="57734" xr:uid="{00000000-0005-0000-0000-000088E10000}"/>
    <cellStyle name="Обычный 10 3_объемы 2018г111" xfId="57735" xr:uid="{00000000-0005-0000-0000-000089E10000}"/>
    <cellStyle name="Обычный 10 4" xfId="57736" xr:uid="{00000000-0005-0000-0000-00008AE10000}"/>
    <cellStyle name="Обычный 10 4 2" xfId="57737" xr:uid="{00000000-0005-0000-0000-00008BE10000}"/>
    <cellStyle name="Обычный 10 4 2 2" xfId="57738" xr:uid="{00000000-0005-0000-0000-00008CE10000}"/>
    <cellStyle name="Обычный 10 4 2 2 2" xfId="57739" xr:uid="{00000000-0005-0000-0000-00008DE10000}"/>
    <cellStyle name="Обычный 10 4 2 2 3" xfId="57740" xr:uid="{00000000-0005-0000-0000-00008EE10000}"/>
    <cellStyle name="Обычный 10 4 2 3" xfId="57741" xr:uid="{00000000-0005-0000-0000-00008FE10000}"/>
    <cellStyle name="Обычный 10 4 2 3 2" xfId="57742" xr:uid="{00000000-0005-0000-0000-000090E10000}"/>
    <cellStyle name="Обычный 10 4 2 3 3" xfId="57743" xr:uid="{00000000-0005-0000-0000-000091E10000}"/>
    <cellStyle name="Обычный 10 4 2 4" xfId="57744" xr:uid="{00000000-0005-0000-0000-000092E10000}"/>
    <cellStyle name="Обычный 10 4 2 5" xfId="57745" xr:uid="{00000000-0005-0000-0000-000093E10000}"/>
    <cellStyle name="Обычный 10 4 3" xfId="57746" xr:uid="{00000000-0005-0000-0000-000094E10000}"/>
    <cellStyle name="Обычный 10 4 3 2" xfId="57747" xr:uid="{00000000-0005-0000-0000-000095E10000}"/>
    <cellStyle name="Обычный 10 4 3 3" xfId="57748" xr:uid="{00000000-0005-0000-0000-000096E10000}"/>
    <cellStyle name="Обычный 10 4 4" xfId="57749" xr:uid="{00000000-0005-0000-0000-000097E10000}"/>
    <cellStyle name="Обычный 10 4 4 2" xfId="57750" xr:uid="{00000000-0005-0000-0000-000098E10000}"/>
    <cellStyle name="Обычный 10 4 4 3" xfId="57751" xr:uid="{00000000-0005-0000-0000-000099E10000}"/>
    <cellStyle name="Обычный 10 4 5" xfId="57752" xr:uid="{00000000-0005-0000-0000-00009AE10000}"/>
    <cellStyle name="Обычный 10 4 6" xfId="57753" xr:uid="{00000000-0005-0000-0000-00009BE10000}"/>
    <cellStyle name="Обычный 10 4_объемы 2018г111" xfId="57754" xr:uid="{00000000-0005-0000-0000-00009CE10000}"/>
    <cellStyle name="Обычный 10 5" xfId="57755" xr:uid="{00000000-0005-0000-0000-00009DE10000}"/>
    <cellStyle name="Обычный 10 5 2" xfId="57756" xr:uid="{00000000-0005-0000-0000-00009EE10000}"/>
    <cellStyle name="Обычный 10 5 2 2" xfId="57757" xr:uid="{00000000-0005-0000-0000-00009FE10000}"/>
    <cellStyle name="Обычный 10 5 2 3" xfId="57758" xr:uid="{00000000-0005-0000-0000-0000A0E10000}"/>
    <cellStyle name="Обычный 10 5 3" xfId="57759" xr:uid="{00000000-0005-0000-0000-0000A1E10000}"/>
    <cellStyle name="Обычный 10 5 3 2" xfId="57760" xr:uid="{00000000-0005-0000-0000-0000A2E10000}"/>
    <cellStyle name="Обычный 10 5 3 3" xfId="57761" xr:uid="{00000000-0005-0000-0000-0000A3E10000}"/>
    <cellStyle name="Обычный 10 5 4" xfId="57762" xr:uid="{00000000-0005-0000-0000-0000A4E10000}"/>
    <cellStyle name="Обычный 10 5 5" xfId="57763" xr:uid="{00000000-0005-0000-0000-0000A5E10000}"/>
    <cellStyle name="Обычный 10 6" xfId="57764" xr:uid="{00000000-0005-0000-0000-0000A6E10000}"/>
    <cellStyle name="Обычный 10 6 2" xfId="57765" xr:uid="{00000000-0005-0000-0000-0000A7E10000}"/>
    <cellStyle name="Обычный 10 6 2 2" xfId="57766" xr:uid="{00000000-0005-0000-0000-0000A8E10000}"/>
    <cellStyle name="Обычный 10 6 2 3" xfId="57767" xr:uid="{00000000-0005-0000-0000-0000A9E10000}"/>
    <cellStyle name="Обычный 10 6 3" xfId="57768" xr:uid="{00000000-0005-0000-0000-0000AAE10000}"/>
    <cellStyle name="Обычный 10 6 3 2" xfId="57769" xr:uid="{00000000-0005-0000-0000-0000ABE10000}"/>
    <cellStyle name="Обычный 10 6 3 3" xfId="57770" xr:uid="{00000000-0005-0000-0000-0000ACE10000}"/>
    <cellStyle name="Обычный 10 6 4" xfId="57771" xr:uid="{00000000-0005-0000-0000-0000ADE10000}"/>
    <cellStyle name="Обычный 10 6 5" xfId="57772" xr:uid="{00000000-0005-0000-0000-0000AEE10000}"/>
    <cellStyle name="Обычный 10 7" xfId="57773" xr:uid="{00000000-0005-0000-0000-0000AFE10000}"/>
    <cellStyle name="Обычный 10 7 2" xfId="57774" xr:uid="{00000000-0005-0000-0000-0000B0E10000}"/>
    <cellStyle name="Обычный 10 7 2 2" xfId="57775" xr:uid="{00000000-0005-0000-0000-0000B1E10000}"/>
    <cellStyle name="Обычный 10 7 2 3" xfId="57776" xr:uid="{00000000-0005-0000-0000-0000B2E10000}"/>
    <cellStyle name="Обычный 10 7 3" xfId="57777" xr:uid="{00000000-0005-0000-0000-0000B3E10000}"/>
    <cellStyle name="Обычный 10 7 3 2" xfId="57778" xr:uid="{00000000-0005-0000-0000-0000B4E10000}"/>
    <cellStyle name="Обычный 10 7 3 3" xfId="57779" xr:uid="{00000000-0005-0000-0000-0000B5E10000}"/>
    <cellStyle name="Обычный 10 7 4" xfId="57780" xr:uid="{00000000-0005-0000-0000-0000B6E10000}"/>
    <cellStyle name="Обычный 10 7 5" xfId="57781" xr:uid="{00000000-0005-0000-0000-0000B7E10000}"/>
    <cellStyle name="Обычный 10 8" xfId="57782" xr:uid="{00000000-0005-0000-0000-0000B8E10000}"/>
    <cellStyle name="Обычный 10 8 2" xfId="57783" xr:uid="{00000000-0005-0000-0000-0000B9E10000}"/>
    <cellStyle name="Обычный 10 8 2 2" xfId="57784" xr:uid="{00000000-0005-0000-0000-0000BAE10000}"/>
    <cellStyle name="Обычный 10 8 2 3" xfId="57785" xr:uid="{00000000-0005-0000-0000-0000BBE10000}"/>
    <cellStyle name="Обычный 10 8 3" xfId="57786" xr:uid="{00000000-0005-0000-0000-0000BCE10000}"/>
    <cellStyle name="Обычный 10 8 3 2" xfId="57787" xr:uid="{00000000-0005-0000-0000-0000BDE10000}"/>
    <cellStyle name="Обычный 10 8 3 3" xfId="57788" xr:uid="{00000000-0005-0000-0000-0000BEE10000}"/>
    <cellStyle name="Обычный 10 8 4" xfId="57789" xr:uid="{00000000-0005-0000-0000-0000BFE10000}"/>
    <cellStyle name="Обычный 10 8 5" xfId="57790" xr:uid="{00000000-0005-0000-0000-0000C0E10000}"/>
    <cellStyle name="Обычный 10 9" xfId="57791" xr:uid="{00000000-0005-0000-0000-0000C1E10000}"/>
    <cellStyle name="Обычный 10 9 2" xfId="57792" xr:uid="{00000000-0005-0000-0000-0000C2E10000}"/>
    <cellStyle name="Обычный 10 9 2 2" xfId="57793" xr:uid="{00000000-0005-0000-0000-0000C3E10000}"/>
    <cellStyle name="Обычный 10 9 2 3" xfId="57794" xr:uid="{00000000-0005-0000-0000-0000C4E10000}"/>
    <cellStyle name="Обычный 10 9 3" xfId="57795" xr:uid="{00000000-0005-0000-0000-0000C5E10000}"/>
    <cellStyle name="Обычный 10 9 3 2" xfId="57796" xr:uid="{00000000-0005-0000-0000-0000C6E10000}"/>
    <cellStyle name="Обычный 10 9 3 3" xfId="57797" xr:uid="{00000000-0005-0000-0000-0000C7E10000}"/>
    <cellStyle name="Обычный 10 9 4" xfId="57798" xr:uid="{00000000-0005-0000-0000-0000C8E10000}"/>
    <cellStyle name="Обычный 10 9 5" xfId="57799" xr:uid="{00000000-0005-0000-0000-0000C9E10000}"/>
    <cellStyle name="Обычный 10_объемы 2018г111" xfId="57800" xr:uid="{00000000-0005-0000-0000-0000CAE10000}"/>
    <cellStyle name="Обычный 100" xfId="57801" xr:uid="{00000000-0005-0000-0000-0000CBE10000}"/>
    <cellStyle name="Обычный 101" xfId="57802" xr:uid="{00000000-0005-0000-0000-0000CCE10000}"/>
    <cellStyle name="Обычный 102" xfId="57803" xr:uid="{00000000-0005-0000-0000-0000CDE10000}"/>
    <cellStyle name="Обычный 103" xfId="57804" xr:uid="{00000000-0005-0000-0000-0000CEE10000}"/>
    <cellStyle name="Обычный 104" xfId="57805" xr:uid="{00000000-0005-0000-0000-0000CFE10000}"/>
    <cellStyle name="Обычный 105" xfId="57806" xr:uid="{00000000-0005-0000-0000-0000D0E10000}"/>
    <cellStyle name="Обычный 106" xfId="57807" xr:uid="{00000000-0005-0000-0000-0000D1E10000}"/>
    <cellStyle name="Обычный 107" xfId="57808" xr:uid="{00000000-0005-0000-0000-0000D2E10000}"/>
    <cellStyle name="Обычный 108" xfId="57809" xr:uid="{00000000-0005-0000-0000-0000D3E10000}"/>
    <cellStyle name="Обычный 109" xfId="57810" xr:uid="{00000000-0005-0000-0000-0000D4E10000}"/>
    <cellStyle name="Обычный 11" xfId="57811" xr:uid="{00000000-0005-0000-0000-0000D5E10000}"/>
    <cellStyle name="Обычный 11 10" xfId="57812" xr:uid="{00000000-0005-0000-0000-0000D6E10000}"/>
    <cellStyle name="Обычный 11 10 2" xfId="57813" xr:uid="{00000000-0005-0000-0000-0000D7E10000}"/>
    <cellStyle name="Обычный 11 10 2 2" xfId="57814" xr:uid="{00000000-0005-0000-0000-0000D8E10000}"/>
    <cellStyle name="Обычный 11 10 2 3" xfId="57815" xr:uid="{00000000-0005-0000-0000-0000D9E10000}"/>
    <cellStyle name="Обычный 11 10 3" xfId="57816" xr:uid="{00000000-0005-0000-0000-0000DAE10000}"/>
    <cellStyle name="Обычный 11 10 3 2" xfId="57817" xr:uid="{00000000-0005-0000-0000-0000DBE10000}"/>
    <cellStyle name="Обычный 11 10 3 3" xfId="57818" xr:uid="{00000000-0005-0000-0000-0000DCE10000}"/>
    <cellStyle name="Обычный 11 10 4" xfId="57819" xr:uid="{00000000-0005-0000-0000-0000DDE10000}"/>
    <cellStyle name="Обычный 11 10 5" xfId="57820" xr:uid="{00000000-0005-0000-0000-0000DEE10000}"/>
    <cellStyle name="Обычный 11 11" xfId="57821" xr:uid="{00000000-0005-0000-0000-0000DFE10000}"/>
    <cellStyle name="Обычный 11 11 2" xfId="57822" xr:uid="{00000000-0005-0000-0000-0000E0E10000}"/>
    <cellStyle name="Обычный 11 11 2 2" xfId="57823" xr:uid="{00000000-0005-0000-0000-0000E1E10000}"/>
    <cellStyle name="Обычный 11 11 2 3" xfId="57824" xr:uid="{00000000-0005-0000-0000-0000E2E10000}"/>
    <cellStyle name="Обычный 11 11 3" xfId="57825" xr:uid="{00000000-0005-0000-0000-0000E3E10000}"/>
    <cellStyle name="Обычный 11 11 3 2" xfId="57826" xr:uid="{00000000-0005-0000-0000-0000E4E10000}"/>
    <cellStyle name="Обычный 11 11 3 3" xfId="57827" xr:uid="{00000000-0005-0000-0000-0000E5E10000}"/>
    <cellStyle name="Обычный 11 11 4" xfId="57828" xr:uid="{00000000-0005-0000-0000-0000E6E10000}"/>
    <cellStyle name="Обычный 11 11 5" xfId="57829" xr:uid="{00000000-0005-0000-0000-0000E7E10000}"/>
    <cellStyle name="Обычный 11 12" xfId="57830" xr:uid="{00000000-0005-0000-0000-0000E8E10000}"/>
    <cellStyle name="Обычный 11 12 2" xfId="57831" xr:uid="{00000000-0005-0000-0000-0000E9E10000}"/>
    <cellStyle name="Обычный 11 12 2 2" xfId="57832" xr:uid="{00000000-0005-0000-0000-0000EAE10000}"/>
    <cellStyle name="Обычный 11 12 2 3" xfId="57833" xr:uid="{00000000-0005-0000-0000-0000EBE10000}"/>
    <cellStyle name="Обычный 11 12 3" xfId="57834" xr:uid="{00000000-0005-0000-0000-0000ECE10000}"/>
    <cellStyle name="Обычный 11 12 3 2" xfId="57835" xr:uid="{00000000-0005-0000-0000-0000EDE10000}"/>
    <cellStyle name="Обычный 11 12 3 3" xfId="57836" xr:uid="{00000000-0005-0000-0000-0000EEE10000}"/>
    <cellStyle name="Обычный 11 12 4" xfId="57837" xr:uid="{00000000-0005-0000-0000-0000EFE10000}"/>
    <cellStyle name="Обычный 11 12 5" xfId="57838" xr:uid="{00000000-0005-0000-0000-0000F0E10000}"/>
    <cellStyle name="Обычный 11 13" xfId="57839" xr:uid="{00000000-0005-0000-0000-0000F1E10000}"/>
    <cellStyle name="Обычный 11 13 2" xfId="57840" xr:uid="{00000000-0005-0000-0000-0000F2E10000}"/>
    <cellStyle name="Обычный 11 13 2 2" xfId="57841" xr:uid="{00000000-0005-0000-0000-0000F3E10000}"/>
    <cellStyle name="Обычный 11 13 2 3" xfId="57842" xr:uid="{00000000-0005-0000-0000-0000F4E10000}"/>
    <cellStyle name="Обычный 11 13 3" xfId="57843" xr:uid="{00000000-0005-0000-0000-0000F5E10000}"/>
    <cellStyle name="Обычный 11 13 3 2" xfId="57844" xr:uid="{00000000-0005-0000-0000-0000F6E10000}"/>
    <cellStyle name="Обычный 11 13 3 3" xfId="57845" xr:uid="{00000000-0005-0000-0000-0000F7E10000}"/>
    <cellStyle name="Обычный 11 13 4" xfId="57846" xr:uid="{00000000-0005-0000-0000-0000F8E10000}"/>
    <cellStyle name="Обычный 11 13 5" xfId="57847" xr:uid="{00000000-0005-0000-0000-0000F9E10000}"/>
    <cellStyle name="Обычный 11 14" xfId="57848" xr:uid="{00000000-0005-0000-0000-0000FAE10000}"/>
    <cellStyle name="Обычный 11 14 2" xfId="57849" xr:uid="{00000000-0005-0000-0000-0000FBE10000}"/>
    <cellStyle name="Обычный 11 14 2 2" xfId="57850" xr:uid="{00000000-0005-0000-0000-0000FCE10000}"/>
    <cellStyle name="Обычный 11 14 2 3" xfId="57851" xr:uid="{00000000-0005-0000-0000-0000FDE10000}"/>
    <cellStyle name="Обычный 11 14 3" xfId="57852" xr:uid="{00000000-0005-0000-0000-0000FEE10000}"/>
    <cellStyle name="Обычный 11 14 3 2" xfId="57853" xr:uid="{00000000-0005-0000-0000-0000FFE10000}"/>
    <cellStyle name="Обычный 11 14 3 3" xfId="57854" xr:uid="{00000000-0005-0000-0000-000000E20000}"/>
    <cellStyle name="Обычный 11 14 4" xfId="57855" xr:uid="{00000000-0005-0000-0000-000001E20000}"/>
    <cellStyle name="Обычный 11 14 5" xfId="57856" xr:uid="{00000000-0005-0000-0000-000002E20000}"/>
    <cellStyle name="Обычный 11 15" xfId="57857" xr:uid="{00000000-0005-0000-0000-000003E20000}"/>
    <cellStyle name="Обычный 11 15 2" xfId="57858" xr:uid="{00000000-0005-0000-0000-000004E20000}"/>
    <cellStyle name="Обычный 11 15 2 2" xfId="57859" xr:uid="{00000000-0005-0000-0000-000005E20000}"/>
    <cellStyle name="Обычный 11 15 2 3" xfId="57860" xr:uid="{00000000-0005-0000-0000-000006E20000}"/>
    <cellStyle name="Обычный 11 15 3" xfId="57861" xr:uid="{00000000-0005-0000-0000-000007E20000}"/>
    <cellStyle name="Обычный 11 15 3 2" xfId="57862" xr:uid="{00000000-0005-0000-0000-000008E20000}"/>
    <cellStyle name="Обычный 11 15 3 3" xfId="57863" xr:uid="{00000000-0005-0000-0000-000009E20000}"/>
    <cellStyle name="Обычный 11 15 4" xfId="57864" xr:uid="{00000000-0005-0000-0000-00000AE20000}"/>
    <cellStyle name="Обычный 11 15 5" xfId="57865" xr:uid="{00000000-0005-0000-0000-00000BE20000}"/>
    <cellStyle name="Обычный 11 16" xfId="57866" xr:uid="{00000000-0005-0000-0000-00000CE20000}"/>
    <cellStyle name="Обычный 11 16 2" xfId="57867" xr:uid="{00000000-0005-0000-0000-00000DE20000}"/>
    <cellStyle name="Обычный 11 16 2 2" xfId="57868" xr:uid="{00000000-0005-0000-0000-00000EE20000}"/>
    <cellStyle name="Обычный 11 16 2 3" xfId="57869" xr:uid="{00000000-0005-0000-0000-00000FE20000}"/>
    <cellStyle name="Обычный 11 16 3" xfId="57870" xr:uid="{00000000-0005-0000-0000-000010E20000}"/>
    <cellStyle name="Обычный 11 16 3 2" xfId="57871" xr:uid="{00000000-0005-0000-0000-000011E20000}"/>
    <cellStyle name="Обычный 11 16 3 3" xfId="57872" xr:uid="{00000000-0005-0000-0000-000012E20000}"/>
    <cellStyle name="Обычный 11 16 4" xfId="57873" xr:uid="{00000000-0005-0000-0000-000013E20000}"/>
    <cellStyle name="Обычный 11 16 5" xfId="57874" xr:uid="{00000000-0005-0000-0000-000014E20000}"/>
    <cellStyle name="Обычный 11 17" xfId="57875" xr:uid="{00000000-0005-0000-0000-000015E20000}"/>
    <cellStyle name="Обычный 11 17 2" xfId="57876" xr:uid="{00000000-0005-0000-0000-000016E20000}"/>
    <cellStyle name="Обычный 11 17 3" xfId="57877" xr:uid="{00000000-0005-0000-0000-000017E20000}"/>
    <cellStyle name="Обычный 11 18" xfId="57878" xr:uid="{00000000-0005-0000-0000-000018E20000}"/>
    <cellStyle name="Обычный 11 18 2" xfId="57879" xr:uid="{00000000-0005-0000-0000-000019E20000}"/>
    <cellStyle name="Обычный 11 18 3" xfId="57880" xr:uid="{00000000-0005-0000-0000-00001AE20000}"/>
    <cellStyle name="Обычный 11 19" xfId="57881" xr:uid="{00000000-0005-0000-0000-00001BE20000}"/>
    <cellStyle name="Обычный 11 2" xfId="57882" xr:uid="{00000000-0005-0000-0000-00001CE20000}"/>
    <cellStyle name="Обычный 11 2 2" xfId="57883" xr:uid="{00000000-0005-0000-0000-00001DE20000}"/>
    <cellStyle name="Обычный 11 2 2 2" xfId="57884" xr:uid="{00000000-0005-0000-0000-00001EE20000}"/>
    <cellStyle name="Обычный 11 2 2 2 2" xfId="57885" xr:uid="{00000000-0005-0000-0000-00001FE20000}"/>
    <cellStyle name="Обычный 11 2 2 2 2 2" xfId="57886" xr:uid="{00000000-0005-0000-0000-000020E20000}"/>
    <cellStyle name="Обычный 11 2 2 2 2 3" xfId="57887" xr:uid="{00000000-0005-0000-0000-000021E20000}"/>
    <cellStyle name="Обычный 11 2 2 2 3" xfId="57888" xr:uid="{00000000-0005-0000-0000-000022E20000}"/>
    <cellStyle name="Обычный 11 2 2 2 3 2" xfId="57889" xr:uid="{00000000-0005-0000-0000-000023E20000}"/>
    <cellStyle name="Обычный 11 2 2 2 3 3" xfId="57890" xr:uid="{00000000-0005-0000-0000-000024E20000}"/>
    <cellStyle name="Обычный 11 2 2 2 4" xfId="57891" xr:uid="{00000000-0005-0000-0000-000025E20000}"/>
    <cellStyle name="Обычный 11 2 2 2 5" xfId="57892" xr:uid="{00000000-0005-0000-0000-000026E20000}"/>
    <cellStyle name="Обычный 11 2 2 3" xfId="57893" xr:uid="{00000000-0005-0000-0000-000027E20000}"/>
    <cellStyle name="Обычный 11 2 2 3 2" xfId="57894" xr:uid="{00000000-0005-0000-0000-000028E20000}"/>
    <cellStyle name="Обычный 11 2 2 3 3" xfId="57895" xr:uid="{00000000-0005-0000-0000-000029E20000}"/>
    <cellStyle name="Обычный 11 2 2 4" xfId="57896" xr:uid="{00000000-0005-0000-0000-00002AE20000}"/>
    <cellStyle name="Обычный 11 2 2 4 2" xfId="57897" xr:uid="{00000000-0005-0000-0000-00002BE20000}"/>
    <cellStyle name="Обычный 11 2 2 4 3" xfId="57898" xr:uid="{00000000-0005-0000-0000-00002CE20000}"/>
    <cellStyle name="Обычный 11 2 2 5" xfId="57899" xr:uid="{00000000-0005-0000-0000-00002DE20000}"/>
    <cellStyle name="Обычный 11 2 2 6" xfId="57900" xr:uid="{00000000-0005-0000-0000-00002EE20000}"/>
    <cellStyle name="Обычный 11 2 2_объемы 2018г111" xfId="57901" xr:uid="{00000000-0005-0000-0000-00002FE20000}"/>
    <cellStyle name="Обычный 11 2 3" xfId="57902" xr:uid="{00000000-0005-0000-0000-000030E20000}"/>
    <cellStyle name="Обычный 11 2 3 2" xfId="57903" xr:uid="{00000000-0005-0000-0000-000031E20000}"/>
    <cellStyle name="Обычный 11 2 3 2 2" xfId="57904" xr:uid="{00000000-0005-0000-0000-000032E20000}"/>
    <cellStyle name="Обычный 11 2 3 2 3" xfId="57905" xr:uid="{00000000-0005-0000-0000-000033E20000}"/>
    <cellStyle name="Обычный 11 2 3 3" xfId="57906" xr:uid="{00000000-0005-0000-0000-000034E20000}"/>
    <cellStyle name="Обычный 11 2 3 3 2" xfId="57907" xr:uid="{00000000-0005-0000-0000-000035E20000}"/>
    <cellStyle name="Обычный 11 2 3 3 3" xfId="57908" xr:uid="{00000000-0005-0000-0000-000036E20000}"/>
    <cellStyle name="Обычный 11 2 3 4" xfId="57909" xr:uid="{00000000-0005-0000-0000-000037E20000}"/>
    <cellStyle name="Обычный 11 2 3 5" xfId="57910" xr:uid="{00000000-0005-0000-0000-000038E20000}"/>
    <cellStyle name="Обычный 11 2 4" xfId="57911" xr:uid="{00000000-0005-0000-0000-000039E20000}"/>
    <cellStyle name="Обычный 11 2 4 2" xfId="57912" xr:uid="{00000000-0005-0000-0000-00003AE20000}"/>
    <cellStyle name="Обычный 11 2 4 3" xfId="57913" xr:uid="{00000000-0005-0000-0000-00003BE20000}"/>
    <cellStyle name="Обычный 11 2 5" xfId="57914" xr:uid="{00000000-0005-0000-0000-00003CE20000}"/>
    <cellStyle name="Обычный 11 2 5 2" xfId="57915" xr:uid="{00000000-0005-0000-0000-00003DE20000}"/>
    <cellStyle name="Обычный 11 2 5 3" xfId="57916" xr:uid="{00000000-0005-0000-0000-00003EE20000}"/>
    <cellStyle name="Обычный 11 2 6" xfId="57917" xr:uid="{00000000-0005-0000-0000-00003FE20000}"/>
    <cellStyle name="Обычный 11 2 7" xfId="57918" xr:uid="{00000000-0005-0000-0000-000040E20000}"/>
    <cellStyle name="Обычный 11 2_объемы 2018г111" xfId="57919" xr:uid="{00000000-0005-0000-0000-000041E20000}"/>
    <cellStyle name="Обычный 11 20" xfId="57920" xr:uid="{00000000-0005-0000-0000-000042E20000}"/>
    <cellStyle name="Обычный 11 3" xfId="57921" xr:uid="{00000000-0005-0000-0000-000043E20000}"/>
    <cellStyle name="Обычный 11 3 2" xfId="57922" xr:uid="{00000000-0005-0000-0000-000044E20000}"/>
    <cellStyle name="Обычный 11 3 2 2" xfId="57923" xr:uid="{00000000-0005-0000-0000-000045E20000}"/>
    <cellStyle name="Обычный 11 3 2 2 2" xfId="57924" xr:uid="{00000000-0005-0000-0000-000046E20000}"/>
    <cellStyle name="Обычный 11 3 2 2 3" xfId="57925" xr:uid="{00000000-0005-0000-0000-000047E20000}"/>
    <cellStyle name="Обычный 11 3 2 3" xfId="57926" xr:uid="{00000000-0005-0000-0000-000048E20000}"/>
    <cellStyle name="Обычный 11 3 2 3 2" xfId="57927" xr:uid="{00000000-0005-0000-0000-000049E20000}"/>
    <cellStyle name="Обычный 11 3 2 3 3" xfId="57928" xr:uid="{00000000-0005-0000-0000-00004AE20000}"/>
    <cellStyle name="Обычный 11 3 2 4" xfId="57929" xr:uid="{00000000-0005-0000-0000-00004BE20000}"/>
    <cellStyle name="Обычный 11 3 2 5" xfId="57930" xr:uid="{00000000-0005-0000-0000-00004CE20000}"/>
    <cellStyle name="Обычный 11 3 3" xfId="57931" xr:uid="{00000000-0005-0000-0000-00004DE20000}"/>
    <cellStyle name="Обычный 11 3 3 2" xfId="57932" xr:uid="{00000000-0005-0000-0000-00004EE20000}"/>
    <cellStyle name="Обычный 11 3 3 3" xfId="57933" xr:uid="{00000000-0005-0000-0000-00004FE20000}"/>
    <cellStyle name="Обычный 11 3 4" xfId="57934" xr:uid="{00000000-0005-0000-0000-000050E20000}"/>
    <cellStyle name="Обычный 11 3 4 2" xfId="57935" xr:uid="{00000000-0005-0000-0000-000051E20000}"/>
    <cellStyle name="Обычный 11 3 4 3" xfId="57936" xr:uid="{00000000-0005-0000-0000-000052E20000}"/>
    <cellStyle name="Обычный 11 3 5" xfId="57937" xr:uid="{00000000-0005-0000-0000-000053E20000}"/>
    <cellStyle name="Обычный 11 3 6" xfId="57938" xr:uid="{00000000-0005-0000-0000-000054E20000}"/>
    <cellStyle name="Обычный 11 3_объемы 2018г111" xfId="57939" xr:uid="{00000000-0005-0000-0000-000055E20000}"/>
    <cellStyle name="Обычный 11 4" xfId="57940" xr:uid="{00000000-0005-0000-0000-000056E20000}"/>
    <cellStyle name="Обычный 11 4 2" xfId="57941" xr:uid="{00000000-0005-0000-0000-000057E20000}"/>
    <cellStyle name="Обычный 11 4 2 2" xfId="57942" xr:uid="{00000000-0005-0000-0000-000058E20000}"/>
    <cellStyle name="Обычный 11 4 2 3" xfId="57943" xr:uid="{00000000-0005-0000-0000-000059E20000}"/>
    <cellStyle name="Обычный 11 4 3" xfId="57944" xr:uid="{00000000-0005-0000-0000-00005AE20000}"/>
    <cellStyle name="Обычный 11 4 3 2" xfId="57945" xr:uid="{00000000-0005-0000-0000-00005BE20000}"/>
    <cellStyle name="Обычный 11 4 3 3" xfId="57946" xr:uid="{00000000-0005-0000-0000-00005CE20000}"/>
    <cellStyle name="Обычный 11 4 4" xfId="57947" xr:uid="{00000000-0005-0000-0000-00005DE20000}"/>
    <cellStyle name="Обычный 11 4 5" xfId="57948" xr:uid="{00000000-0005-0000-0000-00005EE20000}"/>
    <cellStyle name="Обычный 11 5" xfId="57949" xr:uid="{00000000-0005-0000-0000-00005FE20000}"/>
    <cellStyle name="Обычный 11 5 2" xfId="57950" xr:uid="{00000000-0005-0000-0000-000060E20000}"/>
    <cellStyle name="Обычный 11 5 2 2" xfId="57951" xr:uid="{00000000-0005-0000-0000-000061E20000}"/>
    <cellStyle name="Обычный 11 5 2 3" xfId="57952" xr:uid="{00000000-0005-0000-0000-000062E20000}"/>
    <cellStyle name="Обычный 11 5 3" xfId="57953" xr:uid="{00000000-0005-0000-0000-000063E20000}"/>
    <cellStyle name="Обычный 11 5 3 2" xfId="57954" xr:uid="{00000000-0005-0000-0000-000064E20000}"/>
    <cellStyle name="Обычный 11 5 3 3" xfId="57955" xr:uid="{00000000-0005-0000-0000-000065E20000}"/>
    <cellStyle name="Обычный 11 5 4" xfId="57956" xr:uid="{00000000-0005-0000-0000-000066E20000}"/>
    <cellStyle name="Обычный 11 5 5" xfId="57957" xr:uid="{00000000-0005-0000-0000-000067E20000}"/>
    <cellStyle name="Обычный 11 6" xfId="57958" xr:uid="{00000000-0005-0000-0000-000068E20000}"/>
    <cellStyle name="Обычный 11 6 2" xfId="57959" xr:uid="{00000000-0005-0000-0000-000069E20000}"/>
    <cellStyle name="Обычный 11 6 2 2" xfId="57960" xr:uid="{00000000-0005-0000-0000-00006AE20000}"/>
    <cellStyle name="Обычный 11 6 2 3" xfId="57961" xr:uid="{00000000-0005-0000-0000-00006BE20000}"/>
    <cellStyle name="Обычный 11 6 3" xfId="57962" xr:uid="{00000000-0005-0000-0000-00006CE20000}"/>
    <cellStyle name="Обычный 11 6 3 2" xfId="57963" xr:uid="{00000000-0005-0000-0000-00006DE20000}"/>
    <cellStyle name="Обычный 11 6 3 3" xfId="57964" xr:uid="{00000000-0005-0000-0000-00006EE20000}"/>
    <cellStyle name="Обычный 11 6 4" xfId="57965" xr:uid="{00000000-0005-0000-0000-00006FE20000}"/>
    <cellStyle name="Обычный 11 6 5" xfId="57966" xr:uid="{00000000-0005-0000-0000-000070E20000}"/>
    <cellStyle name="Обычный 11 7" xfId="57967" xr:uid="{00000000-0005-0000-0000-000071E20000}"/>
    <cellStyle name="Обычный 11 7 2" xfId="57968" xr:uid="{00000000-0005-0000-0000-000072E20000}"/>
    <cellStyle name="Обычный 11 7 2 2" xfId="57969" xr:uid="{00000000-0005-0000-0000-000073E20000}"/>
    <cellStyle name="Обычный 11 7 2 3" xfId="57970" xr:uid="{00000000-0005-0000-0000-000074E20000}"/>
    <cellStyle name="Обычный 11 7 3" xfId="57971" xr:uid="{00000000-0005-0000-0000-000075E20000}"/>
    <cellStyle name="Обычный 11 7 3 2" xfId="57972" xr:uid="{00000000-0005-0000-0000-000076E20000}"/>
    <cellStyle name="Обычный 11 7 3 3" xfId="57973" xr:uid="{00000000-0005-0000-0000-000077E20000}"/>
    <cellStyle name="Обычный 11 7 4" xfId="57974" xr:uid="{00000000-0005-0000-0000-000078E20000}"/>
    <cellStyle name="Обычный 11 7 5" xfId="57975" xr:uid="{00000000-0005-0000-0000-000079E20000}"/>
    <cellStyle name="Обычный 11 8" xfId="57976" xr:uid="{00000000-0005-0000-0000-00007AE20000}"/>
    <cellStyle name="Обычный 11 8 2" xfId="57977" xr:uid="{00000000-0005-0000-0000-00007BE20000}"/>
    <cellStyle name="Обычный 11 8 2 2" xfId="57978" xr:uid="{00000000-0005-0000-0000-00007CE20000}"/>
    <cellStyle name="Обычный 11 8 2 3" xfId="57979" xr:uid="{00000000-0005-0000-0000-00007DE20000}"/>
    <cellStyle name="Обычный 11 8 3" xfId="57980" xr:uid="{00000000-0005-0000-0000-00007EE20000}"/>
    <cellStyle name="Обычный 11 8 3 2" xfId="57981" xr:uid="{00000000-0005-0000-0000-00007FE20000}"/>
    <cellStyle name="Обычный 11 8 3 3" xfId="57982" xr:uid="{00000000-0005-0000-0000-000080E20000}"/>
    <cellStyle name="Обычный 11 8 4" xfId="57983" xr:uid="{00000000-0005-0000-0000-000081E20000}"/>
    <cellStyle name="Обычный 11 8 5" xfId="57984" xr:uid="{00000000-0005-0000-0000-000082E20000}"/>
    <cellStyle name="Обычный 11 9" xfId="57985" xr:uid="{00000000-0005-0000-0000-000083E20000}"/>
    <cellStyle name="Обычный 11 9 2" xfId="57986" xr:uid="{00000000-0005-0000-0000-000084E20000}"/>
    <cellStyle name="Обычный 11 9 2 2" xfId="57987" xr:uid="{00000000-0005-0000-0000-000085E20000}"/>
    <cellStyle name="Обычный 11 9 2 3" xfId="57988" xr:uid="{00000000-0005-0000-0000-000086E20000}"/>
    <cellStyle name="Обычный 11 9 3" xfId="57989" xr:uid="{00000000-0005-0000-0000-000087E20000}"/>
    <cellStyle name="Обычный 11 9 3 2" xfId="57990" xr:uid="{00000000-0005-0000-0000-000088E20000}"/>
    <cellStyle name="Обычный 11 9 3 3" xfId="57991" xr:uid="{00000000-0005-0000-0000-000089E20000}"/>
    <cellStyle name="Обычный 11 9 4" xfId="57992" xr:uid="{00000000-0005-0000-0000-00008AE20000}"/>
    <cellStyle name="Обычный 11 9 5" xfId="57993" xr:uid="{00000000-0005-0000-0000-00008BE20000}"/>
    <cellStyle name="Обычный 11_объемы 2018г111" xfId="57994" xr:uid="{00000000-0005-0000-0000-00008CE20000}"/>
    <cellStyle name="Обычный 110" xfId="57995" xr:uid="{00000000-0005-0000-0000-00008DE20000}"/>
    <cellStyle name="Обычный 111" xfId="57996" xr:uid="{00000000-0005-0000-0000-00008EE20000}"/>
    <cellStyle name="Обычный 112" xfId="57997" xr:uid="{00000000-0005-0000-0000-00008FE20000}"/>
    <cellStyle name="Обычный 113" xfId="57998" xr:uid="{00000000-0005-0000-0000-000090E20000}"/>
    <cellStyle name="Обычный 114" xfId="57999" xr:uid="{00000000-0005-0000-0000-000091E20000}"/>
    <cellStyle name="Обычный 115" xfId="58000" xr:uid="{00000000-0005-0000-0000-000092E20000}"/>
    <cellStyle name="Обычный 116" xfId="58001" xr:uid="{00000000-0005-0000-0000-000093E20000}"/>
    <cellStyle name="Обычный 117" xfId="58002" xr:uid="{00000000-0005-0000-0000-000094E20000}"/>
    <cellStyle name="Обычный 118" xfId="58003" xr:uid="{00000000-0005-0000-0000-000095E20000}"/>
    <cellStyle name="Обычный 119" xfId="58004" xr:uid="{00000000-0005-0000-0000-000096E20000}"/>
    <cellStyle name="Обычный 12" xfId="58005" xr:uid="{00000000-0005-0000-0000-000097E20000}"/>
    <cellStyle name="Обычный 12 10" xfId="58006" xr:uid="{00000000-0005-0000-0000-000098E20000}"/>
    <cellStyle name="Обычный 12 10 2" xfId="58007" xr:uid="{00000000-0005-0000-0000-000099E20000}"/>
    <cellStyle name="Обычный 12 10 2 2" xfId="58008" xr:uid="{00000000-0005-0000-0000-00009AE20000}"/>
    <cellStyle name="Обычный 12 10 2 3" xfId="58009" xr:uid="{00000000-0005-0000-0000-00009BE20000}"/>
    <cellStyle name="Обычный 12 10 3" xfId="58010" xr:uid="{00000000-0005-0000-0000-00009CE20000}"/>
    <cellStyle name="Обычный 12 10 3 2" xfId="58011" xr:uid="{00000000-0005-0000-0000-00009DE20000}"/>
    <cellStyle name="Обычный 12 10 3 3" xfId="58012" xr:uid="{00000000-0005-0000-0000-00009EE20000}"/>
    <cellStyle name="Обычный 12 10 4" xfId="58013" xr:uid="{00000000-0005-0000-0000-00009FE20000}"/>
    <cellStyle name="Обычный 12 10 5" xfId="58014" xr:uid="{00000000-0005-0000-0000-0000A0E20000}"/>
    <cellStyle name="Обычный 12 11" xfId="58015" xr:uid="{00000000-0005-0000-0000-0000A1E20000}"/>
    <cellStyle name="Обычный 12 11 2" xfId="58016" xr:uid="{00000000-0005-0000-0000-0000A2E20000}"/>
    <cellStyle name="Обычный 12 11 2 2" xfId="58017" xr:uid="{00000000-0005-0000-0000-0000A3E20000}"/>
    <cellStyle name="Обычный 12 11 2 3" xfId="58018" xr:uid="{00000000-0005-0000-0000-0000A4E20000}"/>
    <cellStyle name="Обычный 12 11 3" xfId="58019" xr:uid="{00000000-0005-0000-0000-0000A5E20000}"/>
    <cellStyle name="Обычный 12 11 3 2" xfId="58020" xr:uid="{00000000-0005-0000-0000-0000A6E20000}"/>
    <cellStyle name="Обычный 12 11 3 3" xfId="58021" xr:uid="{00000000-0005-0000-0000-0000A7E20000}"/>
    <cellStyle name="Обычный 12 11 4" xfId="58022" xr:uid="{00000000-0005-0000-0000-0000A8E20000}"/>
    <cellStyle name="Обычный 12 11 5" xfId="58023" xr:uid="{00000000-0005-0000-0000-0000A9E20000}"/>
    <cellStyle name="Обычный 12 12" xfId="58024" xr:uid="{00000000-0005-0000-0000-0000AAE20000}"/>
    <cellStyle name="Обычный 12 12 2" xfId="58025" xr:uid="{00000000-0005-0000-0000-0000ABE20000}"/>
    <cellStyle name="Обычный 12 12 2 2" xfId="58026" xr:uid="{00000000-0005-0000-0000-0000ACE20000}"/>
    <cellStyle name="Обычный 12 12 2 3" xfId="58027" xr:uid="{00000000-0005-0000-0000-0000ADE20000}"/>
    <cellStyle name="Обычный 12 12 3" xfId="58028" xr:uid="{00000000-0005-0000-0000-0000AEE20000}"/>
    <cellStyle name="Обычный 12 12 3 2" xfId="58029" xr:uid="{00000000-0005-0000-0000-0000AFE20000}"/>
    <cellStyle name="Обычный 12 12 3 3" xfId="58030" xr:uid="{00000000-0005-0000-0000-0000B0E20000}"/>
    <cellStyle name="Обычный 12 12 4" xfId="58031" xr:uid="{00000000-0005-0000-0000-0000B1E20000}"/>
    <cellStyle name="Обычный 12 12 5" xfId="58032" xr:uid="{00000000-0005-0000-0000-0000B2E20000}"/>
    <cellStyle name="Обычный 12 13" xfId="58033" xr:uid="{00000000-0005-0000-0000-0000B3E20000}"/>
    <cellStyle name="Обычный 12 13 2" xfId="58034" xr:uid="{00000000-0005-0000-0000-0000B4E20000}"/>
    <cellStyle name="Обычный 12 13 2 2" xfId="58035" xr:uid="{00000000-0005-0000-0000-0000B5E20000}"/>
    <cellStyle name="Обычный 12 13 2 3" xfId="58036" xr:uid="{00000000-0005-0000-0000-0000B6E20000}"/>
    <cellStyle name="Обычный 12 13 3" xfId="58037" xr:uid="{00000000-0005-0000-0000-0000B7E20000}"/>
    <cellStyle name="Обычный 12 13 3 2" xfId="58038" xr:uid="{00000000-0005-0000-0000-0000B8E20000}"/>
    <cellStyle name="Обычный 12 13 3 3" xfId="58039" xr:uid="{00000000-0005-0000-0000-0000B9E20000}"/>
    <cellStyle name="Обычный 12 13 4" xfId="58040" xr:uid="{00000000-0005-0000-0000-0000BAE20000}"/>
    <cellStyle name="Обычный 12 13 5" xfId="58041" xr:uid="{00000000-0005-0000-0000-0000BBE20000}"/>
    <cellStyle name="Обычный 12 14" xfId="58042" xr:uid="{00000000-0005-0000-0000-0000BCE20000}"/>
    <cellStyle name="Обычный 12 14 2" xfId="58043" xr:uid="{00000000-0005-0000-0000-0000BDE20000}"/>
    <cellStyle name="Обычный 12 14 2 2" xfId="58044" xr:uid="{00000000-0005-0000-0000-0000BEE20000}"/>
    <cellStyle name="Обычный 12 14 2 3" xfId="58045" xr:uid="{00000000-0005-0000-0000-0000BFE20000}"/>
    <cellStyle name="Обычный 12 14 3" xfId="58046" xr:uid="{00000000-0005-0000-0000-0000C0E20000}"/>
    <cellStyle name="Обычный 12 14 3 2" xfId="58047" xr:uid="{00000000-0005-0000-0000-0000C1E20000}"/>
    <cellStyle name="Обычный 12 14 3 3" xfId="58048" xr:uid="{00000000-0005-0000-0000-0000C2E20000}"/>
    <cellStyle name="Обычный 12 14 4" xfId="58049" xr:uid="{00000000-0005-0000-0000-0000C3E20000}"/>
    <cellStyle name="Обычный 12 14 5" xfId="58050" xr:uid="{00000000-0005-0000-0000-0000C4E20000}"/>
    <cellStyle name="Обычный 12 15" xfId="58051" xr:uid="{00000000-0005-0000-0000-0000C5E20000}"/>
    <cellStyle name="Обычный 12 15 2" xfId="58052" xr:uid="{00000000-0005-0000-0000-0000C6E20000}"/>
    <cellStyle name="Обычный 12 15 2 2" xfId="58053" xr:uid="{00000000-0005-0000-0000-0000C7E20000}"/>
    <cellStyle name="Обычный 12 15 2 3" xfId="58054" xr:uid="{00000000-0005-0000-0000-0000C8E20000}"/>
    <cellStyle name="Обычный 12 15 3" xfId="58055" xr:uid="{00000000-0005-0000-0000-0000C9E20000}"/>
    <cellStyle name="Обычный 12 15 3 2" xfId="58056" xr:uid="{00000000-0005-0000-0000-0000CAE20000}"/>
    <cellStyle name="Обычный 12 15 3 3" xfId="58057" xr:uid="{00000000-0005-0000-0000-0000CBE20000}"/>
    <cellStyle name="Обычный 12 15 4" xfId="58058" xr:uid="{00000000-0005-0000-0000-0000CCE20000}"/>
    <cellStyle name="Обычный 12 15 5" xfId="58059" xr:uid="{00000000-0005-0000-0000-0000CDE20000}"/>
    <cellStyle name="Обычный 12 16" xfId="58060" xr:uid="{00000000-0005-0000-0000-0000CEE20000}"/>
    <cellStyle name="Обычный 12 16 2" xfId="58061" xr:uid="{00000000-0005-0000-0000-0000CFE20000}"/>
    <cellStyle name="Обычный 12 16 2 2" xfId="58062" xr:uid="{00000000-0005-0000-0000-0000D0E20000}"/>
    <cellStyle name="Обычный 12 16 2 3" xfId="58063" xr:uid="{00000000-0005-0000-0000-0000D1E20000}"/>
    <cellStyle name="Обычный 12 16 3" xfId="58064" xr:uid="{00000000-0005-0000-0000-0000D2E20000}"/>
    <cellStyle name="Обычный 12 16 3 2" xfId="58065" xr:uid="{00000000-0005-0000-0000-0000D3E20000}"/>
    <cellStyle name="Обычный 12 16 3 3" xfId="58066" xr:uid="{00000000-0005-0000-0000-0000D4E20000}"/>
    <cellStyle name="Обычный 12 16 4" xfId="58067" xr:uid="{00000000-0005-0000-0000-0000D5E20000}"/>
    <cellStyle name="Обычный 12 16 5" xfId="58068" xr:uid="{00000000-0005-0000-0000-0000D6E20000}"/>
    <cellStyle name="Обычный 12 17" xfId="58069" xr:uid="{00000000-0005-0000-0000-0000D7E20000}"/>
    <cellStyle name="Обычный 12 17 2" xfId="58070" xr:uid="{00000000-0005-0000-0000-0000D8E20000}"/>
    <cellStyle name="Обычный 12 17 3" xfId="58071" xr:uid="{00000000-0005-0000-0000-0000D9E20000}"/>
    <cellStyle name="Обычный 12 18" xfId="58072" xr:uid="{00000000-0005-0000-0000-0000DAE20000}"/>
    <cellStyle name="Обычный 12 18 2" xfId="58073" xr:uid="{00000000-0005-0000-0000-0000DBE20000}"/>
    <cellStyle name="Обычный 12 18 3" xfId="58074" xr:uid="{00000000-0005-0000-0000-0000DCE20000}"/>
    <cellStyle name="Обычный 12 19" xfId="58075" xr:uid="{00000000-0005-0000-0000-0000DDE20000}"/>
    <cellStyle name="Обычный 12 2" xfId="58076" xr:uid="{00000000-0005-0000-0000-0000DEE20000}"/>
    <cellStyle name="Обычный 12 2 2" xfId="58077" xr:uid="{00000000-0005-0000-0000-0000DFE20000}"/>
    <cellStyle name="Обычный 12 2 2 2" xfId="58078" xr:uid="{00000000-0005-0000-0000-0000E0E20000}"/>
    <cellStyle name="Обычный 12 2 2 2 2" xfId="58079" xr:uid="{00000000-0005-0000-0000-0000E1E20000}"/>
    <cellStyle name="Обычный 12 2 2 2 2 2" xfId="58080" xr:uid="{00000000-0005-0000-0000-0000E2E20000}"/>
    <cellStyle name="Обычный 12 2 2 2 2 3" xfId="58081" xr:uid="{00000000-0005-0000-0000-0000E3E20000}"/>
    <cellStyle name="Обычный 12 2 2 2 3" xfId="58082" xr:uid="{00000000-0005-0000-0000-0000E4E20000}"/>
    <cellStyle name="Обычный 12 2 2 2 3 2" xfId="58083" xr:uid="{00000000-0005-0000-0000-0000E5E20000}"/>
    <cellStyle name="Обычный 12 2 2 2 3 3" xfId="58084" xr:uid="{00000000-0005-0000-0000-0000E6E20000}"/>
    <cellStyle name="Обычный 12 2 2 2 4" xfId="58085" xr:uid="{00000000-0005-0000-0000-0000E7E20000}"/>
    <cellStyle name="Обычный 12 2 2 2 5" xfId="58086" xr:uid="{00000000-0005-0000-0000-0000E8E20000}"/>
    <cellStyle name="Обычный 12 2 2 3" xfId="58087" xr:uid="{00000000-0005-0000-0000-0000E9E20000}"/>
    <cellStyle name="Обычный 12 2 2 3 2" xfId="58088" xr:uid="{00000000-0005-0000-0000-0000EAE20000}"/>
    <cellStyle name="Обычный 12 2 2 3 3" xfId="58089" xr:uid="{00000000-0005-0000-0000-0000EBE20000}"/>
    <cellStyle name="Обычный 12 2 2 4" xfId="58090" xr:uid="{00000000-0005-0000-0000-0000ECE20000}"/>
    <cellStyle name="Обычный 12 2 2 4 2" xfId="58091" xr:uid="{00000000-0005-0000-0000-0000EDE20000}"/>
    <cellStyle name="Обычный 12 2 2 4 3" xfId="58092" xr:uid="{00000000-0005-0000-0000-0000EEE20000}"/>
    <cellStyle name="Обычный 12 2 2 5" xfId="58093" xr:uid="{00000000-0005-0000-0000-0000EFE20000}"/>
    <cellStyle name="Обычный 12 2 2 6" xfId="58094" xr:uid="{00000000-0005-0000-0000-0000F0E20000}"/>
    <cellStyle name="Обычный 12 2 2_объемы 2018г111" xfId="58095" xr:uid="{00000000-0005-0000-0000-0000F1E20000}"/>
    <cellStyle name="Обычный 12 2 3" xfId="58096" xr:uid="{00000000-0005-0000-0000-0000F2E20000}"/>
    <cellStyle name="Обычный 12 2 3 2" xfId="58097" xr:uid="{00000000-0005-0000-0000-0000F3E20000}"/>
    <cellStyle name="Обычный 12 2 3 2 2" xfId="58098" xr:uid="{00000000-0005-0000-0000-0000F4E20000}"/>
    <cellStyle name="Обычный 12 2 3 2 3" xfId="58099" xr:uid="{00000000-0005-0000-0000-0000F5E20000}"/>
    <cellStyle name="Обычный 12 2 3 3" xfId="58100" xr:uid="{00000000-0005-0000-0000-0000F6E20000}"/>
    <cellStyle name="Обычный 12 2 3 3 2" xfId="58101" xr:uid="{00000000-0005-0000-0000-0000F7E20000}"/>
    <cellStyle name="Обычный 12 2 3 3 3" xfId="58102" xr:uid="{00000000-0005-0000-0000-0000F8E20000}"/>
    <cellStyle name="Обычный 12 2 3 4" xfId="58103" xr:uid="{00000000-0005-0000-0000-0000F9E20000}"/>
    <cellStyle name="Обычный 12 2 3 5" xfId="58104" xr:uid="{00000000-0005-0000-0000-0000FAE20000}"/>
    <cellStyle name="Обычный 12 2 4" xfId="58105" xr:uid="{00000000-0005-0000-0000-0000FBE20000}"/>
    <cellStyle name="Обычный 12 2 4 2" xfId="58106" xr:uid="{00000000-0005-0000-0000-0000FCE20000}"/>
    <cellStyle name="Обычный 12 2 4 3" xfId="58107" xr:uid="{00000000-0005-0000-0000-0000FDE20000}"/>
    <cellStyle name="Обычный 12 2 5" xfId="58108" xr:uid="{00000000-0005-0000-0000-0000FEE20000}"/>
    <cellStyle name="Обычный 12 2 5 2" xfId="58109" xr:uid="{00000000-0005-0000-0000-0000FFE20000}"/>
    <cellStyle name="Обычный 12 2 5 3" xfId="58110" xr:uid="{00000000-0005-0000-0000-000000E30000}"/>
    <cellStyle name="Обычный 12 2 6" xfId="58111" xr:uid="{00000000-0005-0000-0000-000001E30000}"/>
    <cellStyle name="Обычный 12 2 7" xfId="58112" xr:uid="{00000000-0005-0000-0000-000002E30000}"/>
    <cellStyle name="Обычный 12 2_объемы 2018г111" xfId="58113" xr:uid="{00000000-0005-0000-0000-000003E30000}"/>
    <cellStyle name="Обычный 12 20" xfId="58114" xr:uid="{00000000-0005-0000-0000-000004E30000}"/>
    <cellStyle name="Обычный 12 3" xfId="58115" xr:uid="{00000000-0005-0000-0000-000005E30000}"/>
    <cellStyle name="Обычный 12 3 2" xfId="58116" xr:uid="{00000000-0005-0000-0000-000006E30000}"/>
    <cellStyle name="Обычный 12 3 2 2" xfId="58117" xr:uid="{00000000-0005-0000-0000-000007E30000}"/>
    <cellStyle name="Обычный 12 3 2 2 2" xfId="58118" xr:uid="{00000000-0005-0000-0000-000008E30000}"/>
    <cellStyle name="Обычный 12 3 2 2 3" xfId="58119" xr:uid="{00000000-0005-0000-0000-000009E30000}"/>
    <cellStyle name="Обычный 12 3 2 3" xfId="58120" xr:uid="{00000000-0005-0000-0000-00000AE30000}"/>
    <cellStyle name="Обычный 12 3 2 3 2" xfId="58121" xr:uid="{00000000-0005-0000-0000-00000BE30000}"/>
    <cellStyle name="Обычный 12 3 2 3 3" xfId="58122" xr:uid="{00000000-0005-0000-0000-00000CE30000}"/>
    <cellStyle name="Обычный 12 3 2 4" xfId="58123" xr:uid="{00000000-0005-0000-0000-00000DE30000}"/>
    <cellStyle name="Обычный 12 3 2 5" xfId="58124" xr:uid="{00000000-0005-0000-0000-00000EE30000}"/>
    <cellStyle name="Обычный 12 3 3" xfId="58125" xr:uid="{00000000-0005-0000-0000-00000FE30000}"/>
    <cellStyle name="Обычный 12 3 3 2" xfId="58126" xr:uid="{00000000-0005-0000-0000-000010E30000}"/>
    <cellStyle name="Обычный 12 3 3 3" xfId="58127" xr:uid="{00000000-0005-0000-0000-000011E30000}"/>
    <cellStyle name="Обычный 12 3 4" xfId="58128" xr:uid="{00000000-0005-0000-0000-000012E30000}"/>
    <cellStyle name="Обычный 12 3 4 2" xfId="58129" xr:uid="{00000000-0005-0000-0000-000013E30000}"/>
    <cellStyle name="Обычный 12 3 4 3" xfId="58130" xr:uid="{00000000-0005-0000-0000-000014E30000}"/>
    <cellStyle name="Обычный 12 3 5" xfId="58131" xr:uid="{00000000-0005-0000-0000-000015E30000}"/>
    <cellStyle name="Обычный 12 3 6" xfId="58132" xr:uid="{00000000-0005-0000-0000-000016E30000}"/>
    <cellStyle name="Обычный 12 3_объемы 2018г111" xfId="58133" xr:uid="{00000000-0005-0000-0000-000017E30000}"/>
    <cellStyle name="Обычный 12 4" xfId="58134" xr:uid="{00000000-0005-0000-0000-000018E30000}"/>
    <cellStyle name="Обычный 12 4 2" xfId="58135" xr:uid="{00000000-0005-0000-0000-000019E30000}"/>
    <cellStyle name="Обычный 12 4 2 2" xfId="58136" xr:uid="{00000000-0005-0000-0000-00001AE30000}"/>
    <cellStyle name="Обычный 12 4 2 3" xfId="58137" xr:uid="{00000000-0005-0000-0000-00001BE30000}"/>
    <cellStyle name="Обычный 12 4 3" xfId="58138" xr:uid="{00000000-0005-0000-0000-00001CE30000}"/>
    <cellStyle name="Обычный 12 4 3 2" xfId="58139" xr:uid="{00000000-0005-0000-0000-00001DE30000}"/>
    <cellStyle name="Обычный 12 4 3 3" xfId="58140" xr:uid="{00000000-0005-0000-0000-00001EE30000}"/>
    <cellStyle name="Обычный 12 4 4" xfId="58141" xr:uid="{00000000-0005-0000-0000-00001FE30000}"/>
    <cellStyle name="Обычный 12 4 5" xfId="58142" xr:uid="{00000000-0005-0000-0000-000020E30000}"/>
    <cellStyle name="Обычный 12 5" xfId="58143" xr:uid="{00000000-0005-0000-0000-000021E30000}"/>
    <cellStyle name="Обычный 12 5 2" xfId="58144" xr:uid="{00000000-0005-0000-0000-000022E30000}"/>
    <cellStyle name="Обычный 12 5 2 2" xfId="58145" xr:uid="{00000000-0005-0000-0000-000023E30000}"/>
    <cellStyle name="Обычный 12 5 2 3" xfId="58146" xr:uid="{00000000-0005-0000-0000-000024E30000}"/>
    <cellStyle name="Обычный 12 5 3" xfId="58147" xr:uid="{00000000-0005-0000-0000-000025E30000}"/>
    <cellStyle name="Обычный 12 5 3 2" xfId="58148" xr:uid="{00000000-0005-0000-0000-000026E30000}"/>
    <cellStyle name="Обычный 12 5 3 3" xfId="58149" xr:uid="{00000000-0005-0000-0000-000027E30000}"/>
    <cellStyle name="Обычный 12 5 4" xfId="58150" xr:uid="{00000000-0005-0000-0000-000028E30000}"/>
    <cellStyle name="Обычный 12 5 5" xfId="58151" xr:uid="{00000000-0005-0000-0000-000029E30000}"/>
    <cellStyle name="Обычный 12 6" xfId="58152" xr:uid="{00000000-0005-0000-0000-00002AE30000}"/>
    <cellStyle name="Обычный 12 6 2" xfId="58153" xr:uid="{00000000-0005-0000-0000-00002BE30000}"/>
    <cellStyle name="Обычный 12 6 2 2" xfId="58154" xr:uid="{00000000-0005-0000-0000-00002CE30000}"/>
    <cellStyle name="Обычный 12 6 2 3" xfId="58155" xr:uid="{00000000-0005-0000-0000-00002DE30000}"/>
    <cellStyle name="Обычный 12 6 3" xfId="58156" xr:uid="{00000000-0005-0000-0000-00002EE30000}"/>
    <cellStyle name="Обычный 12 6 3 2" xfId="58157" xr:uid="{00000000-0005-0000-0000-00002FE30000}"/>
    <cellStyle name="Обычный 12 6 3 3" xfId="58158" xr:uid="{00000000-0005-0000-0000-000030E30000}"/>
    <cellStyle name="Обычный 12 6 4" xfId="58159" xr:uid="{00000000-0005-0000-0000-000031E30000}"/>
    <cellStyle name="Обычный 12 6 5" xfId="58160" xr:uid="{00000000-0005-0000-0000-000032E30000}"/>
    <cellStyle name="Обычный 12 7" xfId="58161" xr:uid="{00000000-0005-0000-0000-000033E30000}"/>
    <cellStyle name="Обычный 12 7 2" xfId="58162" xr:uid="{00000000-0005-0000-0000-000034E30000}"/>
    <cellStyle name="Обычный 12 7 2 2" xfId="58163" xr:uid="{00000000-0005-0000-0000-000035E30000}"/>
    <cellStyle name="Обычный 12 7 2 3" xfId="58164" xr:uid="{00000000-0005-0000-0000-000036E30000}"/>
    <cellStyle name="Обычный 12 7 3" xfId="58165" xr:uid="{00000000-0005-0000-0000-000037E30000}"/>
    <cellStyle name="Обычный 12 7 3 2" xfId="58166" xr:uid="{00000000-0005-0000-0000-000038E30000}"/>
    <cellStyle name="Обычный 12 7 3 3" xfId="58167" xr:uid="{00000000-0005-0000-0000-000039E30000}"/>
    <cellStyle name="Обычный 12 7 4" xfId="58168" xr:uid="{00000000-0005-0000-0000-00003AE30000}"/>
    <cellStyle name="Обычный 12 7 5" xfId="58169" xr:uid="{00000000-0005-0000-0000-00003BE30000}"/>
    <cellStyle name="Обычный 12 8" xfId="58170" xr:uid="{00000000-0005-0000-0000-00003CE30000}"/>
    <cellStyle name="Обычный 12 8 2" xfId="58171" xr:uid="{00000000-0005-0000-0000-00003DE30000}"/>
    <cellStyle name="Обычный 12 8 2 2" xfId="58172" xr:uid="{00000000-0005-0000-0000-00003EE30000}"/>
    <cellStyle name="Обычный 12 8 2 3" xfId="58173" xr:uid="{00000000-0005-0000-0000-00003FE30000}"/>
    <cellStyle name="Обычный 12 8 3" xfId="58174" xr:uid="{00000000-0005-0000-0000-000040E30000}"/>
    <cellStyle name="Обычный 12 8 3 2" xfId="58175" xr:uid="{00000000-0005-0000-0000-000041E30000}"/>
    <cellStyle name="Обычный 12 8 3 3" xfId="58176" xr:uid="{00000000-0005-0000-0000-000042E30000}"/>
    <cellStyle name="Обычный 12 8 4" xfId="58177" xr:uid="{00000000-0005-0000-0000-000043E30000}"/>
    <cellStyle name="Обычный 12 8 5" xfId="58178" xr:uid="{00000000-0005-0000-0000-000044E30000}"/>
    <cellStyle name="Обычный 12 9" xfId="58179" xr:uid="{00000000-0005-0000-0000-000045E30000}"/>
    <cellStyle name="Обычный 12 9 2" xfId="58180" xr:uid="{00000000-0005-0000-0000-000046E30000}"/>
    <cellStyle name="Обычный 12 9 2 2" xfId="58181" xr:uid="{00000000-0005-0000-0000-000047E30000}"/>
    <cellStyle name="Обычный 12 9 2 3" xfId="58182" xr:uid="{00000000-0005-0000-0000-000048E30000}"/>
    <cellStyle name="Обычный 12 9 3" xfId="58183" xr:uid="{00000000-0005-0000-0000-000049E30000}"/>
    <cellStyle name="Обычный 12 9 3 2" xfId="58184" xr:uid="{00000000-0005-0000-0000-00004AE30000}"/>
    <cellStyle name="Обычный 12 9 3 3" xfId="58185" xr:uid="{00000000-0005-0000-0000-00004BE30000}"/>
    <cellStyle name="Обычный 12 9 4" xfId="58186" xr:uid="{00000000-0005-0000-0000-00004CE30000}"/>
    <cellStyle name="Обычный 12 9 5" xfId="58187" xr:uid="{00000000-0005-0000-0000-00004DE30000}"/>
    <cellStyle name="Обычный 12_объемы 2018г111" xfId="58188" xr:uid="{00000000-0005-0000-0000-00004EE30000}"/>
    <cellStyle name="Обычный 120" xfId="58189" xr:uid="{00000000-0005-0000-0000-00004FE30000}"/>
    <cellStyle name="Обычный 121" xfId="58190" xr:uid="{00000000-0005-0000-0000-000050E30000}"/>
    <cellStyle name="Обычный 122" xfId="58191" xr:uid="{00000000-0005-0000-0000-000051E30000}"/>
    <cellStyle name="Обычный 123" xfId="58192" xr:uid="{00000000-0005-0000-0000-000052E30000}"/>
    <cellStyle name="Обычный 124" xfId="58193" xr:uid="{00000000-0005-0000-0000-000053E30000}"/>
    <cellStyle name="Обычный 125" xfId="58194" xr:uid="{00000000-0005-0000-0000-000054E30000}"/>
    <cellStyle name="Обычный 126" xfId="58195" xr:uid="{00000000-0005-0000-0000-000055E30000}"/>
    <cellStyle name="Обычный 127" xfId="58196" xr:uid="{00000000-0005-0000-0000-000056E30000}"/>
    <cellStyle name="Обычный 128" xfId="58197" xr:uid="{00000000-0005-0000-0000-000057E30000}"/>
    <cellStyle name="Обычный 129" xfId="58198" xr:uid="{00000000-0005-0000-0000-000058E30000}"/>
    <cellStyle name="Обычный 13" xfId="58199" xr:uid="{00000000-0005-0000-0000-000059E30000}"/>
    <cellStyle name="Обычный 13 10" xfId="58200" xr:uid="{00000000-0005-0000-0000-00005AE30000}"/>
    <cellStyle name="Обычный 13 10 2" xfId="58201" xr:uid="{00000000-0005-0000-0000-00005BE30000}"/>
    <cellStyle name="Обычный 13 10 2 2" xfId="58202" xr:uid="{00000000-0005-0000-0000-00005CE30000}"/>
    <cellStyle name="Обычный 13 10 2 3" xfId="58203" xr:uid="{00000000-0005-0000-0000-00005DE30000}"/>
    <cellStyle name="Обычный 13 10 3" xfId="58204" xr:uid="{00000000-0005-0000-0000-00005EE30000}"/>
    <cellStyle name="Обычный 13 10 3 2" xfId="58205" xr:uid="{00000000-0005-0000-0000-00005FE30000}"/>
    <cellStyle name="Обычный 13 10 3 3" xfId="58206" xr:uid="{00000000-0005-0000-0000-000060E30000}"/>
    <cellStyle name="Обычный 13 10 4" xfId="58207" xr:uid="{00000000-0005-0000-0000-000061E30000}"/>
    <cellStyle name="Обычный 13 10 5" xfId="58208" xr:uid="{00000000-0005-0000-0000-000062E30000}"/>
    <cellStyle name="Обычный 13 11" xfId="58209" xr:uid="{00000000-0005-0000-0000-000063E30000}"/>
    <cellStyle name="Обычный 13 11 2" xfId="58210" xr:uid="{00000000-0005-0000-0000-000064E30000}"/>
    <cellStyle name="Обычный 13 11 2 2" xfId="58211" xr:uid="{00000000-0005-0000-0000-000065E30000}"/>
    <cellStyle name="Обычный 13 11 2 3" xfId="58212" xr:uid="{00000000-0005-0000-0000-000066E30000}"/>
    <cellStyle name="Обычный 13 11 3" xfId="58213" xr:uid="{00000000-0005-0000-0000-000067E30000}"/>
    <cellStyle name="Обычный 13 11 3 2" xfId="58214" xr:uid="{00000000-0005-0000-0000-000068E30000}"/>
    <cellStyle name="Обычный 13 11 3 3" xfId="58215" xr:uid="{00000000-0005-0000-0000-000069E30000}"/>
    <cellStyle name="Обычный 13 11 4" xfId="58216" xr:uid="{00000000-0005-0000-0000-00006AE30000}"/>
    <cellStyle name="Обычный 13 11 5" xfId="58217" xr:uid="{00000000-0005-0000-0000-00006BE30000}"/>
    <cellStyle name="Обычный 13 12" xfId="58218" xr:uid="{00000000-0005-0000-0000-00006CE30000}"/>
    <cellStyle name="Обычный 13 12 2" xfId="58219" xr:uid="{00000000-0005-0000-0000-00006DE30000}"/>
    <cellStyle name="Обычный 13 12 2 2" xfId="58220" xr:uid="{00000000-0005-0000-0000-00006EE30000}"/>
    <cellStyle name="Обычный 13 12 2 3" xfId="58221" xr:uid="{00000000-0005-0000-0000-00006FE30000}"/>
    <cellStyle name="Обычный 13 12 3" xfId="58222" xr:uid="{00000000-0005-0000-0000-000070E30000}"/>
    <cellStyle name="Обычный 13 12 3 2" xfId="58223" xr:uid="{00000000-0005-0000-0000-000071E30000}"/>
    <cellStyle name="Обычный 13 12 3 3" xfId="58224" xr:uid="{00000000-0005-0000-0000-000072E30000}"/>
    <cellStyle name="Обычный 13 12 4" xfId="58225" xr:uid="{00000000-0005-0000-0000-000073E30000}"/>
    <cellStyle name="Обычный 13 12 5" xfId="58226" xr:uid="{00000000-0005-0000-0000-000074E30000}"/>
    <cellStyle name="Обычный 13 13" xfId="58227" xr:uid="{00000000-0005-0000-0000-000075E30000}"/>
    <cellStyle name="Обычный 13 13 2" xfId="58228" xr:uid="{00000000-0005-0000-0000-000076E30000}"/>
    <cellStyle name="Обычный 13 13 2 2" xfId="58229" xr:uid="{00000000-0005-0000-0000-000077E30000}"/>
    <cellStyle name="Обычный 13 13 2 3" xfId="58230" xr:uid="{00000000-0005-0000-0000-000078E30000}"/>
    <cellStyle name="Обычный 13 13 3" xfId="58231" xr:uid="{00000000-0005-0000-0000-000079E30000}"/>
    <cellStyle name="Обычный 13 13 3 2" xfId="58232" xr:uid="{00000000-0005-0000-0000-00007AE30000}"/>
    <cellStyle name="Обычный 13 13 3 3" xfId="58233" xr:uid="{00000000-0005-0000-0000-00007BE30000}"/>
    <cellStyle name="Обычный 13 13 4" xfId="58234" xr:uid="{00000000-0005-0000-0000-00007CE30000}"/>
    <cellStyle name="Обычный 13 13 5" xfId="58235" xr:uid="{00000000-0005-0000-0000-00007DE30000}"/>
    <cellStyle name="Обычный 13 14" xfId="58236" xr:uid="{00000000-0005-0000-0000-00007EE30000}"/>
    <cellStyle name="Обычный 13 14 2" xfId="58237" xr:uid="{00000000-0005-0000-0000-00007FE30000}"/>
    <cellStyle name="Обычный 13 14 2 2" xfId="58238" xr:uid="{00000000-0005-0000-0000-000080E30000}"/>
    <cellStyle name="Обычный 13 14 2 3" xfId="58239" xr:uid="{00000000-0005-0000-0000-000081E30000}"/>
    <cellStyle name="Обычный 13 14 3" xfId="58240" xr:uid="{00000000-0005-0000-0000-000082E30000}"/>
    <cellStyle name="Обычный 13 14 3 2" xfId="58241" xr:uid="{00000000-0005-0000-0000-000083E30000}"/>
    <cellStyle name="Обычный 13 14 3 3" xfId="58242" xr:uid="{00000000-0005-0000-0000-000084E30000}"/>
    <cellStyle name="Обычный 13 14 4" xfId="58243" xr:uid="{00000000-0005-0000-0000-000085E30000}"/>
    <cellStyle name="Обычный 13 14 5" xfId="58244" xr:uid="{00000000-0005-0000-0000-000086E30000}"/>
    <cellStyle name="Обычный 13 15" xfId="58245" xr:uid="{00000000-0005-0000-0000-000087E30000}"/>
    <cellStyle name="Обычный 13 15 2" xfId="58246" xr:uid="{00000000-0005-0000-0000-000088E30000}"/>
    <cellStyle name="Обычный 13 15 2 2" xfId="58247" xr:uid="{00000000-0005-0000-0000-000089E30000}"/>
    <cellStyle name="Обычный 13 15 2 3" xfId="58248" xr:uid="{00000000-0005-0000-0000-00008AE30000}"/>
    <cellStyle name="Обычный 13 15 3" xfId="58249" xr:uid="{00000000-0005-0000-0000-00008BE30000}"/>
    <cellStyle name="Обычный 13 15 3 2" xfId="58250" xr:uid="{00000000-0005-0000-0000-00008CE30000}"/>
    <cellStyle name="Обычный 13 15 3 3" xfId="58251" xr:uid="{00000000-0005-0000-0000-00008DE30000}"/>
    <cellStyle name="Обычный 13 15 4" xfId="58252" xr:uid="{00000000-0005-0000-0000-00008EE30000}"/>
    <cellStyle name="Обычный 13 15 5" xfId="58253" xr:uid="{00000000-0005-0000-0000-00008FE30000}"/>
    <cellStyle name="Обычный 13 16" xfId="58254" xr:uid="{00000000-0005-0000-0000-000090E30000}"/>
    <cellStyle name="Обычный 13 16 2" xfId="58255" xr:uid="{00000000-0005-0000-0000-000091E30000}"/>
    <cellStyle name="Обычный 13 16 2 2" xfId="58256" xr:uid="{00000000-0005-0000-0000-000092E30000}"/>
    <cellStyle name="Обычный 13 16 2 3" xfId="58257" xr:uid="{00000000-0005-0000-0000-000093E30000}"/>
    <cellStyle name="Обычный 13 16 3" xfId="58258" xr:uid="{00000000-0005-0000-0000-000094E30000}"/>
    <cellStyle name="Обычный 13 16 3 2" xfId="58259" xr:uid="{00000000-0005-0000-0000-000095E30000}"/>
    <cellStyle name="Обычный 13 16 3 3" xfId="58260" xr:uid="{00000000-0005-0000-0000-000096E30000}"/>
    <cellStyle name="Обычный 13 16 4" xfId="58261" xr:uid="{00000000-0005-0000-0000-000097E30000}"/>
    <cellStyle name="Обычный 13 16 5" xfId="58262" xr:uid="{00000000-0005-0000-0000-000098E30000}"/>
    <cellStyle name="Обычный 13 17" xfId="58263" xr:uid="{00000000-0005-0000-0000-000099E30000}"/>
    <cellStyle name="Обычный 13 17 2" xfId="58264" xr:uid="{00000000-0005-0000-0000-00009AE30000}"/>
    <cellStyle name="Обычный 13 17 3" xfId="58265" xr:uid="{00000000-0005-0000-0000-00009BE30000}"/>
    <cellStyle name="Обычный 13 18" xfId="58266" xr:uid="{00000000-0005-0000-0000-00009CE30000}"/>
    <cellStyle name="Обычный 13 18 2" xfId="58267" xr:uid="{00000000-0005-0000-0000-00009DE30000}"/>
    <cellStyle name="Обычный 13 18 3" xfId="58268" xr:uid="{00000000-0005-0000-0000-00009EE30000}"/>
    <cellStyle name="Обычный 13 19" xfId="58269" xr:uid="{00000000-0005-0000-0000-00009FE30000}"/>
    <cellStyle name="Обычный 13 2" xfId="58270" xr:uid="{00000000-0005-0000-0000-0000A0E30000}"/>
    <cellStyle name="Обычный 13 2 2" xfId="58271" xr:uid="{00000000-0005-0000-0000-0000A1E30000}"/>
    <cellStyle name="Обычный 13 2 2 2" xfId="58272" xr:uid="{00000000-0005-0000-0000-0000A2E30000}"/>
    <cellStyle name="Обычный 13 2 2 2 2" xfId="58273" xr:uid="{00000000-0005-0000-0000-0000A3E30000}"/>
    <cellStyle name="Обычный 13 2 2 2 2 2" xfId="58274" xr:uid="{00000000-0005-0000-0000-0000A4E30000}"/>
    <cellStyle name="Обычный 13 2 2 2 2 3" xfId="58275" xr:uid="{00000000-0005-0000-0000-0000A5E30000}"/>
    <cellStyle name="Обычный 13 2 2 2 3" xfId="58276" xr:uid="{00000000-0005-0000-0000-0000A6E30000}"/>
    <cellStyle name="Обычный 13 2 2 2 3 2" xfId="58277" xr:uid="{00000000-0005-0000-0000-0000A7E30000}"/>
    <cellStyle name="Обычный 13 2 2 2 3 3" xfId="58278" xr:uid="{00000000-0005-0000-0000-0000A8E30000}"/>
    <cellStyle name="Обычный 13 2 2 2 4" xfId="58279" xr:uid="{00000000-0005-0000-0000-0000A9E30000}"/>
    <cellStyle name="Обычный 13 2 2 2 5" xfId="58280" xr:uid="{00000000-0005-0000-0000-0000AAE30000}"/>
    <cellStyle name="Обычный 13 2 2 3" xfId="58281" xr:uid="{00000000-0005-0000-0000-0000ABE30000}"/>
    <cellStyle name="Обычный 13 2 2 3 2" xfId="58282" xr:uid="{00000000-0005-0000-0000-0000ACE30000}"/>
    <cellStyle name="Обычный 13 2 2 3 3" xfId="58283" xr:uid="{00000000-0005-0000-0000-0000ADE30000}"/>
    <cellStyle name="Обычный 13 2 2 4" xfId="58284" xr:uid="{00000000-0005-0000-0000-0000AEE30000}"/>
    <cellStyle name="Обычный 13 2 2 4 2" xfId="58285" xr:uid="{00000000-0005-0000-0000-0000AFE30000}"/>
    <cellStyle name="Обычный 13 2 2 4 3" xfId="58286" xr:uid="{00000000-0005-0000-0000-0000B0E30000}"/>
    <cellStyle name="Обычный 13 2 2 5" xfId="58287" xr:uid="{00000000-0005-0000-0000-0000B1E30000}"/>
    <cellStyle name="Обычный 13 2 2 6" xfId="58288" xr:uid="{00000000-0005-0000-0000-0000B2E30000}"/>
    <cellStyle name="Обычный 13 2 2_объемы 2018г111" xfId="58289" xr:uid="{00000000-0005-0000-0000-0000B3E30000}"/>
    <cellStyle name="Обычный 13 2 3" xfId="58290" xr:uid="{00000000-0005-0000-0000-0000B4E30000}"/>
    <cellStyle name="Обычный 13 2 3 2" xfId="58291" xr:uid="{00000000-0005-0000-0000-0000B5E30000}"/>
    <cellStyle name="Обычный 13 2 3 2 2" xfId="58292" xr:uid="{00000000-0005-0000-0000-0000B6E30000}"/>
    <cellStyle name="Обычный 13 2 3 2 3" xfId="58293" xr:uid="{00000000-0005-0000-0000-0000B7E30000}"/>
    <cellStyle name="Обычный 13 2 3 3" xfId="58294" xr:uid="{00000000-0005-0000-0000-0000B8E30000}"/>
    <cellStyle name="Обычный 13 2 3 3 2" xfId="58295" xr:uid="{00000000-0005-0000-0000-0000B9E30000}"/>
    <cellStyle name="Обычный 13 2 3 3 3" xfId="58296" xr:uid="{00000000-0005-0000-0000-0000BAE30000}"/>
    <cellStyle name="Обычный 13 2 3 4" xfId="58297" xr:uid="{00000000-0005-0000-0000-0000BBE30000}"/>
    <cellStyle name="Обычный 13 2 3 5" xfId="58298" xr:uid="{00000000-0005-0000-0000-0000BCE30000}"/>
    <cellStyle name="Обычный 13 2 4" xfId="58299" xr:uid="{00000000-0005-0000-0000-0000BDE30000}"/>
    <cellStyle name="Обычный 13 2 4 2" xfId="58300" xr:uid="{00000000-0005-0000-0000-0000BEE30000}"/>
    <cellStyle name="Обычный 13 2 4 3" xfId="58301" xr:uid="{00000000-0005-0000-0000-0000BFE30000}"/>
    <cellStyle name="Обычный 13 2 5" xfId="58302" xr:uid="{00000000-0005-0000-0000-0000C0E30000}"/>
    <cellStyle name="Обычный 13 2 5 2" xfId="58303" xr:uid="{00000000-0005-0000-0000-0000C1E30000}"/>
    <cellStyle name="Обычный 13 2 5 3" xfId="58304" xr:uid="{00000000-0005-0000-0000-0000C2E30000}"/>
    <cellStyle name="Обычный 13 2 6" xfId="58305" xr:uid="{00000000-0005-0000-0000-0000C3E30000}"/>
    <cellStyle name="Обычный 13 2 7" xfId="58306" xr:uid="{00000000-0005-0000-0000-0000C4E30000}"/>
    <cellStyle name="Обычный 13 2_объемы 2018г111" xfId="58307" xr:uid="{00000000-0005-0000-0000-0000C5E30000}"/>
    <cellStyle name="Обычный 13 20" xfId="58308" xr:uid="{00000000-0005-0000-0000-0000C6E30000}"/>
    <cellStyle name="Обычный 13 3" xfId="58309" xr:uid="{00000000-0005-0000-0000-0000C7E30000}"/>
    <cellStyle name="Обычный 13 3 2" xfId="58310" xr:uid="{00000000-0005-0000-0000-0000C8E30000}"/>
    <cellStyle name="Обычный 13 3 2 2" xfId="58311" xr:uid="{00000000-0005-0000-0000-0000C9E30000}"/>
    <cellStyle name="Обычный 13 3 2 2 2" xfId="58312" xr:uid="{00000000-0005-0000-0000-0000CAE30000}"/>
    <cellStyle name="Обычный 13 3 2 2 3" xfId="58313" xr:uid="{00000000-0005-0000-0000-0000CBE30000}"/>
    <cellStyle name="Обычный 13 3 2 3" xfId="58314" xr:uid="{00000000-0005-0000-0000-0000CCE30000}"/>
    <cellStyle name="Обычный 13 3 2 3 2" xfId="58315" xr:uid="{00000000-0005-0000-0000-0000CDE30000}"/>
    <cellStyle name="Обычный 13 3 2 3 3" xfId="58316" xr:uid="{00000000-0005-0000-0000-0000CEE30000}"/>
    <cellStyle name="Обычный 13 3 2 4" xfId="58317" xr:uid="{00000000-0005-0000-0000-0000CFE30000}"/>
    <cellStyle name="Обычный 13 3 2 5" xfId="58318" xr:uid="{00000000-0005-0000-0000-0000D0E30000}"/>
    <cellStyle name="Обычный 13 3 3" xfId="58319" xr:uid="{00000000-0005-0000-0000-0000D1E30000}"/>
    <cellStyle name="Обычный 13 3 3 2" xfId="58320" xr:uid="{00000000-0005-0000-0000-0000D2E30000}"/>
    <cellStyle name="Обычный 13 3 3 3" xfId="58321" xr:uid="{00000000-0005-0000-0000-0000D3E30000}"/>
    <cellStyle name="Обычный 13 3 4" xfId="58322" xr:uid="{00000000-0005-0000-0000-0000D4E30000}"/>
    <cellStyle name="Обычный 13 3 4 2" xfId="58323" xr:uid="{00000000-0005-0000-0000-0000D5E30000}"/>
    <cellStyle name="Обычный 13 3 4 3" xfId="58324" xr:uid="{00000000-0005-0000-0000-0000D6E30000}"/>
    <cellStyle name="Обычный 13 3 5" xfId="58325" xr:uid="{00000000-0005-0000-0000-0000D7E30000}"/>
    <cellStyle name="Обычный 13 3 6" xfId="58326" xr:uid="{00000000-0005-0000-0000-0000D8E30000}"/>
    <cellStyle name="Обычный 13 3_объемы 2018г111" xfId="58327" xr:uid="{00000000-0005-0000-0000-0000D9E30000}"/>
    <cellStyle name="Обычный 13 4" xfId="58328" xr:uid="{00000000-0005-0000-0000-0000DAE30000}"/>
    <cellStyle name="Обычный 13 4 2" xfId="58329" xr:uid="{00000000-0005-0000-0000-0000DBE30000}"/>
    <cellStyle name="Обычный 13 4 2 2" xfId="58330" xr:uid="{00000000-0005-0000-0000-0000DCE30000}"/>
    <cellStyle name="Обычный 13 4 2 3" xfId="58331" xr:uid="{00000000-0005-0000-0000-0000DDE30000}"/>
    <cellStyle name="Обычный 13 4 3" xfId="58332" xr:uid="{00000000-0005-0000-0000-0000DEE30000}"/>
    <cellStyle name="Обычный 13 4 3 2" xfId="58333" xr:uid="{00000000-0005-0000-0000-0000DFE30000}"/>
    <cellStyle name="Обычный 13 4 3 3" xfId="58334" xr:uid="{00000000-0005-0000-0000-0000E0E30000}"/>
    <cellStyle name="Обычный 13 4 4" xfId="58335" xr:uid="{00000000-0005-0000-0000-0000E1E30000}"/>
    <cellStyle name="Обычный 13 4 5" xfId="58336" xr:uid="{00000000-0005-0000-0000-0000E2E30000}"/>
    <cellStyle name="Обычный 13 5" xfId="58337" xr:uid="{00000000-0005-0000-0000-0000E3E30000}"/>
    <cellStyle name="Обычный 13 5 2" xfId="58338" xr:uid="{00000000-0005-0000-0000-0000E4E30000}"/>
    <cellStyle name="Обычный 13 5 2 2" xfId="58339" xr:uid="{00000000-0005-0000-0000-0000E5E30000}"/>
    <cellStyle name="Обычный 13 5 2 3" xfId="58340" xr:uid="{00000000-0005-0000-0000-0000E6E30000}"/>
    <cellStyle name="Обычный 13 5 3" xfId="58341" xr:uid="{00000000-0005-0000-0000-0000E7E30000}"/>
    <cellStyle name="Обычный 13 5 3 2" xfId="58342" xr:uid="{00000000-0005-0000-0000-0000E8E30000}"/>
    <cellStyle name="Обычный 13 5 3 3" xfId="58343" xr:uid="{00000000-0005-0000-0000-0000E9E30000}"/>
    <cellStyle name="Обычный 13 5 4" xfId="58344" xr:uid="{00000000-0005-0000-0000-0000EAE30000}"/>
    <cellStyle name="Обычный 13 5 5" xfId="58345" xr:uid="{00000000-0005-0000-0000-0000EBE30000}"/>
    <cellStyle name="Обычный 13 6" xfId="58346" xr:uid="{00000000-0005-0000-0000-0000ECE30000}"/>
    <cellStyle name="Обычный 13 6 2" xfId="58347" xr:uid="{00000000-0005-0000-0000-0000EDE30000}"/>
    <cellStyle name="Обычный 13 6 2 2" xfId="58348" xr:uid="{00000000-0005-0000-0000-0000EEE30000}"/>
    <cellStyle name="Обычный 13 6 2 3" xfId="58349" xr:uid="{00000000-0005-0000-0000-0000EFE30000}"/>
    <cellStyle name="Обычный 13 6 3" xfId="58350" xr:uid="{00000000-0005-0000-0000-0000F0E30000}"/>
    <cellStyle name="Обычный 13 6 3 2" xfId="58351" xr:uid="{00000000-0005-0000-0000-0000F1E30000}"/>
    <cellStyle name="Обычный 13 6 3 3" xfId="58352" xr:uid="{00000000-0005-0000-0000-0000F2E30000}"/>
    <cellStyle name="Обычный 13 6 4" xfId="58353" xr:uid="{00000000-0005-0000-0000-0000F3E30000}"/>
    <cellStyle name="Обычный 13 6 5" xfId="58354" xr:uid="{00000000-0005-0000-0000-0000F4E30000}"/>
    <cellStyle name="Обычный 13 7" xfId="58355" xr:uid="{00000000-0005-0000-0000-0000F5E30000}"/>
    <cellStyle name="Обычный 13 7 2" xfId="58356" xr:uid="{00000000-0005-0000-0000-0000F6E30000}"/>
    <cellStyle name="Обычный 13 7 2 2" xfId="58357" xr:uid="{00000000-0005-0000-0000-0000F7E30000}"/>
    <cellStyle name="Обычный 13 7 2 3" xfId="58358" xr:uid="{00000000-0005-0000-0000-0000F8E30000}"/>
    <cellStyle name="Обычный 13 7 3" xfId="58359" xr:uid="{00000000-0005-0000-0000-0000F9E30000}"/>
    <cellStyle name="Обычный 13 7 3 2" xfId="58360" xr:uid="{00000000-0005-0000-0000-0000FAE30000}"/>
    <cellStyle name="Обычный 13 7 3 3" xfId="58361" xr:uid="{00000000-0005-0000-0000-0000FBE30000}"/>
    <cellStyle name="Обычный 13 7 4" xfId="58362" xr:uid="{00000000-0005-0000-0000-0000FCE30000}"/>
    <cellStyle name="Обычный 13 7 5" xfId="58363" xr:uid="{00000000-0005-0000-0000-0000FDE30000}"/>
    <cellStyle name="Обычный 13 8" xfId="58364" xr:uid="{00000000-0005-0000-0000-0000FEE30000}"/>
    <cellStyle name="Обычный 13 8 2" xfId="58365" xr:uid="{00000000-0005-0000-0000-0000FFE30000}"/>
    <cellStyle name="Обычный 13 8 2 2" xfId="58366" xr:uid="{00000000-0005-0000-0000-000000E40000}"/>
    <cellStyle name="Обычный 13 8 2 3" xfId="58367" xr:uid="{00000000-0005-0000-0000-000001E40000}"/>
    <cellStyle name="Обычный 13 8 3" xfId="58368" xr:uid="{00000000-0005-0000-0000-000002E40000}"/>
    <cellStyle name="Обычный 13 8 3 2" xfId="58369" xr:uid="{00000000-0005-0000-0000-000003E40000}"/>
    <cellStyle name="Обычный 13 8 3 3" xfId="58370" xr:uid="{00000000-0005-0000-0000-000004E40000}"/>
    <cellStyle name="Обычный 13 8 4" xfId="58371" xr:uid="{00000000-0005-0000-0000-000005E40000}"/>
    <cellStyle name="Обычный 13 8 5" xfId="58372" xr:uid="{00000000-0005-0000-0000-000006E40000}"/>
    <cellStyle name="Обычный 13 9" xfId="58373" xr:uid="{00000000-0005-0000-0000-000007E40000}"/>
    <cellStyle name="Обычный 13 9 2" xfId="58374" xr:uid="{00000000-0005-0000-0000-000008E40000}"/>
    <cellStyle name="Обычный 13 9 2 2" xfId="58375" xr:uid="{00000000-0005-0000-0000-000009E40000}"/>
    <cellStyle name="Обычный 13 9 2 3" xfId="58376" xr:uid="{00000000-0005-0000-0000-00000AE40000}"/>
    <cellStyle name="Обычный 13 9 3" xfId="58377" xr:uid="{00000000-0005-0000-0000-00000BE40000}"/>
    <cellStyle name="Обычный 13 9 3 2" xfId="58378" xr:uid="{00000000-0005-0000-0000-00000CE40000}"/>
    <cellStyle name="Обычный 13 9 3 3" xfId="58379" xr:uid="{00000000-0005-0000-0000-00000DE40000}"/>
    <cellStyle name="Обычный 13 9 4" xfId="58380" xr:uid="{00000000-0005-0000-0000-00000EE40000}"/>
    <cellStyle name="Обычный 13 9 5" xfId="58381" xr:uid="{00000000-0005-0000-0000-00000FE40000}"/>
    <cellStyle name="Обычный 13_объемы 2018г111" xfId="58382" xr:uid="{00000000-0005-0000-0000-000010E40000}"/>
    <cellStyle name="Обычный 130" xfId="58383" xr:uid="{00000000-0005-0000-0000-000011E40000}"/>
    <cellStyle name="Обычный 131" xfId="58384" xr:uid="{00000000-0005-0000-0000-000012E40000}"/>
    <cellStyle name="Обычный 132" xfId="58385" xr:uid="{00000000-0005-0000-0000-000013E40000}"/>
    <cellStyle name="Обычный 133" xfId="58386" xr:uid="{00000000-0005-0000-0000-000014E40000}"/>
    <cellStyle name="Обычный 134" xfId="58387" xr:uid="{00000000-0005-0000-0000-000015E40000}"/>
    <cellStyle name="Обычный 135" xfId="58388" xr:uid="{00000000-0005-0000-0000-000016E40000}"/>
    <cellStyle name="Обычный 136" xfId="58389" xr:uid="{00000000-0005-0000-0000-000017E40000}"/>
    <cellStyle name="Обычный 137" xfId="58390" xr:uid="{00000000-0005-0000-0000-000018E40000}"/>
    <cellStyle name="Обычный 138" xfId="58391" xr:uid="{00000000-0005-0000-0000-000019E40000}"/>
    <cellStyle name="Обычный 139" xfId="58392" xr:uid="{00000000-0005-0000-0000-00001AE40000}"/>
    <cellStyle name="Обычный 14" xfId="58393" xr:uid="{00000000-0005-0000-0000-00001BE40000}"/>
    <cellStyle name="Обычный 14 10" xfId="58394" xr:uid="{00000000-0005-0000-0000-00001CE40000}"/>
    <cellStyle name="Обычный 14 10 2" xfId="58395" xr:uid="{00000000-0005-0000-0000-00001DE40000}"/>
    <cellStyle name="Обычный 14 10 2 2" xfId="58396" xr:uid="{00000000-0005-0000-0000-00001EE40000}"/>
    <cellStyle name="Обычный 14 10 2 3" xfId="58397" xr:uid="{00000000-0005-0000-0000-00001FE40000}"/>
    <cellStyle name="Обычный 14 10 3" xfId="58398" xr:uid="{00000000-0005-0000-0000-000020E40000}"/>
    <cellStyle name="Обычный 14 10 3 2" xfId="58399" xr:uid="{00000000-0005-0000-0000-000021E40000}"/>
    <cellStyle name="Обычный 14 10 3 3" xfId="58400" xr:uid="{00000000-0005-0000-0000-000022E40000}"/>
    <cellStyle name="Обычный 14 10 4" xfId="58401" xr:uid="{00000000-0005-0000-0000-000023E40000}"/>
    <cellStyle name="Обычный 14 10 5" xfId="58402" xr:uid="{00000000-0005-0000-0000-000024E40000}"/>
    <cellStyle name="Обычный 14 11" xfId="58403" xr:uid="{00000000-0005-0000-0000-000025E40000}"/>
    <cellStyle name="Обычный 14 11 2" xfId="58404" xr:uid="{00000000-0005-0000-0000-000026E40000}"/>
    <cellStyle name="Обычный 14 11 2 2" xfId="58405" xr:uid="{00000000-0005-0000-0000-000027E40000}"/>
    <cellStyle name="Обычный 14 11 2 3" xfId="58406" xr:uid="{00000000-0005-0000-0000-000028E40000}"/>
    <cellStyle name="Обычный 14 11 3" xfId="58407" xr:uid="{00000000-0005-0000-0000-000029E40000}"/>
    <cellStyle name="Обычный 14 11 3 2" xfId="58408" xr:uid="{00000000-0005-0000-0000-00002AE40000}"/>
    <cellStyle name="Обычный 14 11 3 3" xfId="58409" xr:uid="{00000000-0005-0000-0000-00002BE40000}"/>
    <cellStyle name="Обычный 14 11 4" xfId="58410" xr:uid="{00000000-0005-0000-0000-00002CE40000}"/>
    <cellStyle name="Обычный 14 11 5" xfId="58411" xr:uid="{00000000-0005-0000-0000-00002DE40000}"/>
    <cellStyle name="Обычный 14 12" xfId="58412" xr:uid="{00000000-0005-0000-0000-00002EE40000}"/>
    <cellStyle name="Обычный 14 12 2" xfId="58413" xr:uid="{00000000-0005-0000-0000-00002FE40000}"/>
    <cellStyle name="Обычный 14 12 2 2" xfId="58414" xr:uid="{00000000-0005-0000-0000-000030E40000}"/>
    <cellStyle name="Обычный 14 12 2 3" xfId="58415" xr:uid="{00000000-0005-0000-0000-000031E40000}"/>
    <cellStyle name="Обычный 14 12 3" xfId="58416" xr:uid="{00000000-0005-0000-0000-000032E40000}"/>
    <cellStyle name="Обычный 14 12 3 2" xfId="58417" xr:uid="{00000000-0005-0000-0000-000033E40000}"/>
    <cellStyle name="Обычный 14 12 3 3" xfId="58418" xr:uid="{00000000-0005-0000-0000-000034E40000}"/>
    <cellStyle name="Обычный 14 12 4" xfId="58419" xr:uid="{00000000-0005-0000-0000-000035E40000}"/>
    <cellStyle name="Обычный 14 12 5" xfId="58420" xr:uid="{00000000-0005-0000-0000-000036E40000}"/>
    <cellStyle name="Обычный 14 13" xfId="58421" xr:uid="{00000000-0005-0000-0000-000037E40000}"/>
    <cellStyle name="Обычный 14 13 2" xfId="58422" xr:uid="{00000000-0005-0000-0000-000038E40000}"/>
    <cellStyle name="Обычный 14 13 2 2" xfId="58423" xr:uid="{00000000-0005-0000-0000-000039E40000}"/>
    <cellStyle name="Обычный 14 13 2 3" xfId="58424" xr:uid="{00000000-0005-0000-0000-00003AE40000}"/>
    <cellStyle name="Обычный 14 13 3" xfId="58425" xr:uid="{00000000-0005-0000-0000-00003BE40000}"/>
    <cellStyle name="Обычный 14 13 3 2" xfId="58426" xr:uid="{00000000-0005-0000-0000-00003CE40000}"/>
    <cellStyle name="Обычный 14 13 3 3" xfId="58427" xr:uid="{00000000-0005-0000-0000-00003DE40000}"/>
    <cellStyle name="Обычный 14 13 4" xfId="58428" xr:uid="{00000000-0005-0000-0000-00003EE40000}"/>
    <cellStyle name="Обычный 14 13 5" xfId="58429" xr:uid="{00000000-0005-0000-0000-00003FE40000}"/>
    <cellStyle name="Обычный 14 14" xfId="58430" xr:uid="{00000000-0005-0000-0000-000040E40000}"/>
    <cellStyle name="Обычный 14 14 2" xfId="58431" xr:uid="{00000000-0005-0000-0000-000041E40000}"/>
    <cellStyle name="Обычный 14 14 2 2" xfId="58432" xr:uid="{00000000-0005-0000-0000-000042E40000}"/>
    <cellStyle name="Обычный 14 14 2 3" xfId="58433" xr:uid="{00000000-0005-0000-0000-000043E40000}"/>
    <cellStyle name="Обычный 14 14 3" xfId="58434" xr:uid="{00000000-0005-0000-0000-000044E40000}"/>
    <cellStyle name="Обычный 14 14 3 2" xfId="58435" xr:uid="{00000000-0005-0000-0000-000045E40000}"/>
    <cellStyle name="Обычный 14 14 3 3" xfId="58436" xr:uid="{00000000-0005-0000-0000-000046E40000}"/>
    <cellStyle name="Обычный 14 14 4" xfId="58437" xr:uid="{00000000-0005-0000-0000-000047E40000}"/>
    <cellStyle name="Обычный 14 14 5" xfId="58438" xr:uid="{00000000-0005-0000-0000-000048E40000}"/>
    <cellStyle name="Обычный 14 15" xfId="58439" xr:uid="{00000000-0005-0000-0000-000049E40000}"/>
    <cellStyle name="Обычный 14 15 2" xfId="58440" xr:uid="{00000000-0005-0000-0000-00004AE40000}"/>
    <cellStyle name="Обычный 14 15 2 2" xfId="58441" xr:uid="{00000000-0005-0000-0000-00004BE40000}"/>
    <cellStyle name="Обычный 14 15 2 3" xfId="58442" xr:uid="{00000000-0005-0000-0000-00004CE40000}"/>
    <cellStyle name="Обычный 14 15 3" xfId="58443" xr:uid="{00000000-0005-0000-0000-00004DE40000}"/>
    <cellStyle name="Обычный 14 15 3 2" xfId="58444" xr:uid="{00000000-0005-0000-0000-00004EE40000}"/>
    <cellStyle name="Обычный 14 15 3 3" xfId="58445" xr:uid="{00000000-0005-0000-0000-00004FE40000}"/>
    <cellStyle name="Обычный 14 15 4" xfId="58446" xr:uid="{00000000-0005-0000-0000-000050E40000}"/>
    <cellStyle name="Обычный 14 15 5" xfId="58447" xr:uid="{00000000-0005-0000-0000-000051E40000}"/>
    <cellStyle name="Обычный 14 16" xfId="58448" xr:uid="{00000000-0005-0000-0000-000052E40000}"/>
    <cellStyle name="Обычный 14 16 2" xfId="58449" xr:uid="{00000000-0005-0000-0000-000053E40000}"/>
    <cellStyle name="Обычный 14 16 2 2" xfId="58450" xr:uid="{00000000-0005-0000-0000-000054E40000}"/>
    <cellStyle name="Обычный 14 16 2 3" xfId="58451" xr:uid="{00000000-0005-0000-0000-000055E40000}"/>
    <cellStyle name="Обычный 14 16 3" xfId="58452" xr:uid="{00000000-0005-0000-0000-000056E40000}"/>
    <cellStyle name="Обычный 14 16 3 2" xfId="58453" xr:uid="{00000000-0005-0000-0000-000057E40000}"/>
    <cellStyle name="Обычный 14 16 3 3" xfId="58454" xr:uid="{00000000-0005-0000-0000-000058E40000}"/>
    <cellStyle name="Обычный 14 16 4" xfId="58455" xr:uid="{00000000-0005-0000-0000-000059E40000}"/>
    <cellStyle name="Обычный 14 16 5" xfId="58456" xr:uid="{00000000-0005-0000-0000-00005AE40000}"/>
    <cellStyle name="Обычный 14 17" xfId="58457" xr:uid="{00000000-0005-0000-0000-00005BE40000}"/>
    <cellStyle name="Обычный 14 17 2" xfId="58458" xr:uid="{00000000-0005-0000-0000-00005CE40000}"/>
    <cellStyle name="Обычный 14 17 3" xfId="58459" xr:uid="{00000000-0005-0000-0000-00005DE40000}"/>
    <cellStyle name="Обычный 14 18" xfId="58460" xr:uid="{00000000-0005-0000-0000-00005EE40000}"/>
    <cellStyle name="Обычный 14 18 2" xfId="58461" xr:uid="{00000000-0005-0000-0000-00005FE40000}"/>
    <cellStyle name="Обычный 14 18 3" xfId="58462" xr:uid="{00000000-0005-0000-0000-000060E40000}"/>
    <cellStyle name="Обычный 14 19" xfId="58463" xr:uid="{00000000-0005-0000-0000-000061E40000}"/>
    <cellStyle name="Обычный 14 2" xfId="58464" xr:uid="{00000000-0005-0000-0000-000062E40000}"/>
    <cellStyle name="Обычный 14 2 2" xfId="58465" xr:uid="{00000000-0005-0000-0000-000063E40000}"/>
    <cellStyle name="Обычный 14 2 2 2" xfId="58466" xr:uid="{00000000-0005-0000-0000-000064E40000}"/>
    <cellStyle name="Обычный 14 2 2 2 2" xfId="58467" xr:uid="{00000000-0005-0000-0000-000065E40000}"/>
    <cellStyle name="Обычный 14 2 2 2 2 2" xfId="58468" xr:uid="{00000000-0005-0000-0000-000066E40000}"/>
    <cellStyle name="Обычный 14 2 2 2 2 3" xfId="58469" xr:uid="{00000000-0005-0000-0000-000067E40000}"/>
    <cellStyle name="Обычный 14 2 2 2 3" xfId="58470" xr:uid="{00000000-0005-0000-0000-000068E40000}"/>
    <cellStyle name="Обычный 14 2 2 2 3 2" xfId="58471" xr:uid="{00000000-0005-0000-0000-000069E40000}"/>
    <cellStyle name="Обычный 14 2 2 2 3 3" xfId="58472" xr:uid="{00000000-0005-0000-0000-00006AE40000}"/>
    <cellStyle name="Обычный 14 2 2 2 4" xfId="58473" xr:uid="{00000000-0005-0000-0000-00006BE40000}"/>
    <cellStyle name="Обычный 14 2 2 2 5" xfId="58474" xr:uid="{00000000-0005-0000-0000-00006CE40000}"/>
    <cellStyle name="Обычный 14 2 2 3" xfId="58475" xr:uid="{00000000-0005-0000-0000-00006DE40000}"/>
    <cellStyle name="Обычный 14 2 2 3 2" xfId="58476" xr:uid="{00000000-0005-0000-0000-00006EE40000}"/>
    <cellStyle name="Обычный 14 2 2 3 3" xfId="58477" xr:uid="{00000000-0005-0000-0000-00006FE40000}"/>
    <cellStyle name="Обычный 14 2 2 4" xfId="58478" xr:uid="{00000000-0005-0000-0000-000070E40000}"/>
    <cellStyle name="Обычный 14 2 2 4 2" xfId="58479" xr:uid="{00000000-0005-0000-0000-000071E40000}"/>
    <cellStyle name="Обычный 14 2 2 4 3" xfId="58480" xr:uid="{00000000-0005-0000-0000-000072E40000}"/>
    <cellStyle name="Обычный 14 2 2 5" xfId="58481" xr:uid="{00000000-0005-0000-0000-000073E40000}"/>
    <cellStyle name="Обычный 14 2 2 6" xfId="58482" xr:uid="{00000000-0005-0000-0000-000074E40000}"/>
    <cellStyle name="Обычный 14 2 2_объемы 2018г111" xfId="58483" xr:uid="{00000000-0005-0000-0000-000075E40000}"/>
    <cellStyle name="Обычный 14 2 3" xfId="58484" xr:uid="{00000000-0005-0000-0000-000076E40000}"/>
    <cellStyle name="Обычный 14 2 3 2" xfId="58485" xr:uid="{00000000-0005-0000-0000-000077E40000}"/>
    <cellStyle name="Обычный 14 2 3 2 2" xfId="58486" xr:uid="{00000000-0005-0000-0000-000078E40000}"/>
    <cellStyle name="Обычный 14 2 3 2 3" xfId="58487" xr:uid="{00000000-0005-0000-0000-000079E40000}"/>
    <cellStyle name="Обычный 14 2 3 3" xfId="58488" xr:uid="{00000000-0005-0000-0000-00007AE40000}"/>
    <cellStyle name="Обычный 14 2 3 3 2" xfId="58489" xr:uid="{00000000-0005-0000-0000-00007BE40000}"/>
    <cellStyle name="Обычный 14 2 3 3 3" xfId="58490" xr:uid="{00000000-0005-0000-0000-00007CE40000}"/>
    <cellStyle name="Обычный 14 2 3 4" xfId="58491" xr:uid="{00000000-0005-0000-0000-00007DE40000}"/>
    <cellStyle name="Обычный 14 2 3 5" xfId="58492" xr:uid="{00000000-0005-0000-0000-00007EE40000}"/>
    <cellStyle name="Обычный 14 2 4" xfId="58493" xr:uid="{00000000-0005-0000-0000-00007FE40000}"/>
    <cellStyle name="Обычный 14 2 4 2" xfId="58494" xr:uid="{00000000-0005-0000-0000-000080E40000}"/>
    <cellStyle name="Обычный 14 2 4 3" xfId="58495" xr:uid="{00000000-0005-0000-0000-000081E40000}"/>
    <cellStyle name="Обычный 14 2 5" xfId="58496" xr:uid="{00000000-0005-0000-0000-000082E40000}"/>
    <cellStyle name="Обычный 14 2 5 2" xfId="58497" xr:uid="{00000000-0005-0000-0000-000083E40000}"/>
    <cellStyle name="Обычный 14 2 5 3" xfId="58498" xr:uid="{00000000-0005-0000-0000-000084E40000}"/>
    <cellStyle name="Обычный 14 2 6" xfId="58499" xr:uid="{00000000-0005-0000-0000-000085E40000}"/>
    <cellStyle name="Обычный 14 2 7" xfId="58500" xr:uid="{00000000-0005-0000-0000-000086E40000}"/>
    <cellStyle name="Обычный 14 2_объемы 2018г111" xfId="58501" xr:uid="{00000000-0005-0000-0000-000087E40000}"/>
    <cellStyle name="Обычный 14 20" xfId="58502" xr:uid="{00000000-0005-0000-0000-000088E40000}"/>
    <cellStyle name="Обычный 14 3" xfId="58503" xr:uid="{00000000-0005-0000-0000-000089E40000}"/>
    <cellStyle name="Обычный 14 3 2" xfId="58504" xr:uid="{00000000-0005-0000-0000-00008AE40000}"/>
    <cellStyle name="Обычный 14 3 2 2" xfId="58505" xr:uid="{00000000-0005-0000-0000-00008BE40000}"/>
    <cellStyle name="Обычный 14 3 2 2 2" xfId="58506" xr:uid="{00000000-0005-0000-0000-00008CE40000}"/>
    <cellStyle name="Обычный 14 3 2 2 3" xfId="58507" xr:uid="{00000000-0005-0000-0000-00008DE40000}"/>
    <cellStyle name="Обычный 14 3 2 3" xfId="58508" xr:uid="{00000000-0005-0000-0000-00008EE40000}"/>
    <cellStyle name="Обычный 14 3 2 3 2" xfId="58509" xr:uid="{00000000-0005-0000-0000-00008FE40000}"/>
    <cellStyle name="Обычный 14 3 2 3 3" xfId="58510" xr:uid="{00000000-0005-0000-0000-000090E40000}"/>
    <cellStyle name="Обычный 14 3 2 4" xfId="58511" xr:uid="{00000000-0005-0000-0000-000091E40000}"/>
    <cellStyle name="Обычный 14 3 2 5" xfId="58512" xr:uid="{00000000-0005-0000-0000-000092E40000}"/>
    <cellStyle name="Обычный 14 3 3" xfId="58513" xr:uid="{00000000-0005-0000-0000-000093E40000}"/>
    <cellStyle name="Обычный 14 3 3 2" xfId="58514" xr:uid="{00000000-0005-0000-0000-000094E40000}"/>
    <cellStyle name="Обычный 14 3 3 3" xfId="58515" xr:uid="{00000000-0005-0000-0000-000095E40000}"/>
    <cellStyle name="Обычный 14 3 4" xfId="58516" xr:uid="{00000000-0005-0000-0000-000096E40000}"/>
    <cellStyle name="Обычный 14 3 4 2" xfId="58517" xr:uid="{00000000-0005-0000-0000-000097E40000}"/>
    <cellStyle name="Обычный 14 3 4 3" xfId="58518" xr:uid="{00000000-0005-0000-0000-000098E40000}"/>
    <cellStyle name="Обычный 14 3 5" xfId="58519" xr:uid="{00000000-0005-0000-0000-000099E40000}"/>
    <cellStyle name="Обычный 14 3 6" xfId="58520" xr:uid="{00000000-0005-0000-0000-00009AE40000}"/>
    <cellStyle name="Обычный 14 3_объемы 2018г111" xfId="58521" xr:uid="{00000000-0005-0000-0000-00009BE40000}"/>
    <cellStyle name="Обычный 14 4" xfId="58522" xr:uid="{00000000-0005-0000-0000-00009CE40000}"/>
    <cellStyle name="Обычный 14 4 2" xfId="58523" xr:uid="{00000000-0005-0000-0000-00009DE40000}"/>
    <cellStyle name="Обычный 14 4 2 2" xfId="58524" xr:uid="{00000000-0005-0000-0000-00009EE40000}"/>
    <cellStyle name="Обычный 14 4 2 3" xfId="58525" xr:uid="{00000000-0005-0000-0000-00009FE40000}"/>
    <cellStyle name="Обычный 14 4 3" xfId="58526" xr:uid="{00000000-0005-0000-0000-0000A0E40000}"/>
    <cellStyle name="Обычный 14 4 3 2" xfId="58527" xr:uid="{00000000-0005-0000-0000-0000A1E40000}"/>
    <cellStyle name="Обычный 14 4 3 3" xfId="58528" xr:uid="{00000000-0005-0000-0000-0000A2E40000}"/>
    <cellStyle name="Обычный 14 4 4" xfId="58529" xr:uid="{00000000-0005-0000-0000-0000A3E40000}"/>
    <cellStyle name="Обычный 14 4 5" xfId="58530" xr:uid="{00000000-0005-0000-0000-0000A4E40000}"/>
    <cellStyle name="Обычный 14 5" xfId="58531" xr:uid="{00000000-0005-0000-0000-0000A5E40000}"/>
    <cellStyle name="Обычный 14 5 2" xfId="58532" xr:uid="{00000000-0005-0000-0000-0000A6E40000}"/>
    <cellStyle name="Обычный 14 5 2 2" xfId="58533" xr:uid="{00000000-0005-0000-0000-0000A7E40000}"/>
    <cellStyle name="Обычный 14 5 2 3" xfId="58534" xr:uid="{00000000-0005-0000-0000-0000A8E40000}"/>
    <cellStyle name="Обычный 14 5 3" xfId="58535" xr:uid="{00000000-0005-0000-0000-0000A9E40000}"/>
    <cellStyle name="Обычный 14 5 3 2" xfId="58536" xr:uid="{00000000-0005-0000-0000-0000AAE40000}"/>
    <cellStyle name="Обычный 14 5 3 3" xfId="58537" xr:uid="{00000000-0005-0000-0000-0000ABE40000}"/>
    <cellStyle name="Обычный 14 5 4" xfId="58538" xr:uid="{00000000-0005-0000-0000-0000ACE40000}"/>
    <cellStyle name="Обычный 14 5 5" xfId="58539" xr:uid="{00000000-0005-0000-0000-0000ADE40000}"/>
    <cellStyle name="Обычный 14 6" xfId="58540" xr:uid="{00000000-0005-0000-0000-0000AEE40000}"/>
    <cellStyle name="Обычный 14 6 2" xfId="58541" xr:uid="{00000000-0005-0000-0000-0000AFE40000}"/>
    <cellStyle name="Обычный 14 6 2 2" xfId="58542" xr:uid="{00000000-0005-0000-0000-0000B0E40000}"/>
    <cellStyle name="Обычный 14 6 2 3" xfId="58543" xr:uid="{00000000-0005-0000-0000-0000B1E40000}"/>
    <cellStyle name="Обычный 14 6 3" xfId="58544" xr:uid="{00000000-0005-0000-0000-0000B2E40000}"/>
    <cellStyle name="Обычный 14 6 3 2" xfId="58545" xr:uid="{00000000-0005-0000-0000-0000B3E40000}"/>
    <cellStyle name="Обычный 14 6 3 3" xfId="58546" xr:uid="{00000000-0005-0000-0000-0000B4E40000}"/>
    <cellStyle name="Обычный 14 6 4" xfId="58547" xr:uid="{00000000-0005-0000-0000-0000B5E40000}"/>
    <cellStyle name="Обычный 14 6 5" xfId="58548" xr:uid="{00000000-0005-0000-0000-0000B6E40000}"/>
    <cellStyle name="Обычный 14 7" xfId="58549" xr:uid="{00000000-0005-0000-0000-0000B7E40000}"/>
    <cellStyle name="Обычный 14 7 2" xfId="58550" xr:uid="{00000000-0005-0000-0000-0000B8E40000}"/>
    <cellStyle name="Обычный 14 7 2 2" xfId="58551" xr:uid="{00000000-0005-0000-0000-0000B9E40000}"/>
    <cellStyle name="Обычный 14 7 2 3" xfId="58552" xr:uid="{00000000-0005-0000-0000-0000BAE40000}"/>
    <cellStyle name="Обычный 14 7 3" xfId="58553" xr:uid="{00000000-0005-0000-0000-0000BBE40000}"/>
    <cellStyle name="Обычный 14 7 3 2" xfId="58554" xr:uid="{00000000-0005-0000-0000-0000BCE40000}"/>
    <cellStyle name="Обычный 14 7 3 3" xfId="58555" xr:uid="{00000000-0005-0000-0000-0000BDE40000}"/>
    <cellStyle name="Обычный 14 7 4" xfId="58556" xr:uid="{00000000-0005-0000-0000-0000BEE40000}"/>
    <cellStyle name="Обычный 14 7 5" xfId="58557" xr:uid="{00000000-0005-0000-0000-0000BFE40000}"/>
    <cellStyle name="Обычный 14 8" xfId="58558" xr:uid="{00000000-0005-0000-0000-0000C0E40000}"/>
    <cellStyle name="Обычный 14 8 2" xfId="58559" xr:uid="{00000000-0005-0000-0000-0000C1E40000}"/>
    <cellStyle name="Обычный 14 8 2 2" xfId="58560" xr:uid="{00000000-0005-0000-0000-0000C2E40000}"/>
    <cellStyle name="Обычный 14 8 2 3" xfId="58561" xr:uid="{00000000-0005-0000-0000-0000C3E40000}"/>
    <cellStyle name="Обычный 14 8 3" xfId="58562" xr:uid="{00000000-0005-0000-0000-0000C4E40000}"/>
    <cellStyle name="Обычный 14 8 3 2" xfId="58563" xr:uid="{00000000-0005-0000-0000-0000C5E40000}"/>
    <cellStyle name="Обычный 14 8 3 3" xfId="58564" xr:uid="{00000000-0005-0000-0000-0000C6E40000}"/>
    <cellStyle name="Обычный 14 8 4" xfId="58565" xr:uid="{00000000-0005-0000-0000-0000C7E40000}"/>
    <cellStyle name="Обычный 14 8 5" xfId="58566" xr:uid="{00000000-0005-0000-0000-0000C8E40000}"/>
    <cellStyle name="Обычный 14 9" xfId="58567" xr:uid="{00000000-0005-0000-0000-0000C9E40000}"/>
    <cellStyle name="Обычный 14 9 2" xfId="58568" xr:uid="{00000000-0005-0000-0000-0000CAE40000}"/>
    <cellStyle name="Обычный 14 9 2 2" xfId="58569" xr:uid="{00000000-0005-0000-0000-0000CBE40000}"/>
    <cellStyle name="Обычный 14 9 2 3" xfId="58570" xr:uid="{00000000-0005-0000-0000-0000CCE40000}"/>
    <cellStyle name="Обычный 14 9 3" xfId="58571" xr:uid="{00000000-0005-0000-0000-0000CDE40000}"/>
    <cellStyle name="Обычный 14 9 3 2" xfId="58572" xr:uid="{00000000-0005-0000-0000-0000CEE40000}"/>
    <cellStyle name="Обычный 14 9 3 3" xfId="58573" xr:uid="{00000000-0005-0000-0000-0000CFE40000}"/>
    <cellStyle name="Обычный 14 9 4" xfId="58574" xr:uid="{00000000-0005-0000-0000-0000D0E40000}"/>
    <cellStyle name="Обычный 14 9 5" xfId="58575" xr:uid="{00000000-0005-0000-0000-0000D1E40000}"/>
    <cellStyle name="Обычный 14_объемы 2018г111" xfId="58576" xr:uid="{00000000-0005-0000-0000-0000D2E40000}"/>
    <cellStyle name="Обычный 140" xfId="58577" xr:uid="{00000000-0005-0000-0000-0000D3E40000}"/>
    <cellStyle name="Обычный 140 2" xfId="58578" xr:uid="{00000000-0005-0000-0000-0000D4E40000}"/>
    <cellStyle name="Обычный 140 3" xfId="58579" xr:uid="{00000000-0005-0000-0000-0000D5E40000}"/>
    <cellStyle name="Обычный 141" xfId="58580" xr:uid="{00000000-0005-0000-0000-0000D6E40000}"/>
    <cellStyle name="Обычный 142" xfId="58581" xr:uid="{00000000-0005-0000-0000-0000D7E40000}"/>
    <cellStyle name="Обычный 143" xfId="58582" xr:uid="{00000000-0005-0000-0000-0000D8E40000}"/>
    <cellStyle name="Обычный 143 2" xfId="58583" xr:uid="{00000000-0005-0000-0000-0000D9E40000}"/>
    <cellStyle name="Обычный 144" xfId="58584" xr:uid="{00000000-0005-0000-0000-0000DAE40000}"/>
    <cellStyle name="Обычный 144 2" xfId="61298" xr:uid="{00000000-0005-0000-0000-0000DBE40000}"/>
    <cellStyle name="Обычный 145" xfId="61300" xr:uid="{00000000-0005-0000-0000-0000DCE40000}"/>
    <cellStyle name="Обычный 146" xfId="61301" xr:uid="{00000000-0005-0000-0000-0000DDE40000}"/>
    <cellStyle name="Обычный 147" xfId="61312" xr:uid="{00000000-0005-0000-0000-0000DEE40000}"/>
    <cellStyle name="Обычный 148" xfId="61313" xr:uid="{00000000-0005-0000-0000-0000DFE40000}"/>
    <cellStyle name="Обычный 149" xfId="61314" xr:uid="{00000000-0005-0000-0000-0000E0E40000}"/>
    <cellStyle name="Обычный 15" xfId="58585" xr:uid="{00000000-0005-0000-0000-0000E1E40000}"/>
    <cellStyle name="Обычный 15 10" xfId="58586" xr:uid="{00000000-0005-0000-0000-0000E2E40000}"/>
    <cellStyle name="Обычный 15 10 2" xfId="58587" xr:uid="{00000000-0005-0000-0000-0000E3E40000}"/>
    <cellStyle name="Обычный 15 10 2 2" xfId="58588" xr:uid="{00000000-0005-0000-0000-0000E4E40000}"/>
    <cellStyle name="Обычный 15 10 2 3" xfId="58589" xr:uid="{00000000-0005-0000-0000-0000E5E40000}"/>
    <cellStyle name="Обычный 15 10 3" xfId="58590" xr:uid="{00000000-0005-0000-0000-0000E6E40000}"/>
    <cellStyle name="Обычный 15 10 3 2" xfId="58591" xr:uid="{00000000-0005-0000-0000-0000E7E40000}"/>
    <cellStyle name="Обычный 15 10 3 3" xfId="58592" xr:uid="{00000000-0005-0000-0000-0000E8E40000}"/>
    <cellStyle name="Обычный 15 10 4" xfId="58593" xr:uid="{00000000-0005-0000-0000-0000E9E40000}"/>
    <cellStyle name="Обычный 15 10 5" xfId="58594" xr:uid="{00000000-0005-0000-0000-0000EAE40000}"/>
    <cellStyle name="Обычный 15 11" xfId="58595" xr:uid="{00000000-0005-0000-0000-0000EBE40000}"/>
    <cellStyle name="Обычный 15 11 2" xfId="58596" xr:uid="{00000000-0005-0000-0000-0000ECE40000}"/>
    <cellStyle name="Обычный 15 11 2 2" xfId="58597" xr:uid="{00000000-0005-0000-0000-0000EDE40000}"/>
    <cellStyle name="Обычный 15 11 2 3" xfId="58598" xr:uid="{00000000-0005-0000-0000-0000EEE40000}"/>
    <cellStyle name="Обычный 15 11 3" xfId="58599" xr:uid="{00000000-0005-0000-0000-0000EFE40000}"/>
    <cellStyle name="Обычный 15 11 3 2" xfId="58600" xr:uid="{00000000-0005-0000-0000-0000F0E40000}"/>
    <cellStyle name="Обычный 15 11 3 3" xfId="58601" xr:uid="{00000000-0005-0000-0000-0000F1E40000}"/>
    <cellStyle name="Обычный 15 11 4" xfId="58602" xr:uid="{00000000-0005-0000-0000-0000F2E40000}"/>
    <cellStyle name="Обычный 15 11 5" xfId="58603" xr:uid="{00000000-0005-0000-0000-0000F3E40000}"/>
    <cellStyle name="Обычный 15 12" xfId="58604" xr:uid="{00000000-0005-0000-0000-0000F4E40000}"/>
    <cellStyle name="Обычный 15 12 2" xfId="58605" xr:uid="{00000000-0005-0000-0000-0000F5E40000}"/>
    <cellStyle name="Обычный 15 12 2 2" xfId="58606" xr:uid="{00000000-0005-0000-0000-0000F6E40000}"/>
    <cellStyle name="Обычный 15 12 2 3" xfId="58607" xr:uid="{00000000-0005-0000-0000-0000F7E40000}"/>
    <cellStyle name="Обычный 15 12 3" xfId="58608" xr:uid="{00000000-0005-0000-0000-0000F8E40000}"/>
    <cellStyle name="Обычный 15 12 3 2" xfId="58609" xr:uid="{00000000-0005-0000-0000-0000F9E40000}"/>
    <cellStyle name="Обычный 15 12 3 3" xfId="58610" xr:uid="{00000000-0005-0000-0000-0000FAE40000}"/>
    <cellStyle name="Обычный 15 12 4" xfId="58611" xr:uid="{00000000-0005-0000-0000-0000FBE40000}"/>
    <cellStyle name="Обычный 15 12 5" xfId="58612" xr:uid="{00000000-0005-0000-0000-0000FCE40000}"/>
    <cellStyle name="Обычный 15 13" xfId="58613" xr:uid="{00000000-0005-0000-0000-0000FDE40000}"/>
    <cellStyle name="Обычный 15 13 2" xfId="58614" xr:uid="{00000000-0005-0000-0000-0000FEE40000}"/>
    <cellStyle name="Обычный 15 13 2 2" xfId="58615" xr:uid="{00000000-0005-0000-0000-0000FFE40000}"/>
    <cellStyle name="Обычный 15 13 2 3" xfId="58616" xr:uid="{00000000-0005-0000-0000-000000E50000}"/>
    <cellStyle name="Обычный 15 13 3" xfId="58617" xr:uid="{00000000-0005-0000-0000-000001E50000}"/>
    <cellStyle name="Обычный 15 13 3 2" xfId="58618" xr:uid="{00000000-0005-0000-0000-000002E50000}"/>
    <cellStyle name="Обычный 15 13 3 3" xfId="58619" xr:uid="{00000000-0005-0000-0000-000003E50000}"/>
    <cellStyle name="Обычный 15 13 4" xfId="58620" xr:uid="{00000000-0005-0000-0000-000004E50000}"/>
    <cellStyle name="Обычный 15 13 5" xfId="58621" xr:uid="{00000000-0005-0000-0000-000005E50000}"/>
    <cellStyle name="Обычный 15 14" xfId="58622" xr:uid="{00000000-0005-0000-0000-000006E50000}"/>
    <cellStyle name="Обычный 15 14 2" xfId="58623" xr:uid="{00000000-0005-0000-0000-000007E50000}"/>
    <cellStyle name="Обычный 15 14 2 2" xfId="58624" xr:uid="{00000000-0005-0000-0000-000008E50000}"/>
    <cellStyle name="Обычный 15 14 2 3" xfId="58625" xr:uid="{00000000-0005-0000-0000-000009E50000}"/>
    <cellStyle name="Обычный 15 14 3" xfId="58626" xr:uid="{00000000-0005-0000-0000-00000AE50000}"/>
    <cellStyle name="Обычный 15 14 3 2" xfId="58627" xr:uid="{00000000-0005-0000-0000-00000BE50000}"/>
    <cellStyle name="Обычный 15 14 3 3" xfId="58628" xr:uid="{00000000-0005-0000-0000-00000CE50000}"/>
    <cellStyle name="Обычный 15 14 4" xfId="58629" xr:uid="{00000000-0005-0000-0000-00000DE50000}"/>
    <cellStyle name="Обычный 15 14 5" xfId="58630" xr:uid="{00000000-0005-0000-0000-00000EE50000}"/>
    <cellStyle name="Обычный 15 15" xfId="58631" xr:uid="{00000000-0005-0000-0000-00000FE50000}"/>
    <cellStyle name="Обычный 15 15 2" xfId="58632" xr:uid="{00000000-0005-0000-0000-000010E50000}"/>
    <cellStyle name="Обычный 15 15 2 2" xfId="58633" xr:uid="{00000000-0005-0000-0000-000011E50000}"/>
    <cellStyle name="Обычный 15 15 2 3" xfId="58634" xr:uid="{00000000-0005-0000-0000-000012E50000}"/>
    <cellStyle name="Обычный 15 15 3" xfId="58635" xr:uid="{00000000-0005-0000-0000-000013E50000}"/>
    <cellStyle name="Обычный 15 15 3 2" xfId="58636" xr:uid="{00000000-0005-0000-0000-000014E50000}"/>
    <cellStyle name="Обычный 15 15 3 3" xfId="58637" xr:uid="{00000000-0005-0000-0000-000015E50000}"/>
    <cellStyle name="Обычный 15 15 4" xfId="58638" xr:uid="{00000000-0005-0000-0000-000016E50000}"/>
    <cellStyle name="Обычный 15 15 5" xfId="58639" xr:uid="{00000000-0005-0000-0000-000017E50000}"/>
    <cellStyle name="Обычный 15 16" xfId="58640" xr:uid="{00000000-0005-0000-0000-000018E50000}"/>
    <cellStyle name="Обычный 15 16 2" xfId="58641" xr:uid="{00000000-0005-0000-0000-000019E50000}"/>
    <cellStyle name="Обычный 15 16 2 2" xfId="58642" xr:uid="{00000000-0005-0000-0000-00001AE50000}"/>
    <cellStyle name="Обычный 15 16 2 3" xfId="58643" xr:uid="{00000000-0005-0000-0000-00001BE50000}"/>
    <cellStyle name="Обычный 15 16 3" xfId="58644" xr:uid="{00000000-0005-0000-0000-00001CE50000}"/>
    <cellStyle name="Обычный 15 16 3 2" xfId="58645" xr:uid="{00000000-0005-0000-0000-00001DE50000}"/>
    <cellStyle name="Обычный 15 16 3 3" xfId="58646" xr:uid="{00000000-0005-0000-0000-00001EE50000}"/>
    <cellStyle name="Обычный 15 16 4" xfId="58647" xr:uid="{00000000-0005-0000-0000-00001FE50000}"/>
    <cellStyle name="Обычный 15 16 5" xfId="58648" xr:uid="{00000000-0005-0000-0000-000020E50000}"/>
    <cellStyle name="Обычный 15 17" xfId="58649" xr:uid="{00000000-0005-0000-0000-000021E50000}"/>
    <cellStyle name="Обычный 15 17 2" xfId="58650" xr:uid="{00000000-0005-0000-0000-000022E50000}"/>
    <cellStyle name="Обычный 15 17 3" xfId="58651" xr:uid="{00000000-0005-0000-0000-000023E50000}"/>
    <cellStyle name="Обычный 15 18" xfId="58652" xr:uid="{00000000-0005-0000-0000-000024E50000}"/>
    <cellStyle name="Обычный 15 18 2" xfId="58653" xr:uid="{00000000-0005-0000-0000-000025E50000}"/>
    <cellStyle name="Обычный 15 18 3" xfId="58654" xr:uid="{00000000-0005-0000-0000-000026E50000}"/>
    <cellStyle name="Обычный 15 19" xfId="58655" xr:uid="{00000000-0005-0000-0000-000027E50000}"/>
    <cellStyle name="Обычный 15 2" xfId="58656" xr:uid="{00000000-0005-0000-0000-000028E50000}"/>
    <cellStyle name="Обычный 15 2 2" xfId="58657" xr:uid="{00000000-0005-0000-0000-000029E50000}"/>
    <cellStyle name="Обычный 15 2 2 2" xfId="58658" xr:uid="{00000000-0005-0000-0000-00002AE50000}"/>
    <cellStyle name="Обычный 15 2 2 2 2" xfId="58659" xr:uid="{00000000-0005-0000-0000-00002BE50000}"/>
    <cellStyle name="Обычный 15 2 2 2 2 2" xfId="58660" xr:uid="{00000000-0005-0000-0000-00002CE50000}"/>
    <cellStyle name="Обычный 15 2 2 2 2 3" xfId="58661" xr:uid="{00000000-0005-0000-0000-00002DE50000}"/>
    <cellStyle name="Обычный 15 2 2 2 3" xfId="58662" xr:uid="{00000000-0005-0000-0000-00002EE50000}"/>
    <cellStyle name="Обычный 15 2 2 2 3 2" xfId="58663" xr:uid="{00000000-0005-0000-0000-00002FE50000}"/>
    <cellStyle name="Обычный 15 2 2 2 3 3" xfId="58664" xr:uid="{00000000-0005-0000-0000-000030E50000}"/>
    <cellStyle name="Обычный 15 2 2 2 4" xfId="58665" xr:uid="{00000000-0005-0000-0000-000031E50000}"/>
    <cellStyle name="Обычный 15 2 2 2 5" xfId="58666" xr:uid="{00000000-0005-0000-0000-000032E50000}"/>
    <cellStyle name="Обычный 15 2 2 3" xfId="58667" xr:uid="{00000000-0005-0000-0000-000033E50000}"/>
    <cellStyle name="Обычный 15 2 2 3 2" xfId="58668" xr:uid="{00000000-0005-0000-0000-000034E50000}"/>
    <cellStyle name="Обычный 15 2 2 3 3" xfId="58669" xr:uid="{00000000-0005-0000-0000-000035E50000}"/>
    <cellStyle name="Обычный 15 2 2 4" xfId="58670" xr:uid="{00000000-0005-0000-0000-000036E50000}"/>
    <cellStyle name="Обычный 15 2 2 4 2" xfId="58671" xr:uid="{00000000-0005-0000-0000-000037E50000}"/>
    <cellStyle name="Обычный 15 2 2 4 3" xfId="58672" xr:uid="{00000000-0005-0000-0000-000038E50000}"/>
    <cellStyle name="Обычный 15 2 2 5" xfId="58673" xr:uid="{00000000-0005-0000-0000-000039E50000}"/>
    <cellStyle name="Обычный 15 2 2 6" xfId="58674" xr:uid="{00000000-0005-0000-0000-00003AE50000}"/>
    <cellStyle name="Обычный 15 2 2_объемы 2018г111" xfId="58675" xr:uid="{00000000-0005-0000-0000-00003BE50000}"/>
    <cellStyle name="Обычный 15 2 3" xfId="58676" xr:uid="{00000000-0005-0000-0000-00003CE50000}"/>
    <cellStyle name="Обычный 15 2 3 2" xfId="58677" xr:uid="{00000000-0005-0000-0000-00003DE50000}"/>
    <cellStyle name="Обычный 15 2 3 2 2" xfId="58678" xr:uid="{00000000-0005-0000-0000-00003EE50000}"/>
    <cellStyle name="Обычный 15 2 3 2 3" xfId="58679" xr:uid="{00000000-0005-0000-0000-00003FE50000}"/>
    <cellStyle name="Обычный 15 2 3 3" xfId="58680" xr:uid="{00000000-0005-0000-0000-000040E50000}"/>
    <cellStyle name="Обычный 15 2 3 3 2" xfId="58681" xr:uid="{00000000-0005-0000-0000-000041E50000}"/>
    <cellStyle name="Обычный 15 2 3 3 3" xfId="58682" xr:uid="{00000000-0005-0000-0000-000042E50000}"/>
    <cellStyle name="Обычный 15 2 3 4" xfId="58683" xr:uid="{00000000-0005-0000-0000-000043E50000}"/>
    <cellStyle name="Обычный 15 2 3 5" xfId="58684" xr:uid="{00000000-0005-0000-0000-000044E50000}"/>
    <cellStyle name="Обычный 15 2 4" xfId="58685" xr:uid="{00000000-0005-0000-0000-000045E50000}"/>
    <cellStyle name="Обычный 15 2 4 2" xfId="58686" xr:uid="{00000000-0005-0000-0000-000046E50000}"/>
    <cellStyle name="Обычный 15 2 4 3" xfId="58687" xr:uid="{00000000-0005-0000-0000-000047E50000}"/>
    <cellStyle name="Обычный 15 2 4 4" xfId="4" xr:uid="{00000000-0005-0000-0000-000048E50000}"/>
    <cellStyle name="Обычный 15 2 5" xfId="58688" xr:uid="{00000000-0005-0000-0000-000049E50000}"/>
    <cellStyle name="Обычный 15 2 5 2" xfId="58689" xr:uid="{00000000-0005-0000-0000-00004AE50000}"/>
    <cellStyle name="Обычный 15 2 5 3" xfId="58690" xr:uid="{00000000-0005-0000-0000-00004BE50000}"/>
    <cellStyle name="Обычный 15 2 6" xfId="58691" xr:uid="{00000000-0005-0000-0000-00004CE50000}"/>
    <cellStyle name="Обычный 15 2 7" xfId="58692" xr:uid="{00000000-0005-0000-0000-00004DE50000}"/>
    <cellStyle name="Обычный 15 2_объемы 2018г111" xfId="58693" xr:uid="{00000000-0005-0000-0000-00004EE50000}"/>
    <cellStyle name="Обычный 15 20" xfId="58694" xr:uid="{00000000-0005-0000-0000-00004FE50000}"/>
    <cellStyle name="Обычный 15 3" xfId="58695" xr:uid="{00000000-0005-0000-0000-000050E50000}"/>
    <cellStyle name="Обычный 15 3 2" xfId="58696" xr:uid="{00000000-0005-0000-0000-000051E50000}"/>
    <cellStyle name="Обычный 15 3 2 2" xfId="58697" xr:uid="{00000000-0005-0000-0000-000052E50000}"/>
    <cellStyle name="Обычный 15 3 2 2 2" xfId="58698" xr:uid="{00000000-0005-0000-0000-000053E50000}"/>
    <cellStyle name="Обычный 15 3 2 2 3" xfId="58699" xr:uid="{00000000-0005-0000-0000-000054E50000}"/>
    <cellStyle name="Обычный 15 3 2 3" xfId="58700" xr:uid="{00000000-0005-0000-0000-000055E50000}"/>
    <cellStyle name="Обычный 15 3 2 3 2" xfId="58701" xr:uid="{00000000-0005-0000-0000-000056E50000}"/>
    <cellStyle name="Обычный 15 3 2 3 3" xfId="58702" xr:uid="{00000000-0005-0000-0000-000057E50000}"/>
    <cellStyle name="Обычный 15 3 2 4" xfId="58703" xr:uid="{00000000-0005-0000-0000-000058E50000}"/>
    <cellStyle name="Обычный 15 3 2 5" xfId="58704" xr:uid="{00000000-0005-0000-0000-000059E50000}"/>
    <cellStyle name="Обычный 15 3 3" xfId="58705" xr:uid="{00000000-0005-0000-0000-00005AE50000}"/>
    <cellStyle name="Обычный 15 3 3 2" xfId="58706" xr:uid="{00000000-0005-0000-0000-00005BE50000}"/>
    <cellStyle name="Обычный 15 3 3 3" xfId="58707" xr:uid="{00000000-0005-0000-0000-00005CE50000}"/>
    <cellStyle name="Обычный 15 3 4" xfId="58708" xr:uid="{00000000-0005-0000-0000-00005DE50000}"/>
    <cellStyle name="Обычный 15 3 4 2" xfId="58709" xr:uid="{00000000-0005-0000-0000-00005EE50000}"/>
    <cellStyle name="Обычный 15 3 4 3" xfId="58710" xr:uid="{00000000-0005-0000-0000-00005FE50000}"/>
    <cellStyle name="Обычный 15 3 5" xfId="58711" xr:uid="{00000000-0005-0000-0000-000060E50000}"/>
    <cellStyle name="Обычный 15 3 6" xfId="58712" xr:uid="{00000000-0005-0000-0000-000061E50000}"/>
    <cellStyle name="Обычный 15 3_объемы 2018г111" xfId="58713" xr:uid="{00000000-0005-0000-0000-000062E50000}"/>
    <cellStyle name="Обычный 15 4" xfId="58714" xr:uid="{00000000-0005-0000-0000-000063E50000}"/>
    <cellStyle name="Обычный 15 4 2" xfId="58715" xr:uid="{00000000-0005-0000-0000-000064E50000}"/>
    <cellStyle name="Обычный 15 4 2 2" xfId="58716" xr:uid="{00000000-0005-0000-0000-000065E50000}"/>
    <cellStyle name="Обычный 15 4 2 3" xfId="58717" xr:uid="{00000000-0005-0000-0000-000066E50000}"/>
    <cellStyle name="Обычный 15 4 3" xfId="58718" xr:uid="{00000000-0005-0000-0000-000067E50000}"/>
    <cellStyle name="Обычный 15 4 3 2" xfId="58719" xr:uid="{00000000-0005-0000-0000-000068E50000}"/>
    <cellStyle name="Обычный 15 4 3 3" xfId="58720" xr:uid="{00000000-0005-0000-0000-000069E50000}"/>
    <cellStyle name="Обычный 15 4 4" xfId="58721" xr:uid="{00000000-0005-0000-0000-00006AE50000}"/>
    <cellStyle name="Обычный 15 4 5" xfId="58722" xr:uid="{00000000-0005-0000-0000-00006BE50000}"/>
    <cellStyle name="Обычный 15 5" xfId="58723" xr:uid="{00000000-0005-0000-0000-00006CE50000}"/>
    <cellStyle name="Обычный 15 5 2" xfId="58724" xr:uid="{00000000-0005-0000-0000-00006DE50000}"/>
    <cellStyle name="Обычный 15 5 2 2" xfId="58725" xr:uid="{00000000-0005-0000-0000-00006EE50000}"/>
    <cellStyle name="Обычный 15 5 2 3" xfId="58726" xr:uid="{00000000-0005-0000-0000-00006FE50000}"/>
    <cellStyle name="Обычный 15 5 3" xfId="58727" xr:uid="{00000000-0005-0000-0000-000070E50000}"/>
    <cellStyle name="Обычный 15 5 3 2" xfId="58728" xr:uid="{00000000-0005-0000-0000-000071E50000}"/>
    <cellStyle name="Обычный 15 5 3 3" xfId="58729" xr:uid="{00000000-0005-0000-0000-000072E50000}"/>
    <cellStyle name="Обычный 15 5 4" xfId="58730" xr:uid="{00000000-0005-0000-0000-000073E50000}"/>
    <cellStyle name="Обычный 15 5 5" xfId="58731" xr:uid="{00000000-0005-0000-0000-000074E50000}"/>
    <cellStyle name="Обычный 15 6" xfId="58732" xr:uid="{00000000-0005-0000-0000-000075E50000}"/>
    <cellStyle name="Обычный 15 6 2" xfId="58733" xr:uid="{00000000-0005-0000-0000-000076E50000}"/>
    <cellStyle name="Обычный 15 6 2 2" xfId="58734" xr:uid="{00000000-0005-0000-0000-000077E50000}"/>
    <cellStyle name="Обычный 15 6 2 3" xfId="58735" xr:uid="{00000000-0005-0000-0000-000078E50000}"/>
    <cellStyle name="Обычный 15 6 3" xfId="58736" xr:uid="{00000000-0005-0000-0000-000079E50000}"/>
    <cellStyle name="Обычный 15 6 3 2" xfId="58737" xr:uid="{00000000-0005-0000-0000-00007AE50000}"/>
    <cellStyle name="Обычный 15 6 3 3" xfId="58738" xr:uid="{00000000-0005-0000-0000-00007BE50000}"/>
    <cellStyle name="Обычный 15 6 4" xfId="58739" xr:uid="{00000000-0005-0000-0000-00007CE50000}"/>
    <cellStyle name="Обычный 15 6 5" xfId="58740" xr:uid="{00000000-0005-0000-0000-00007DE50000}"/>
    <cellStyle name="Обычный 15 7" xfId="58741" xr:uid="{00000000-0005-0000-0000-00007EE50000}"/>
    <cellStyle name="Обычный 15 7 2" xfId="58742" xr:uid="{00000000-0005-0000-0000-00007FE50000}"/>
    <cellStyle name="Обычный 15 7 2 2" xfId="58743" xr:uid="{00000000-0005-0000-0000-000080E50000}"/>
    <cellStyle name="Обычный 15 7 2 3" xfId="58744" xr:uid="{00000000-0005-0000-0000-000081E50000}"/>
    <cellStyle name="Обычный 15 7 3" xfId="58745" xr:uid="{00000000-0005-0000-0000-000082E50000}"/>
    <cellStyle name="Обычный 15 7 3 2" xfId="58746" xr:uid="{00000000-0005-0000-0000-000083E50000}"/>
    <cellStyle name="Обычный 15 7 3 3" xfId="58747" xr:uid="{00000000-0005-0000-0000-000084E50000}"/>
    <cellStyle name="Обычный 15 7 4" xfId="58748" xr:uid="{00000000-0005-0000-0000-000085E50000}"/>
    <cellStyle name="Обычный 15 7 5" xfId="58749" xr:uid="{00000000-0005-0000-0000-000086E50000}"/>
    <cellStyle name="Обычный 15 8" xfId="58750" xr:uid="{00000000-0005-0000-0000-000087E50000}"/>
    <cellStyle name="Обычный 15 8 2" xfId="58751" xr:uid="{00000000-0005-0000-0000-000088E50000}"/>
    <cellStyle name="Обычный 15 8 2 2" xfId="58752" xr:uid="{00000000-0005-0000-0000-000089E50000}"/>
    <cellStyle name="Обычный 15 8 2 3" xfId="58753" xr:uid="{00000000-0005-0000-0000-00008AE50000}"/>
    <cellStyle name="Обычный 15 8 3" xfId="58754" xr:uid="{00000000-0005-0000-0000-00008BE50000}"/>
    <cellStyle name="Обычный 15 8 3 2" xfId="58755" xr:uid="{00000000-0005-0000-0000-00008CE50000}"/>
    <cellStyle name="Обычный 15 8 3 3" xfId="58756" xr:uid="{00000000-0005-0000-0000-00008DE50000}"/>
    <cellStyle name="Обычный 15 8 4" xfId="58757" xr:uid="{00000000-0005-0000-0000-00008EE50000}"/>
    <cellStyle name="Обычный 15 8 5" xfId="58758" xr:uid="{00000000-0005-0000-0000-00008FE50000}"/>
    <cellStyle name="Обычный 15 9" xfId="58759" xr:uid="{00000000-0005-0000-0000-000090E50000}"/>
    <cellStyle name="Обычный 15 9 2" xfId="58760" xr:uid="{00000000-0005-0000-0000-000091E50000}"/>
    <cellStyle name="Обычный 15 9 2 2" xfId="58761" xr:uid="{00000000-0005-0000-0000-000092E50000}"/>
    <cellStyle name="Обычный 15 9 2 3" xfId="58762" xr:uid="{00000000-0005-0000-0000-000093E50000}"/>
    <cellStyle name="Обычный 15 9 3" xfId="58763" xr:uid="{00000000-0005-0000-0000-000094E50000}"/>
    <cellStyle name="Обычный 15 9 3 2" xfId="58764" xr:uid="{00000000-0005-0000-0000-000095E50000}"/>
    <cellStyle name="Обычный 15 9 3 3" xfId="58765" xr:uid="{00000000-0005-0000-0000-000096E50000}"/>
    <cellStyle name="Обычный 15 9 4" xfId="58766" xr:uid="{00000000-0005-0000-0000-000097E50000}"/>
    <cellStyle name="Обычный 15 9 5" xfId="58767" xr:uid="{00000000-0005-0000-0000-000098E50000}"/>
    <cellStyle name="Обычный 15_объемы 2018г111" xfId="58768" xr:uid="{00000000-0005-0000-0000-000099E50000}"/>
    <cellStyle name="Обычный 150" xfId="61317" xr:uid="{00000000-0005-0000-0000-00009AE50000}"/>
    <cellStyle name="Обычный 16" xfId="58769" xr:uid="{00000000-0005-0000-0000-00009BE50000}"/>
    <cellStyle name="Обычный 16 2" xfId="58770" xr:uid="{00000000-0005-0000-0000-00009CE50000}"/>
    <cellStyle name="Обычный 17" xfId="58771" xr:uid="{00000000-0005-0000-0000-00009DE50000}"/>
    <cellStyle name="Обычный 17 2" xfId="58772" xr:uid="{00000000-0005-0000-0000-00009EE50000}"/>
    <cellStyle name="Обычный 17 3" xfId="61302" xr:uid="{00000000-0005-0000-0000-00009FE50000}"/>
    <cellStyle name="Обычный 18" xfId="58773" xr:uid="{00000000-0005-0000-0000-0000A0E50000}"/>
    <cellStyle name="Обычный 18 2" xfId="58774" xr:uid="{00000000-0005-0000-0000-0000A1E50000}"/>
    <cellStyle name="Обычный 18 2 2" xfId="58775" xr:uid="{00000000-0005-0000-0000-0000A2E50000}"/>
    <cellStyle name="Обычный 18 2 2 2" xfId="58776" xr:uid="{00000000-0005-0000-0000-0000A3E50000}"/>
    <cellStyle name="Обычный 18 2 2 2 2" xfId="58777" xr:uid="{00000000-0005-0000-0000-0000A4E50000}"/>
    <cellStyle name="Обычный 18 2 2 2 3" xfId="58778" xr:uid="{00000000-0005-0000-0000-0000A5E50000}"/>
    <cellStyle name="Обычный 18 2 2 3" xfId="58779" xr:uid="{00000000-0005-0000-0000-0000A6E50000}"/>
    <cellStyle name="Обычный 18 2 2 3 2" xfId="58780" xr:uid="{00000000-0005-0000-0000-0000A7E50000}"/>
    <cellStyle name="Обычный 18 2 2 3 3" xfId="58781" xr:uid="{00000000-0005-0000-0000-0000A8E50000}"/>
    <cellStyle name="Обычный 18 2 2 4" xfId="58782" xr:uid="{00000000-0005-0000-0000-0000A9E50000}"/>
    <cellStyle name="Обычный 18 2 2 5" xfId="58783" xr:uid="{00000000-0005-0000-0000-0000AAE50000}"/>
    <cellStyle name="Обычный 18 2 3" xfId="58784" xr:uid="{00000000-0005-0000-0000-0000ABE50000}"/>
    <cellStyle name="Обычный 18 2 3 2" xfId="58785" xr:uid="{00000000-0005-0000-0000-0000ACE50000}"/>
    <cellStyle name="Обычный 18 2 3 3" xfId="58786" xr:uid="{00000000-0005-0000-0000-0000ADE50000}"/>
    <cellStyle name="Обычный 18 2 4" xfId="58787" xr:uid="{00000000-0005-0000-0000-0000AEE50000}"/>
    <cellStyle name="Обычный 18 2 4 2" xfId="58788" xr:uid="{00000000-0005-0000-0000-0000AFE50000}"/>
    <cellStyle name="Обычный 18 2 4 3" xfId="58789" xr:uid="{00000000-0005-0000-0000-0000B0E50000}"/>
    <cellStyle name="Обычный 18 2 5" xfId="58790" xr:uid="{00000000-0005-0000-0000-0000B1E50000}"/>
    <cellStyle name="Обычный 18 2 6" xfId="58791" xr:uid="{00000000-0005-0000-0000-0000B2E50000}"/>
    <cellStyle name="Обычный 18 2_объемы 2018г111" xfId="58792" xr:uid="{00000000-0005-0000-0000-0000B3E50000}"/>
    <cellStyle name="Обычный 18 3" xfId="58793" xr:uid="{00000000-0005-0000-0000-0000B4E50000}"/>
    <cellStyle name="Обычный 18 3 2" xfId="58794" xr:uid="{00000000-0005-0000-0000-0000B5E50000}"/>
    <cellStyle name="Обычный 18 3 2 2" xfId="58795" xr:uid="{00000000-0005-0000-0000-0000B6E50000}"/>
    <cellStyle name="Обычный 18 3 2 3" xfId="58796" xr:uid="{00000000-0005-0000-0000-0000B7E50000}"/>
    <cellStyle name="Обычный 18 3 3" xfId="58797" xr:uid="{00000000-0005-0000-0000-0000B8E50000}"/>
    <cellStyle name="Обычный 18 3 3 2" xfId="58798" xr:uid="{00000000-0005-0000-0000-0000B9E50000}"/>
    <cellStyle name="Обычный 18 3 3 3" xfId="58799" xr:uid="{00000000-0005-0000-0000-0000BAE50000}"/>
    <cellStyle name="Обычный 18 3 4" xfId="58800" xr:uid="{00000000-0005-0000-0000-0000BBE50000}"/>
    <cellStyle name="Обычный 18 3 5" xfId="58801" xr:uid="{00000000-0005-0000-0000-0000BCE50000}"/>
    <cellStyle name="Обычный 18 4" xfId="58802" xr:uid="{00000000-0005-0000-0000-0000BDE50000}"/>
    <cellStyle name="Обычный 18 4 2" xfId="58803" xr:uid="{00000000-0005-0000-0000-0000BEE50000}"/>
    <cellStyle name="Обычный 18 4 3" xfId="58804" xr:uid="{00000000-0005-0000-0000-0000BFE50000}"/>
    <cellStyle name="Обычный 18 5" xfId="58805" xr:uid="{00000000-0005-0000-0000-0000C0E50000}"/>
    <cellStyle name="Обычный 18 5 2" xfId="58806" xr:uid="{00000000-0005-0000-0000-0000C1E50000}"/>
    <cellStyle name="Обычный 18 5 3" xfId="58807" xr:uid="{00000000-0005-0000-0000-0000C2E50000}"/>
    <cellStyle name="Обычный 18 6" xfId="58808" xr:uid="{00000000-0005-0000-0000-0000C3E50000}"/>
    <cellStyle name="Обычный 18 7" xfId="58809" xr:uid="{00000000-0005-0000-0000-0000C4E50000}"/>
    <cellStyle name="Обычный 18_объемы 2018г111" xfId="58810" xr:uid="{00000000-0005-0000-0000-0000C5E50000}"/>
    <cellStyle name="Обычный 19" xfId="58811" xr:uid="{00000000-0005-0000-0000-0000C6E50000}"/>
    <cellStyle name="Обычный 19 2" xfId="58812" xr:uid="{00000000-0005-0000-0000-0000C7E50000}"/>
    <cellStyle name="Обычный 19 2 2" xfId="58813" xr:uid="{00000000-0005-0000-0000-0000C8E50000}"/>
    <cellStyle name="Обычный 19 2 2 2" xfId="58814" xr:uid="{00000000-0005-0000-0000-0000C9E50000}"/>
    <cellStyle name="Обычный 19 2 2 2 2" xfId="58815" xr:uid="{00000000-0005-0000-0000-0000CAE50000}"/>
    <cellStyle name="Обычный 19 2 2 2 3" xfId="58816" xr:uid="{00000000-0005-0000-0000-0000CBE50000}"/>
    <cellStyle name="Обычный 19 2 2 3" xfId="58817" xr:uid="{00000000-0005-0000-0000-0000CCE50000}"/>
    <cellStyle name="Обычный 19 2 2 3 2" xfId="58818" xr:uid="{00000000-0005-0000-0000-0000CDE50000}"/>
    <cellStyle name="Обычный 19 2 2 3 3" xfId="58819" xr:uid="{00000000-0005-0000-0000-0000CEE50000}"/>
    <cellStyle name="Обычный 19 2 2 4" xfId="58820" xr:uid="{00000000-0005-0000-0000-0000CFE50000}"/>
    <cellStyle name="Обычный 19 2 2 5" xfId="58821" xr:uid="{00000000-0005-0000-0000-0000D0E50000}"/>
    <cellStyle name="Обычный 19 2 3" xfId="58822" xr:uid="{00000000-0005-0000-0000-0000D1E50000}"/>
    <cellStyle name="Обычный 19 2 3 2" xfId="58823" xr:uid="{00000000-0005-0000-0000-0000D2E50000}"/>
    <cellStyle name="Обычный 19 2 3 3" xfId="58824" xr:uid="{00000000-0005-0000-0000-0000D3E50000}"/>
    <cellStyle name="Обычный 19 2 4" xfId="58825" xr:uid="{00000000-0005-0000-0000-0000D4E50000}"/>
    <cellStyle name="Обычный 19 2 4 2" xfId="58826" xr:uid="{00000000-0005-0000-0000-0000D5E50000}"/>
    <cellStyle name="Обычный 19 2 4 3" xfId="58827" xr:uid="{00000000-0005-0000-0000-0000D6E50000}"/>
    <cellStyle name="Обычный 19 2 5" xfId="58828" xr:uid="{00000000-0005-0000-0000-0000D7E50000}"/>
    <cellStyle name="Обычный 19 2 6" xfId="58829" xr:uid="{00000000-0005-0000-0000-0000D8E50000}"/>
    <cellStyle name="Обычный 19 2_объемы 2018г111" xfId="58830" xr:uid="{00000000-0005-0000-0000-0000D9E50000}"/>
    <cellStyle name="Обычный 19 3" xfId="58831" xr:uid="{00000000-0005-0000-0000-0000DAE50000}"/>
    <cellStyle name="Обычный 19 3 2" xfId="58832" xr:uid="{00000000-0005-0000-0000-0000DBE50000}"/>
    <cellStyle name="Обычный 19 3 2 2" xfId="58833" xr:uid="{00000000-0005-0000-0000-0000DCE50000}"/>
    <cellStyle name="Обычный 19 3 2 3" xfId="58834" xr:uid="{00000000-0005-0000-0000-0000DDE50000}"/>
    <cellStyle name="Обычный 19 3 3" xfId="58835" xr:uid="{00000000-0005-0000-0000-0000DEE50000}"/>
    <cellStyle name="Обычный 19 3 3 2" xfId="58836" xr:uid="{00000000-0005-0000-0000-0000DFE50000}"/>
    <cellStyle name="Обычный 19 3 3 3" xfId="58837" xr:uid="{00000000-0005-0000-0000-0000E0E50000}"/>
    <cellStyle name="Обычный 19 3 4" xfId="58838" xr:uid="{00000000-0005-0000-0000-0000E1E50000}"/>
    <cellStyle name="Обычный 19 3 5" xfId="58839" xr:uid="{00000000-0005-0000-0000-0000E2E50000}"/>
    <cellStyle name="Обычный 19 4" xfId="58840" xr:uid="{00000000-0005-0000-0000-0000E3E50000}"/>
    <cellStyle name="Обычный 19 4 2" xfId="58841" xr:uid="{00000000-0005-0000-0000-0000E4E50000}"/>
    <cellStyle name="Обычный 19 4 2 2" xfId="58842" xr:uid="{00000000-0005-0000-0000-0000E5E50000}"/>
    <cellStyle name="Обычный 19 4 2 3" xfId="58843" xr:uid="{00000000-0005-0000-0000-0000E6E50000}"/>
    <cellStyle name="Обычный 19 4 3" xfId="58844" xr:uid="{00000000-0005-0000-0000-0000E7E50000}"/>
    <cellStyle name="Обычный 19 4 3 2" xfId="58845" xr:uid="{00000000-0005-0000-0000-0000E8E50000}"/>
    <cellStyle name="Обычный 19 4 3 3" xfId="58846" xr:uid="{00000000-0005-0000-0000-0000E9E50000}"/>
    <cellStyle name="Обычный 19 4 4" xfId="58847" xr:uid="{00000000-0005-0000-0000-0000EAE50000}"/>
    <cellStyle name="Обычный 19 4 5" xfId="58848" xr:uid="{00000000-0005-0000-0000-0000EBE50000}"/>
    <cellStyle name="Обычный 19 5" xfId="58849" xr:uid="{00000000-0005-0000-0000-0000ECE50000}"/>
    <cellStyle name="Обычный 19 5 2" xfId="58850" xr:uid="{00000000-0005-0000-0000-0000EDE50000}"/>
    <cellStyle name="Обычный 19 5 2 2" xfId="58851" xr:uid="{00000000-0005-0000-0000-0000EEE50000}"/>
    <cellStyle name="Обычный 19 5 2 3" xfId="58852" xr:uid="{00000000-0005-0000-0000-0000EFE50000}"/>
    <cellStyle name="Обычный 19 5 3" xfId="58853" xr:uid="{00000000-0005-0000-0000-0000F0E50000}"/>
    <cellStyle name="Обычный 19 5 3 2" xfId="58854" xr:uid="{00000000-0005-0000-0000-0000F1E50000}"/>
    <cellStyle name="Обычный 19 5 3 3" xfId="58855" xr:uid="{00000000-0005-0000-0000-0000F2E50000}"/>
    <cellStyle name="Обычный 19 5 4" xfId="58856" xr:uid="{00000000-0005-0000-0000-0000F3E50000}"/>
    <cellStyle name="Обычный 19 5 5" xfId="58857" xr:uid="{00000000-0005-0000-0000-0000F4E50000}"/>
    <cellStyle name="Обычный 19 6" xfId="58858" xr:uid="{00000000-0005-0000-0000-0000F5E50000}"/>
    <cellStyle name="Обычный 19 6 2" xfId="58859" xr:uid="{00000000-0005-0000-0000-0000F6E50000}"/>
    <cellStyle name="Обычный 19 6 3" xfId="58860" xr:uid="{00000000-0005-0000-0000-0000F7E50000}"/>
    <cellStyle name="Обычный 19 7" xfId="58861" xr:uid="{00000000-0005-0000-0000-0000F8E50000}"/>
    <cellStyle name="Обычный 19 7 2" xfId="58862" xr:uid="{00000000-0005-0000-0000-0000F9E50000}"/>
    <cellStyle name="Обычный 19 7 3" xfId="58863" xr:uid="{00000000-0005-0000-0000-0000FAE50000}"/>
    <cellStyle name="Обычный 19 8" xfId="58864" xr:uid="{00000000-0005-0000-0000-0000FBE50000}"/>
    <cellStyle name="Обычный 19 9" xfId="58865" xr:uid="{00000000-0005-0000-0000-0000FCE50000}"/>
    <cellStyle name="Обычный 19_объемы 2018г111" xfId="58866" xr:uid="{00000000-0005-0000-0000-0000FDE50000}"/>
    <cellStyle name="Обычный 2" xfId="3" xr:uid="{00000000-0005-0000-0000-0000FEE50000}"/>
    <cellStyle name="Обычный 2 10" xfId="58867" xr:uid="{00000000-0005-0000-0000-0000FFE50000}"/>
    <cellStyle name="Обычный 2 100" xfId="58868" xr:uid="{00000000-0005-0000-0000-000000E60000}"/>
    <cellStyle name="Обычный 2 101" xfId="58869" xr:uid="{00000000-0005-0000-0000-000001E60000}"/>
    <cellStyle name="Обычный 2 102" xfId="58870" xr:uid="{00000000-0005-0000-0000-000002E60000}"/>
    <cellStyle name="Обычный 2 103" xfId="58871" xr:uid="{00000000-0005-0000-0000-000003E60000}"/>
    <cellStyle name="Обычный 2 104" xfId="58872" xr:uid="{00000000-0005-0000-0000-000004E60000}"/>
    <cellStyle name="Обычный 2 105" xfId="58873" xr:uid="{00000000-0005-0000-0000-000005E60000}"/>
    <cellStyle name="Обычный 2 106" xfId="58874" xr:uid="{00000000-0005-0000-0000-000006E60000}"/>
    <cellStyle name="Обычный 2 107" xfId="58875" xr:uid="{00000000-0005-0000-0000-000007E60000}"/>
    <cellStyle name="Обычный 2 108" xfId="58876" xr:uid="{00000000-0005-0000-0000-000008E60000}"/>
    <cellStyle name="Обычный 2 109" xfId="58877" xr:uid="{00000000-0005-0000-0000-000009E60000}"/>
    <cellStyle name="Обычный 2 11" xfId="58878" xr:uid="{00000000-0005-0000-0000-00000AE60000}"/>
    <cellStyle name="Обычный 2 110" xfId="58879" xr:uid="{00000000-0005-0000-0000-00000BE60000}"/>
    <cellStyle name="Обычный 2 111" xfId="58880" xr:uid="{00000000-0005-0000-0000-00000CE60000}"/>
    <cellStyle name="Обычный 2 112" xfId="58881" xr:uid="{00000000-0005-0000-0000-00000DE60000}"/>
    <cellStyle name="Обычный 2 113" xfId="58882" xr:uid="{00000000-0005-0000-0000-00000EE60000}"/>
    <cellStyle name="Обычный 2 114" xfId="58883" xr:uid="{00000000-0005-0000-0000-00000FE60000}"/>
    <cellStyle name="Обычный 2 115" xfId="58884" xr:uid="{00000000-0005-0000-0000-000010E60000}"/>
    <cellStyle name="Обычный 2 116" xfId="58885" xr:uid="{00000000-0005-0000-0000-000011E60000}"/>
    <cellStyle name="Обычный 2 117" xfId="58886" xr:uid="{00000000-0005-0000-0000-000012E60000}"/>
    <cellStyle name="Обычный 2 118" xfId="58887" xr:uid="{00000000-0005-0000-0000-000013E60000}"/>
    <cellStyle name="Обычный 2 119" xfId="58888" xr:uid="{00000000-0005-0000-0000-000014E60000}"/>
    <cellStyle name="Обычный 2 12" xfId="58889" xr:uid="{00000000-0005-0000-0000-000015E60000}"/>
    <cellStyle name="Обычный 2 120" xfId="58890" xr:uid="{00000000-0005-0000-0000-000016E60000}"/>
    <cellStyle name="Обычный 2 121" xfId="58891" xr:uid="{00000000-0005-0000-0000-000017E60000}"/>
    <cellStyle name="Обычный 2 122" xfId="58892" xr:uid="{00000000-0005-0000-0000-000018E60000}"/>
    <cellStyle name="Обычный 2 123" xfId="58893" xr:uid="{00000000-0005-0000-0000-000019E60000}"/>
    <cellStyle name="Обычный 2 124" xfId="58894" xr:uid="{00000000-0005-0000-0000-00001AE60000}"/>
    <cellStyle name="Обычный 2 125" xfId="58895" xr:uid="{00000000-0005-0000-0000-00001BE60000}"/>
    <cellStyle name="Обычный 2 126" xfId="58896" xr:uid="{00000000-0005-0000-0000-00001CE60000}"/>
    <cellStyle name="Обычный 2 127" xfId="58897" xr:uid="{00000000-0005-0000-0000-00001DE60000}"/>
    <cellStyle name="Обычный 2 128" xfId="58898" xr:uid="{00000000-0005-0000-0000-00001EE60000}"/>
    <cellStyle name="Обычный 2 129" xfId="58899" xr:uid="{00000000-0005-0000-0000-00001FE60000}"/>
    <cellStyle name="Обычный 2 13" xfId="58900" xr:uid="{00000000-0005-0000-0000-000020E60000}"/>
    <cellStyle name="Обычный 2 130" xfId="58901" xr:uid="{00000000-0005-0000-0000-000021E60000}"/>
    <cellStyle name="Обычный 2 131" xfId="58902" xr:uid="{00000000-0005-0000-0000-000022E60000}"/>
    <cellStyle name="Обычный 2 132" xfId="58903" xr:uid="{00000000-0005-0000-0000-000023E60000}"/>
    <cellStyle name="Обычный 2 133" xfId="58904" xr:uid="{00000000-0005-0000-0000-000024E60000}"/>
    <cellStyle name="Обычный 2 134" xfId="58905" xr:uid="{00000000-0005-0000-0000-000025E60000}"/>
    <cellStyle name="Обычный 2 135" xfId="58906" xr:uid="{00000000-0005-0000-0000-000026E60000}"/>
    <cellStyle name="Обычный 2 136" xfId="1" xr:uid="{00000000-0005-0000-0000-000027E60000}"/>
    <cellStyle name="Обычный 2 136 10" xfId="58907" xr:uid="{00000000-0005-0000-0000-000028E60000}"/>
    <cellStyle name="Обычный 2 136 11" xfId="58908" xr:uid="{00000000-0005-0000-0000-000029E60000}"/>
    <cellStyle name="Обычный 2 136 11 7" xfId="61295" xr:uid="{00000000-0005-0000-0000-00002AE60000}"/>
    <cellStyle name="Обычный 2 136 11 7 2" xfId="61303" xr:uid="{00000000-0005-0000-0000-00002BE60000}"/>
    <cellStyle name="Обычный 2 136 11 7 3" xfId="61304" xr:uid="{00000000-0005-0000-0000-00002CE60000}"/>
    <cellStyle name="Обычный 2 136 12" xfId="58909" xr:uid="{00000000-0005-0000-0000-00002DE60000}"/>
    <cellStyle name="Обычный 2 136 13" xfId="58910" xr:uid="{00000000-0005-0000-0000-00002EE60000}"/>
    <cellStyle name="Обычный 2 136 2" xfId="58911" xr:uid="{00000000-0005-0000-0000-00002FE60000}"/>
    <cellStyle name="Обычный 2 136 21" xfId="61296" xr:uid="{00000000-0005-0000-0000-000030E60000}"/>
    <cellStyle name="Обычный 2 136 21 2" xfId="61305" xr:uid="{00000000-0005-0000-0000-000031E60000}"/>
    <cellStyle name="Обычный 2 136 3" xfId="58912" xr:uid="{00000000-0005-0000-0000-000032E60000}"/>
    <cellStyle name="Обычный 2 136 4" xfId="58913" xr:uid="{00000000-0005-0000-0000-000033E60000}"/>
    <cellStyle name="Обычный 2 136 5" xfId="58914" xr:uid="{00000000-0005-0000-0000-000034E60000}"/>
    <cellStyle name="Обычный 2 136 6" xfId="58915" xr:uid="{00000000-0005-0000-0000-000035E60000}"/>
    <cellStyle name="Обычный 2 136 7" xfId="58916" xr:uid="{00000000-0005-0000-0000-000036E60000}"/>
    <cellStyle name="Обычный 2 136 7 2" xfId="58917" xr:uid="{00000000-0005-0000-0000-000037E60000}"/>
    <cellStyle name="Обычный 2 136 8" xfId="58918" xr:uid="{00000000-0005-0000-0000-000038E60000}"/>
    <cellStyle name="Обычный 2 136 9" xfId="58919" xr:uid="{00000000-0005-0000-0000-000039E60000}"/>
    <cellStyle name="Обычный 2 136 9 2" xfId="58920" xr:uid="{00000000-0005-0000-0000-00003AE60000}"/>
    <cellStyle name="Обычный 2 137" xfId="58921" xr:uid="{00000000-0005-0000-0000-00003BE60000}"/>
    <cellStyle name="Обычный 2 138" xfId="58922" xr:uid="{00000000-0005-0000-0000-00003CE60000}"/>
    <cellStyle name="Обычный 2 139" xfId="58923" xr:uid="{00000000-0005-0000-0000-00003DE60000}"/>
    <cellStyle name="Обычный 2 14" xfId="58924" xr:uid="{00000000-0005-0000-0000-00003EE60000}"/>
    <cellStyle name="Обычный 2 140" xfId="58925" xr:uid="{00000000-0005-0000-0000-00003FE60000}"/>
    <cellStyle name="Обычный 2 141" xfId="58926" xr:uid="{00000000-0005-0000-0000-000040E60000}"/>
    <cellStyle name="Обычный 2 142" xfId="58927" xr:uid="{00000000-0005-0000-0000-000041E60000}"/>
    <cellStyle name="Обычный 2 143" xfId="58928" xr:uid="{00000000-0005-0000-0000-000042E60000}"/>
    <cellStyle name="Обычный 2 144" xfId="58929" xr:uid="{00000000-0005-0000-0000-000043E60000}"/>
    <cellStyle name="Обычный 2 144 2" xfId="58930" xr:uid="{00000000-0005-0000-0000-000044E60000}"/>
    <cellStyle name="Обычный 2 145" xfId="58931" xr:uid="{00000000-0005-0000-0000-000045E60000}"/>
    <cellStyle name="Обычный 2 145 2" xfId="58932" xr:uid="{00000000-0005-0000-0000-000046E60000}"/>
    <cellStyle name="Обычный 2 146" xfId="58933" xr:uid="{00000000-0005-0000-0000-000047E60000}"/>
    <cellStyle name="Обычный 2 147" xfId="58934" xr:uid="{00000000-0005-0000-0000-000048E60000}"/>
    <cellStyle name="Обычный 2 148" xfId="61293" xr:uid="{00000000-0005-0000-0000-000049E60000}"/>
    <cellStyle name="Обычный 2 15" xfId="58935" xr:uid="{00000000-0005-0000-0000-00004AE60000}"/>
    <cellStyle name="Обычный 2 16" xfId="58936" xr:uid="{00000000-0005-0000-0000-00004BE60000}"/>
    <cellStyle name="Обычный 2 17" xfId="58937" xr:uid="{00000000-0005-0000-0000-00004CE60000}"/>
    <cellStyle name="Обычный 2 18" xfId="58938" xr:uid="{00000000-0005-0000-0000-00004DE60000}"/>
    <cellStyle name="Обычный 2 19" xfId="58939" xr:uid="{00000000-0005-0000-0000-00004EE60000}"/>
    <cellStyle name="Обычный 2 2" xfId="58940" xr:uid="{00000000-0005-0000-0000-00004FE60000}"/>
    <cellStyle name="Обычный 2 2 10" xfId="58941" xr:uid="{00000000-0005-0000-0000-000050E60000}"/>
    <cellStyle name="Обычный 2 2 2" xfId="58942" xr:uid="{00000000-0005-0000-0000-000051E60000}"/>
    <cellStyle name="Обычный 2 2 2 2" xfId="58943" xr:uid="{00000000-0005-0000-0000-000052E60000}"/>
    <cellStyle name="Обычный 2 2 2 2 2" xfId="58944" xr:uid="{00000000-0005-0000-0000-000053E60000}"/>
    <cellStyle name="Обычный 2 2 2 3" xfId="58945" xr:uid="{00000000-0005-0000-0000-000054E60000}"/>
    <cellStyle name="Обычный 2 2 2 3 2" xfId="58946" xr:uid="{00000000-0005-0000-0000-000055E60000}"/>
    <cellStyle name="Обычный 2 2 3" xfId="58947" xr:uid="{00000000-0005-0000-0000-000056E60000}"/>
    <cellStyle name="Обычный 2 2 3 2" xfId="58948" xr:uid="{00000000-0005-0000-0000-000057E60000}"/>
    <cellStyle name="Обычный 2 2 3 3" xfId="58949" xr:uid="{00000000-0005-0000-0000-000058E60000}"/>
    <cellStyle name="Обычный 2 2 4" xfId="58950" xr:uid="{00000000-0005-0000-0000-000059E60000}"/>
    <cellStyle name="Обычный 2 2 4 2" xfId="58951" xr:uid="{00000000-0005-0000-0000-00005AE60000}"/>
    <cellStyle name="Обычный 2 2 4 3" xfId="58952" xr:uid="{00000000-0005-0000-0000-00005BE60000}"/>
    <cellStyle name="Обычный 2 2 5" xfId="58953" xr:uid="{00000000-0005-0000-0000-00005CE60000}"/>
    <cellStyle name="Обычный 2 2 5 2" xfId="58954" xr:uid="{00000000-0005-0000-0000-00005DE60000}"/>
    <cellStyle name="Обычный 2 2 5 3" xfId="58955" xr:uid="{00000000-0005-0000-0000-00005EE60000}"/>
    <cellStyle name="Обычный 2 2 6" xfId="58956" xr:uid="{00000000-0005-0000-0000-00005FE60000}"/>
    <cellStyle name="Обычный 2 2 6 2" xfId="58957" xr:uid="{00000000-0005-0000-0000-000060E60000}"/>
    <cellStyle name="Обычный 2 2 6 3" xfId="58958" xr:uid="{00000000-0005-0000-0000-000061E60000}"/>
    <cellStyle name="Обычный 2 2 7" xfId="58959" xr:uid="{00000000-0005-0000-0000-000062E60000}"/>
    <cellStyle name="Обычный 2 2 7 2" xfId="58960" xr:uid="{00000000-0005-0000-0000-000063E60000}"/>
    <cellStyle name="Обычный 2 2 7 3" xfId="58961" xr:uid="{00000000-0005-0000-0000-000064E60000}"/>
    <cellStyle name="Обычный 2 2 8" xfId="58962" xr:uid="{00000000-0005-0000-0000-000065E60000}"/>
    <cellStyle name="Обычный 2 2 9" xfId="58963" xr:uid="{00000000-0005-0000-0000-000066E60000}"/>
    <cellStyle name="Обычный 2 20" xfId="58964" xr:uid="{00000000-0005-0000-0000-000067E60000}"/>
    <cellStyle name="Обычный 2 21" xfId="58965" xr:uid="{00000000-0005-0000-0000-000068E60000}"/>
    <cellStyle name="Обычный 2 22" xfId="58966" xr:uid="{00000000-0005-0000-0000-000069E60000}"/>
    <cellStyle name="Обычный 2 23" xfId="58967" xr:uid="{00000000-0005-0000-0000-00006AE60000}"/>
    <cellStyle name="Обычный 2 24" xfId="58968" xr:uid="{00000000-0005-0000-0000-00006BE60000}"/>
    <cellStyle name="Обычный 2 25" xfId="58969" xr:uid="{00000000-0005-0000-0000-00006CE60000}"/>
    <cellStyle name="Обычный 2 26" xfId="58970" xr:uid="{00000000-0005-0000-0000-00006DE60000}"/>
    <cellStyle name="Обычный 2 27" xfId="58971" xr:uid="{00000000-0005-0000-0000-00006EE60000}"/>
    <cellStyle name="Обычный 2 28" xfId="58972" xr:uid="{00000000-0005-0000-0000-00006FE60000}"/>
    <cellStyle name="Обычный 2 29" xfId="58973" xr:uid="{00000000-0005-0000-0000-000070E60000}"/>
    <cellStyle name="Обычный 2 3" xfId="58974" xr:uid="{00000000-0005-0000-0000-000071E60000}"/>
    <cellStyle name="Обычный 2 3 2" xfId="58975" xr:uid="{00000000-0005-0000-0000-000072E60000}"/>
    <cellStyle name="Обычный 2 3 3" xfId="58976" xr:uid="{00000000-0005-0000-0000-000073E60000}"/>
    <cellStyle name="Обычный 2 30" xfId="58977" xr:uid="{00000000-0005-0000-0000-000074E60000}"/>
    <cellStyle name="Обычный 2 31" xfId="58978" xr:uid="{00000000-0005-0000-0000-000075E60000}"/>
    <cellStyle name="Обычный 2 32" xfId="58979" xr:uid="{00000000-0005-0000-0000-000076E60000}"/>
    <cellStyle name="Обычный 2 33" xfId="58980" xr:uid="{00000000-0005-0000-0000-000077E60000}"/>
    <cellStyle name="Обычный 2 34" xfId="58981" xr:uid="{00000000-0005-0000-0000-000078E60000}"/>
    <cellStyle name="Обычный 2 35" xfId="58982" xr:uid="{00000000-0005-0000-0000-000079E60000}"/>
    <cellStyle name="Обычный 2 36" xfId="58983" xr:uid="{00000000-0005-0000-0000-00007AE60000}"/>
    <cellStyle name="Обычный 2 37" xfId="58984" xr:uid="{00000000-0005-0000-0000-00007BE60000}"/>
    <cellStyle name="Обычный 2 38" xfId="58985" xr:uid="{00000000-0005-0000-0000-00007CE60000}"/>
    <cellStyle name="Обычный 2 39" xfId="58986" xr:uid="{00000000-0005-0000-0000-00007DE60000}"/>
    <cellStyle name="Обычный 2 4" xfId="58987" xr:uid="{00000000-0005-0000-0000-00007EE60000}"/>
    <cellStyle name="Обычный 2 4 2" xfId="58988" xr:uid="{00000000-0005-0000-0000-00007FE60000}"/>
    <cellStyle name="Обычный 2 40" xfId="58989" xr:uid="{00000000-0005-0000-0000-000080E60000}"/>
    <cellStyle name="Обычный 2 41" xfId="58990" xr:uid="{00000000-0005-0000-0000-000081E60000}"/>
    <cellStyle name="Обычный 2 42" xfId="58991" xr:uid="{00000000-0005-0000-0000-000082E60000}"/>
    <cellStyle name="Обычный 2 43" xfId="58992" xr:uid="{00000000-0005-0000-0000-000083E60000}"/>
    <cellStyle name="Обычный 2 44" xfId="58993" xr:uid="{00000000-0005-0000-0000-000084E60000}"/>
    <cellStyle name="Обычный 2 45" xfId="58994" xr:uid="{00000000-0005-0000-0000-000085E60000}"/>
    <cellStyle name="Обычный 2 46" xfId="58995" xr:uid="{00000000-0005-0000-0000-000086E60000}"/>
    <cellStyle name="Обычный 2 47" xfId="58996" xr:uid="{00000000-0005-0000-0000-000087E60000}"/>
    <cellStyle name="Обычный 2 48" xfId="58997" xr:uid="{00000000-0005-0000-0000-000088E60000}"/>
    <cellStyle name="Обычный 2 49" xfId="58998" xr:uid="{00000000-0005-0000-0000-000089E60000}"/>
    <cellStyle name="Обычный 2 5" xfId="58999" xr:uid="{00000000-0005-0000-0000-00008AE60000}"/>
    <cellStyle name="Обычный 2 5 2" xfId="59000" xr:uid="{00000000-0005-0000-0000-00008BE60000}"/>
    <cellStyle name="Обычный 2 5 3" xfId="59001" xr:uid="{00000000-0005-0000-0000-00008CE60000}"/>
    <cellStyle name="Обычный 2 50" xfId="59002" xr:uid="{00000000-0005-0000-0000-00008DE60000}"/>
    <cellStyle name="Обычный 2 51" xfId="59003" xr:uid="{00000000-0005-0000-0000-00008EE60000}"/>
    <cellStyle name="Обычный 2 52" xfId="59004" xr:uid="{00000000-0005-0000-0000-00008FE60000}"/>
    <cellStyle name="Обычный 2 53" xfId="59005" xr:uid="{00000000-0005-0000-0000-000090E60000}"/>
    <cellStyle name="Обычный 2 54" xfId="59006" xr:uid="{00000000-0005-0000-0000-000091E60000}"/>
    <cellStyle name="Обычный 2 55" xfId="59007" xr:uid="{00000000-0005-0000-0000-000092E60000}"/>
    <cellStyle name="Обычный 2 56" xfId="59008" xr:uid="{00000000-0005-0000-0000-000093E60000}"/>
    <cellStyle name="Обычный 2 57" xfId="59009" xr:uid="{00000000-0005-0000-0000-000094E60000}"/>
    <cellStyle name="Обычный 2 58" xfId="59010" xr:uid="{00000000-0005-0000-0000-000095E60000}"/>
    <cellStyle name="Обычный 2 59" xfId="59011" xr:uid="{00000000-0005-0000-0000-000096E60000}"/>
    <cellStyle name="Обычный 2 6" xfId="59012" xr:uid="{00000000-0005-0000-0000-000097E60000}"/>
    <cellStyle name="Обычный 2 6 2" xfId="59013" xr:uid="{00000000-0005-0000-0000-000098E60000}"/>
    <cellStyle name="Обычный 2 6 3" xfId="59014" xr:uid="{00000000-0005-0000-0000-000099E60000}"/>
    <cellStyle name="Обычный 2 60" xfId="59015" xr:uid="{00000000-0005-0000-0000-00009AE60000}"/>
    <cellStyle name="Обычный 2 61" xfId="59016" xr:uid="{00000000-0005-0000-0000-00009BE60000}"/>
    <cellStyle name="Обычный 2 62" xfId="59017" xr:uid="{00000000-0005-0000-0000-00009CE60000}"/>
    <cellStyle name="Обычный 2 63" xfId="59018" xr:uid="{00000000-0005-0000-0000-00009DE60000}"/>
    <cellStyle name="Обычный 2 64" xfId="59019" xr:uid="{00000000-0005-0000-0000-00009EE60000}"/>
    <cellStyle name="Обычный 2 65" xfId="59020" xr:uid="{00000000-0005-0000-0000-00009FE60000}"/>
    <cellStyle name="Обычный 2 66" xfId="59021" xr:uid="{00000000-0005-0000-0000-0000A0E60000}"/>
    <cellStyle name="Обычный 2 67" xfId="59022" xr:uid="{00000000-0005-0000-0000-0000A1E60000}"/>
    <cellStyle name="Обычный 2 68" xfId="59023" xr:uid="{00000000-0005-0000-0000-0000A2E60000}"/>
    <cellStyle name="Обычный 2 69" xfId="59024" xr:uid="{00000000-0005-0000-0000-0000A3E60000}"/>
    <cellStyle name="Обычный 2 7" xfId="59025" xr:uid="{00000000-0005-0000-0000-0000A4E60000}"/>
    <cellStyle name="Обычный 2 7 2" xfId="59026" xr:uid="{00000000-0005-0000-0000-0000A5E60000}"/>
    <cellStyle name="Обычный 2 70" xfId="59027" xr:uid="{00000000-0005-0000-0000-0000A6E60000}"/>
    <cellStyle name="Обычный 2 71" xfId="59028" xr:uid="{00000000-0005-0000-0000-0000A7E60000}"/>
    <cellStyle name="Обычный 2 72" xfId="59029" xr:uid="{00000000-0005-0000-0000-0000A8E60000}"/>
    <cellStyle name="Обычный 2 73" xfId="59030" xr:uid="{00000000-0005-0000-0000-0000A9E60000}"/>
    <cellStyle name="Обычный 2 74" xfId="59031" xr:uid="{00000000-0005-0000-0000-0000AAE60000}"/>
    <cellStyle name="Обычный 2 75" xfId="59032" xr:uid="{00000000-0005-0000-0000-0000ABE60000}"/>
    <cellStyle name="Обычный 2 76" xfId="59033" xr:uid="{00000000-0005-0000-0000-0000ACE60000}"/>
    <cellStyle name="Обычный 2 77" xfId="59034" xr:uid="{00000000-0005-0000-0000-0000ADE60000}"/>
    <cellStyle name="Обычный 2 78" xfId="59035" xr:uid="{00000000-0005-0000-0000-0000AEE60000}"/>
    <cellStyle name="Обычный 2 79" xfId="59036" xr:uid="{00000000-0005-0000-0000-0000AFE60000}"/>
    <cellStyle name="Обычный 2 8" xfId="59037" xr:uid="{00000000-0005-0000-0000-0000B0E60000}"/>
    <cellStyle name="Обычный 2 80" xfId="59038" xr:uid="{00000000-0005-0000-0000-0000B1E60000}"/>
    <cellStyle name="Обычный 2 81" xfId="59039" xr:uid="{00000000-0005-0000-0000-0000B2E60000}"/>
    <cellStyle name="Обычный 2 82" xfId="59040" xr:uid="{00000000-0005-0000-0000-0000B3E60000}"/>
    <cellStyle name="Обычный 2 83" xfId="59041" xr:uid="{00000000-0005-0000-0000-0000B4E60000}"/>
    <cellStyle name="Обычный 2 84" xfId="59042" xr:uid="{00000000-0005-0000-0000-0000B5E60000}"/>
    <cellStyle name="Обычный 2 85" xfId="59043" xr:uid="{00000000-0005-0000-0000-0000B6E60000}"/>
    <cellStyle name="Обычный 2 86" xfId="59044" xr:uid="{00000000-0005-0000-0000-0000B7E60000}"/>
    <cellStyle name="Обычный 2 87" xfId="59045" xr:uid="{00000000-0005-0000-0000-0000B8E60000}"/>
    <cellStyle name="Обычный 2 88" xfId="59046" xr:uid="{00000000-0005-0000-0000-0000B9E60000}"/>
    <cellStyle name="Обычный 2 89" xfId="59047" xr:uid="{00000000-0005-0000-0000-0000BAE60000}"/>
    <cellStyle name="Обычный 2 9" xfId="59048" xr:uid="{00000000-0005-0000-0000-0000BBE60000}"/>
    <cellStyle name="Обычный 2 90" xfId="59049" xr:uid="{00000000-0005-0000-0000-0000BCE60000}"/>
    <cellStyle name="Обычный 2 91" xfId="59050" xr:uid="{00000000-0005-0000-0000-0000BDE60000}"/>
    <cellStyle name="Обычный 2 92" xfId="59051" xr:uid="{00000000-0005-0000-0000-0000BEE60000}"/>
    <cellStyle name="Обычный 2 93" xfId="59052" xr:uid="{00000000-0005-0000-0000-0000BFE60000}"/>
    <cellStyle name="Обычный 2 94" xfId="59053" xr:uid="{00000000-0005-0000-0000-0000C0E60000}"/>
    <cellStyle name="Обычный 2 95" xfId="59054" xr:uid="{00000000-0005-0000-0000-0000C1E60000}"/>
    <cellStyle name="Обычный 2 96" xfId="59055" xr:uid="{00000000-0005-0000-0000-0000C2E60000}"/>
    <cellStyle name="Обычный 2 97" xfId="59056" xr:uid="{00000000-0005-0000-0000-0000C3E60000}"/>
    <cellStyle name="Обычный 2 98" xfId="59057" xr:uid="{00000000-0005-0000-0000-0000C4E60000}"/>
    <cellStyle name="Обычный 2 99" xfId="59058" xr:uid="{00000000-0005-0000-0000-0000C5E60000}"/>
    <cellStyle name="Обычный 2_npa105B" xfId="59059" xr:uid="{00000000-0005-0000-0000-0000C6E60000}"/>
    <cellStyle name="Обычный 20" xfId="59060" xr:uid="{00000000-0005-0000-0000-0000C7E60000}"/>
    <cellStyle name="Обычный 20 2" xfId="59061" xr:uid="{00000000-0005-0000-0000-0000C8E60000}"/>
    <cellStyle name="Обычный 20 2 2" xfId="59062" xr:uid="{00000000-0005-0000-0000-0000C9E60000}"/>
    <cellStyle name="Обычный 20 2 2 2" xfId="59063" xr:uid="{00000000-0005-0000-0000-0000CAE60000}"/>
    <cellStyle name="Обычный 20 2 2 2 2" xfId="59064" xr:uid="{00000000-0005-0000-0000-0000CBE60000}"/>
    <cellStyle name="Обычный 20 2 2 2 3" xfId="59065" xr:uid="{00000000-0005-0000-0000-0000CCE60000}"/>
    <cellStyle name="Обычный 20 2 2 3" xfId="59066" xr:uid="{00000000-0005-0000-0000-0000CDE60000}"/>
    <cellStyle name="Обычный 20 2 2 3 2" xfId="59067" xr:uid="{00000000-0005-0000-0000-0000CEE60000}"/>
    <cellStyle name="Обычный 20 2 2 3 3" xfId="59068" xr:uid="{00000000-0005-0000-0000-0000CFE60000}"/>
    <cellStyle name="Обычный 20 2 2 4" xfId="59069" xr:uid="{00000000-0005-0000-0000-0000D0E60000}"/>
    <cellStyle name="Обычный 20 2 2 5" xfId="59070" xr:uid="{00000000-0005-0000-0000-0000D1E60000}"/>
    <cellStyle name="Обычный 20 2 3" xfId="59071" xr:uid="{00000000-0005-0000-0000-0000D2E60000}"/>
    <cellStyle name="Обычный 20 2 3 2" xfId="59072" xr:uid="{00000000-0005-0000-0000-0000D3E60000}"/>
    <cellStyle name="Обычный 20 2 3 3" xfId="59073" xr:uid="{00000000-0005-0000-0000-0000D4E60000}"/>
    <cellStyle name="Обычный 20 2 4" xfId="59074" xr:uid="{00000000-0005-0000-0000-0000D5E60000}"/>
    <cellStyle name="Обычный 20 2 4 2" xfId="59075" xr:uid="{00000000-0005-0000-0000-0000D6E60000}"/>
    <cellStyle name="Обычный 20 2 4 3" xfId="59076" xr:uid="{00000000-0005-0000-0000-0000D7E60000}"/>
    <cellStyle name="Обычный 20 2 5" xfId="59077" xr:uid="{00000000-0005-0000-0000-0000D8E60000}"/>
    <cellStyle name="Обычный 20 2 6" xfId="59078" xr:uid="{00000000-0005-0000-0000-0000D9E60000}"/>
    <cellStyle name="Обычный 20 2_объемы 2018г111" xfId="59079" xr:uid="{00000000-0005-0000-0000-0000DAE60000}"/>
    <cellStyle name="Обычный 20 3" xfId="59080" xr:uid="{00000000-0005-0000-0000-0000DBE60000}"/>
    <cellStyle name="Обычный 20 3 2" xfId="59081" xr:uid="{00000000-0005-0000-0000-0000DCE60000}"/>
    <cellStyle name="Обычный 20 3 2 2" xfId="59082" xr:uid="{00000000-0005-0000-0000-0000DDE60000}"/>
    <cellStyle name="Обычный 20 3 2 3" xfId="59083" xr:uid="{00000000-0005-0000-0000-0000DEE60000}"/>
    <cellStyle name="Обычный 20 3 3" xfId="59084" xr:uid="{00000000-0005-0000-0000-0000DFE60000}"/>
    <cellStyle name="Обычный 20 3 3 2" xfId="59085" xr:uid="{00000000-0005-0000-0000-0000E0E60000}"/>
    <cellStyle name="Обычный 20 3 3 3" xfId="59086" xr:uid="{00000000-0005-0000-0000-0000E1E60000}"/>
    <cellStyle name="Обычный 20 3 4" xfId="59087" xr:uid="{00000000-0005-0000-0000-0000E2E60000}"/>
    <cellStyle name="Обычный 20 3 5" xfId="59088" xr:uid="{00000000-0005-0000-0000-0000E3E60000}"/>
    <cellStyle name="Обычный 20 4" xfId="59089" xr:uid="{00000000-0005-0000-0000-0000E4E60000}"/>
    <cellStyle name="Обычный 20 4 2" xfId="59090" xr:uid="{00000000-0005-0000-0000-0000E5E60000}"/>
    <cellStyle name="Обычный 20 4 2 2" xfId="59091" xr:uid="{00000000-0005-0000-0000-0000E6E60000}"/>
    <cellStyle name="Обычный 20 4 2 3" xfId="59092" xr:uid="{00000000-0005-0000-0000-0000E7E60000}"/>
    <cellStyle name="Обычный 20 4 3" xfId="59093" xr:uid="{00000000-0005-0000-0000-0000E8E60000}"/>
    <cellStyle name="Обычный 20 4 3 2" xfId="59094" xr:uid="{00000000-0005-0000-0000-0000E9E60000}"/>
    <cellStyle name="Обычный 20 4 4" xfId="59095" xr:uid="{00000000-0005-0000-0000-0000EAE60000}"/>
    <cellStyle name="Обычный 20 4 5" xfId="59096" xr:uid="{00000000-0005-0000-0000-0000EBE60000}"/>
    <cellStyle name="Обычный 20 4 5 2" xfId="59097" xr:uid="{00000000-0005-0000-0000-0000ECE60000}"/>
    <cellStyle name="Обычный 20 4 5 3" xfId="59098" xr:uid="{00000000-0005-0000-0000-0000EDE60000}"/>
    <cellStyle name="Обычный 20 4 5 3 2" xfId="59099" xr:uid="{00000000-0005-0000-0000-0000EEE60000}"/>
    <cellStyle name="Обычный 20 4 5 4" xfId="59100" xr:uid="{00000000-0005-0000-0000-0000EFE60000}"/>
    <cellStyle name="Обычный 20 4 6" xfId="59101" xr:uid="{00000000-0005-0000-0000-0000F0E60000}"/>
    <cellStyle name="Обычный 20 5" xfId="59102" xr:uid="{00000000-0005-0000-0000-0000F1E60000}"/>
    <cellStyle name="Обычный 20 5 2" xfId="59103" xr:uid="{00000000-0005-0000-0000-0000F2E60000}"/>
    <cellStyle name="Обычный 20 5 3" xfId="59104" xr:uid="{00000000-0005-0000-0000-0000F3E60000}"/>
    <cellStyle name="Обычный 20 6" xfId="59105" xr:uid="{00000000-0005-0000-0000-0000F4E60000}"/>
    <cellStyle name="Обычный 20 6 2" xfId="59106" xr:uid="{00000000-0005-0000-0000-0000F5E60000}"/>
    <cellStyle name="Обычный 20 6 3" xfId="59107" xr:uid="{00000000-0005-0000-0000-0000F6E60000}"/>
    <cellStyle name="Обычный 20 7" xfId="59108" xr:uid="{00000000-0005-0000-0000-0000F7E60000}"/>
    <cellStyle name="Обычный 20 7 2" xfId="59109" xr:uid="{00000000-0005-0000-0000-0000F8E60000}"/>
    <cellStyle name="Обычный 20 8" xfId="59110" xr:uid="{00000000-0005-0000-0000-0000F9E60000}"/>
    <cellStyle name="Обычный 20 9" xfId="59111" xr:uid="{00000000-0005-0000-0000-0000FAE60000}"/>
    <cellStyle name="Обычный 20_объемы 2018г111" xfId="59112" xr:uid="{00000000-0005-0000-0000-0000FBE60000}"/>
    <cellStyle name="Обычный 21" xfId="59113" xr:uid="{00000000-0005-0000-0000-0000FCE60000}"/>
    <cellStyle name="Обычный 21 2" xfId="59114" xr:uid="{00000000-0005-0000-0000-0000FDE60000}"/>
    <cellStyle name="Обычный 21 2 2" xfId="59115" xr:uid="{00000000-0005-0000-0000-0000FEE60000}"/>
    <cellStyle name="Обычный 21 2 2 2" xfId="59116" xr:uid="{00000000-0005-0000-0000-0000FFE60000}"/>
    <cellStyle name="Обычный 21 2 2 2 2" xfId="59117" xr:uid="{00000000-0005-0000-0000-000000E70000}"/>
    <cellStyle name="Обычный 21 2 2 2 3" xfId="59118" xr:uid="{00000000-0005-0000-0000-000001E70000}"/>
    <cellStyle name="Обычный 21 2 2 3" xfId="59119" xr:uid="{00000000-0005-0000-0000-000002E70000}"/>
    <cellStyle name="Обычный 21 2 2 3 2" xfId="59120" xr:uid="{00000000-0005-0000-0000-000003E70000}"/>
    <cellStyle name="Обычный 21 2 2 3 3" xfId="59121" xr:uid="{00000000-0005-0000-0000-000004E70000}"/>
    <cellStyle name="Обычный 21 2 2 4" xfId="59122" xr:uid="{00000000-0005-0000-0000-000005E70000}"/>
    <cellStyle name="Обычный 21 2 2 5" xfId="59123" xr:uid="{00000000-0005-0000-0000-000006E70000}"/>
    <cellStyle name="Обычный 21 2 3" xfId="59124" xr:uid="{00000000-0005-0000-0000-000007E70000}"/>
    <cellStyle name="Обычный 21 2 3 2" xfId="59125" xr:uid="{00000000-0005-0000-0000-000008E70000}"/>
    <cellStyle name="Обычный 21 2 3 3" xfId="59126" xr:uid="{00000000-0005-0000-0000-000009E70000}"/>
    <cellStyle name="Обычный 21 2 4" xfId="59127" xr:uid="{00000000-0005-0000-0000-00000AE70000}"/>
    <cellStyle name="Обычный 21 2 4 2" xfId="59128" xr:uid="{00000000-0005-0000-0000-00000BE70000}"/>
    <cellStyle name="Обычный 21 2 4 3" xfId="59129" xr:uid="{00000000-0005-0000-0000-00000CE70000}"/>
    <cellStyle name="Обычный 21 2 5" xfId="59130" xr:uid="{00000000-0005-0000-0000-00000DE70000}"/>
    <cellStyle name="Обычный 21 2 6" xfId="59131" xr:uid="{00000000-0005-0000-0000-00000EE70000}"/>
    <cellStyle name="Обычный 21 2_объемы 2018г111" xfId="59132" xr:uid="{00000000-0005-0000-0000-00000FE70000}"/>
    <cellStyle name="Обычный 21 3" xfId="59133" xr:uid="{00000000-0005-0000-0000-000010E70000}"/>
    <cellStyle name="Обычный 21 3 2" xfId="59134" xr:uid="{00000000-0005-0000-0000-000011E70000}"/>
    <cellStyle name="Обычный 21 3 2 2" xfId="59135" xr:uid="{00000000-0005-0000-0000-000012E70000}"/>
    <cellStyle name="Обычный 21 3 2 3" xfId="59136" xr:uid="{00000000-0005-0000-0000-000013E70000}"/>
    <cellStyle name="Обычный 21 3 3" xfId="59137" xr:uid="{00000000-0005-0000-0000-000014E70000}"/>
    <cellStyle name="Обычный 21 3 3 2" xfId="59138" xr:uid="{00000000-0005-0000-0000-000015E70000}"/>
    <cellStyle name="Обычный 21 3 3 3" xfId="59139" xr:uid="{00000000-0005-0000-0000-000016E70000}"/>
    <cellStyle name="Обычный 21 3 4" xfId="59140" xr:uid="{00000000-0005-0000-0000-000017E70000}"/>
    <cellStyle name="Обычный 21 3 5" xfId="59141" xr:uid="{00000000-0005-0000-0000-000018E70000}"/>
    <cellStyle name="Обычный 21 4" xfId="59142" xr:uid="{00000000-0005-0000-0000-000019E70000}"/>
    <cellStyle name="Обычный 21 4 2" xfId="59143" xr:uid="{00000000-0005-0000-0000-00001AE70000}"/>
    <cellStyle name="Обычный 21 4 3" xfId="59144" xr:uid="{00000000-0005-0000-0000-00001BE70000}"/>
    <cellStyle name="Обычный 21 5" xfId="59145" xr:uid="{00000000-0005-0000-0000-00001CE70000}"/>
    <cellStyle name="Обычный 21 5 2" xfId="59146" xr:uid="{00000000-0005-0000-0000-00001DE70000}"/>
    <cellStyle name="Обычный 21 5 3" xfId="59147" xr:uid="{00000000-0005-0000-0000-00001EE70000}"/>
    <cellStyle name="Обычный 21 6" xfId="59148" xr:uid="{00000000-0005-0000-0000-00001FE70000}"/>
    <cellStyle name="Обычный 21 7" xfId="59149" xr:uid="{00000000-0005-0000-0000-000020E70000}"/>
    <cellStyle name="Обычный 21_объемы 2018г111" xfId="59150" xr:uid="{00000000-0005-0000-0000-000021E70000}"/>
    <cellStyle name="Обычный 22" xfId="59151" xr:uid="{00000000-0005-0000-0000-000022E70000}"/>
    <cellStyle name="Обычный 22 2" xfId="59152" xr:uid="{00000000-0005-0000-0000-000023E70000}"/>
    <cellStyle name="Обычный 22 2 2" xfId="59153" xr:uid="{00000000-0005-0000-0000-000024E70000}"/>
    <cellStyle name="Обычный 22 2 2 2" xfId="59154" xr:uid="{00000000-0005-0000-0000-000025E70000}"/>
    <cellStyle name="Обычный 22 2 2 3" xfId="59155" xr:uid="{00000000-0005-0000-0000-000026E70000}"/>
    <cellStyle name="Обычный 22 2 3" xfId="59156" xr:uid="{00000000-0005-0000-0000-000027E70000}"/>
    <cellStyle name="Обычный 22 2 3 2" xfId="59157" xr:uid="{00000000-0005-0000-0000-000028E70000}"/>
    <cellStyle name="Обычный 22 2 3 3" xfId="59158" xr:uid="{00000000-0005-0000-0000-000029E70000}"/>
    <cellStyle name="Обычный 22 2 4" xfId="59159" xr:uid="{00000000-0005-0000-0000-00002AE70000}"/>
    <cellStyle name="Обычный 22 2 5" xfId="59160" xr:uid="{00000000-0005-0000-0000-00002BE70000}"/>
    <cellStyle name="Обычный 22 3" xfId="59161" xr:uid="{00000000-0005-0000-0000-00002CE70000}"/>
    <cellStyle name="Обычный 22 3 2" xfId="59162" xr:uid="{00000000-0005-0000-0000-00002DE70000}"/>
    <cellStyle name="Обычный 22 3 2 2" xfId="59163" xr:uid="{00000000-0005-0000-0000-00002EE70000}"/>
    <cellStyle name="Обычный 22 3 2 3" xfId="59164" xr:uid="{00000000-0005-0000-0000-00002FE70000}"/>
    <cellStyle name="Обычный 22 3 3" xfId="59165" xr:uid="{00000000-0005-0000-0000-000030E70000}"/>
    <cellStyle name="Обычный 22 3 3 2" xfId="59166" xr:uid="{00000000-0005-0000-0000-000031E70000}"/>
    <cellStyle name="Обычный 22 3 3 3" xfId="59167" xr:uid="{00000000-0005-0000-0000-000032E70000}"/>
    <cellStyle name="Обычный 22 3 4" xfId="59168" xr:uid="{00000000-0005-0000-0000-000033E70000}"/>
    <cellStyle name="Обычный 22 3 5" xfId="59169" xr:uid="{00000000-0005-0000-0000-000034E70000}"/>
    <cellStyle name="Обычный 22 4" xfId="59170" xr:uid="{00000000-0005-0000-0000-000035E70000}"/>
    <cellStyle name="Обычный 22 4 2" xfId="59171" xr:uid="{00000000-0005-0000-0000-000036E70000}"/>
    <cellStyle name="Обычный 22 4 3" xfId="59172" xr:uid="{00000000-0005-0000-0000-000037E70000}"/>
    <cellStyle name="Обычный 22 5" xfId="59173" xr:uid="{00000000-0005-0000-0000-000038E70000}"/>
    <cellStyle name="Обычный 22 5 2" xfId="59174" xr:uid="{00000000-0005-0000-0000-000039E70000}"/>
    <cellStyle name="Обычный 22 5 3" xfId="59175" xr:uid="{00000000-0005-0000-0000-00003AE70000}"/>
    <cellStyle name="Обычный 22 6" xfId="59176" xr:uid="{00000000-0005-0000-0000-00003BE70000}"/>
    <cellStyle name="Обычный 22 7" xfId="59177" xr:uid="{00000000-0005-0000-0000-00003CE70000}"/>
    <cellStyle name="Обычный 22_объемы 2018г111" xfId="59178" xr:uid="{00000000-0005-0000-0000-00003DE70000}"/>
    <cellStyle name="Обычный 23" xfId="59179" xr:uid="{00000000-0005-0000-0000-00003EE70000}"/>
    <cellStyle name="Обычный 23 2" xfId="59180" xr:uid="{00000000-0005-0000-0000-00003FE70000}"/>
    <cellStyle name="Обычный 23 3" xfId="59181" xr:uid="{00000000-0005-0000-0000-000040E70000}"/>
    <cellStyle name="Обычный 23 3 2" xfId="59182" xr:uid="{00000000-0005-0000-0000-000041E70000}"/>
    <cellStyle name="Обычный 23 3 3" xfId="59183" xr:uid="{00000000-0005-0000-0000-000042E70000}"/>
    <cellStyle name="Обычный 23 4" xfId="59184" xr:uid="{00000000-0005-0000-0000-000043E70000}"/>
    <cellStyle name="Обычный 23 4 2" xfId="59185" xr:uid="{00000000-0005-0000-0000-000044E70000}"/>
    <cellStyle name="Обычный 23 4 3" xfId="59186" xr:uid="{00000000-0005-0000-0000-000045E70000}"/>
    <cellStyle name="Обычный 23 5" xfId="59187" xr:uid="{00000000-0005-0000-0000-000046E70000}"/>
    <cellStyle name="Обычный 23 6" xfId="59188" xr:uid="{00000000-0005-0000-0000-000047E70000}"/>
    <cellStyle name="Обычный 23_объемы 2018г111" xfId="59189" xr:uid="{00000000-0005-0000-0000-000048E70000}"/>
    <cellStyle name="Обычный 24" xfId="59190" xr:uid="{00000000-0005-0000-0000-000049E70000}"/>
    <cellStyle name="Обычный 24 2" xfId="59191" xr:uid="{00000000-0005-0000-0000-00004AE70000}"/>
    <cellStyle name="Обычный 24 3" xfId="59192" xr:uid="{00000000-0005-0000-0000-00004BE70000}"/>
    <cellStyle name="Обычный 24 3 2" xfId="59193" xr:uid="{00000000-0005-0000-0000-00004CE70000}"/>
    <cellStyle name="Обычный 24 3 3" xfId="59194" xr:uid="{00000000-0005-0000-0000-00004DE70000}"/>
    <cellStyle name="Обычный 24 4" xfId="59195" xr:uid="{00000000-0005-0000-0000-00004EE70000}"/>
    <cellStyle name="Обычный 24 4 2" xfId="59196" xr:uid="{00000000-0005-0000-0000-00004FE70000}"/>
    <cellStyle name="Обычный 24 4 3" xfId="59197" xr:uid="{00000000-0005-0000-0000-000050E70000}"/>
    <cellStyle name="Обычный 24 5" xfId="59198" xr:uid="{00000000-0005-0000-0000-000051E70000}"/>
    <cellStyle name="Обычный 24 6" xfId="59199" xr:uid="{00000000-0005-0000-0000-000052E70000}"/>
    <cellStyle name="Обычный 24_объемы 2018г111" xfId="59200" xr:uid="{00000000-0005-0000-0000-000053E70000}"/>
    <cellStyle name="Обычный 25" xfId="59201" xr:uid="{00000000-0005-0000-0000-000054E70000}"/>
    <cellStyle name="Обычный 25 2" xfId="59202" xr:uid="{00000000-0005-0000-0000-000055E70000}"/>
    <cellStyle name="Обычный 25 2 2" xfId="59203" xr:uid="{00000000-0005-0000-0000-000056E70000}"/>
    <cellStyle name="Обычный 25 2 3" xfId="59204" xr:uid="{00000000-0005-0000-0000-000057E70000}"/>
    <cellStyle name="Обычный 25 3" xfId="59205" xr:uid="{00000000-0005-0000-0000-000058E70000}"/>
    <cellStyle name="Обычный 25 3 2" xfId="59206" xr:uid="{00000000-0005-0000-0000-000059E70000}"/>
    <cellStyle name="Обычный 25 3 3" xfId="59207" xr:uid="{00000000-0005-0000-0000-00005AE70000}"/>
    <cellStyle name="Обычный 25 4" xfId="59208" xr:uid="{00000000-0005-0000-0000-00005BE70000}"/>
    <cellStyle name="Обычный 25 5" xfId="59209" xr:uid="{00000000-0005-0000-0000-00005CE70000}"/>
    <cellStyle name="Обычный 26" xfId="59210" xr:uid="{00000000-0005-0000-0000-00005DE70000}"/>
    <cellStyle name="Обычный 26 10" xfId="59211" xr:uid="{00000000-0005-0000-0000-00005EE70000}"/>
    <cellStyle name="Обычный 26 11" xfId="59212" xr:uid="{00000000-0005-0000-0000-00005FE70000}"/>
    <cellStyle name="Обычный 26 12" xfId="59213" xr:uid="{00000000-0005-0000-0000-000060E70000}"/>
    <cellStyle name="Обычный 26 13" xfId="59214" xr:uid="{00000000-0005-0000-0000-000061E70000}"/>
    <cellStyle name="Обычный 26 14" xfId="59215" xr:uid="{00000000-0005-0000-0000-000062E70000}"/>
    <cellStyle name="Обычный 26 15" xfId="59216" xr:uid="{00000000-0005-0000-0000-000063E70000}"/>
    <cellStyle name="Обычный 26 2" xfId="59217" xr:uid="{00000000-0005-0000-0000-000064E70000}"/>
    <cellStyle name="Обычный 26 2 2" xfId="59218" xr:uid="{00000000-0005-0000-0000-000065E70000}"/>
    <cellStyle name="Обычный 26 2 2 2" xfId="59219" xr:uid="{00000000-0005-0000-0000-000066E70000}"/>
    <cellStyle name="Обычный 26 2 3" xfId="59220" xr:uid="{00000000-0005-0000-0000-000067E70000}"/>
    <cellStyle name="Обычный 26 3" xfId="59221" xr:uid="{00000000-0005-0000-0000-000068E70000}"/>
    <cellStyle name="Обычный 26 3 2" xfId="59222" xr:uid="{00000000-0005-0000-0000-000069E70000}"/>
    <cellStyle name="Обычный 26 3 3" xfId="59223" xr:uid="{00000000-0005-0000-0000-00006AE70000}"/>
    <cellStyle name="Обычный 26 4" xfId="59224" xr:uid="{00000000-0005-0000-0000-00006BE70000}"/>
    <cellStyle name="Обычный 26 4 2" xfId="59225" xr:uid="{00000000-0005-0000-0000-00006CE70000}"/>
    <cellStyle name="Обычный 26 4 2 2" xfId="59226" xr:uid="{00000000-0005-0000-0000-00006DE70000}"/>
    <cellStyle name="Обычный 26 4 3" xfId="59227" xr:uid="{00000000-0005-0000-0000-00006EE70000}"/>
    <cellStyle name="Обычный 26 5" xfId="59228" xr:uid="{00000000-0005-0000-0000-00006FE70000}"/>
    <cellStyle name="Обычный 26 5 2" xfId="59229" xr:uid="{00000000-0005-0000-0000-000070E70000}"/>
    <cellStyle name="Обычный 26 6" xfId="59230" xr:uid="{00000000-0005-0000-0000-000071E70000}"/>
    <cellStyle name="Обычный 26 6 2" xfId="59231" xr:uid="{00000000-0005-0000-0000-000072E70000}"/>
    <cellStyle name="Обычный 26 7" xfId="59232" xr:uid="{00000000-0005-0000-0000-000073E70000}"/>
    <cellStyle name="Обычный 26 8" xfId="59233" xr:uid="{00000000-0005-0000-0000-000074E70000}"/>
    <cellStyle name="Обычный 26 9" xfId="59234" xr:uid="{00000000-0005-0000-0000-000075E70000}"/>
    <cellStyle name="Обычный 27" xfId="59235" xr:uid="{00000000-0005-0000-0000-000076E70000}"/>
    <cellStyle name="Обычный 27 2" xfId="59236" xr:uid="{00000000-0005-0000-0000-000077E70000}"/>
    <cellStyle name="Обычный 27 2 2" xfId="59237" xr:uid="{00000000-0005-0000-0000-000078E70000}"/>
    <cellStyle name="Обычный 27 2 2 2" xfId="59238" xr:uid="{00000000-0005-0000-0000-000079E70000}"/>
    <cellStyle name="Обычный 27 2 3" xfId="59239" xr:uid="{00000000-0005-0000-0000-00007AE70000}"/>
    <cellStyle name="Обычный 27 3" xfId="59240" xr:uid="{00000000-0005-0000-0000-00007BE70000}"/>
    <cellStyle name="Обычный 27 3 2" xfId="59241" xr:uid="{00000000-0005-0000-0000-00007CE70000}"/>
    <cellStyle name="Обычный 27 3 3" xfId="59242" xr:uid="{00000000-0005-0000-0000-00007DE70000}"/>
    <cellStyle name="Обычный 27 4" xfId="59243" xr:uid="{00000000-0005-0000-0000-00007EE70000}"/>
    <cellStyle name="Обычный 27 4 2" xfId="59244" xr:uid="{00000000-0005-0000-0000-00007FE70000}"/>
    <cellStyle name="Обычный 27 5" xfId="59245" xr:uid="{00000000-0005-0000-0000-000080E70000}"/>
    <cellStyle name="Обычный 27 6" xfId="59246" xr:uid="{00000000-0005-0000-0000-000081E70000}"/>
    <cellStyle name="Обычный 27 7" xfId="59247" xr:uid="{00000000-0005-0000-0000-000082E70000}"/>
    <cellStyle name="Обычный 27 8" xfId="59248" xr:uid="{00000000-0005-0000-0000-000083E70000}"/>
    <cellStyle name="Обычный 27 9" xfId="59249" xr:uid="{00000000-0005-0000-0000-000084E70000}"/>
    <cellStyle name="Обычный 28" xfId="59250" xr:uid="{00000000-0005-0000-0000-000085E70000}"/>
    <cellStyle name="Обычный 28 2" xfId="59251" xr:uid="{00000000-0005-0000-0000-000086E70000}"/>
    <cellStyle name="Обычный 28 2 2" xfId="59252" xr:uid="{00000000-0005-0000-0000-000087E70000}"/>
    <cellStyle name="Обычный 28 2 2 2" xfId="59253" xr:uid="{00000000-0005-0000-0000-000088E70000}"/>
    <cellStyle name="Обычный 28 2 3" xfId="59254" xr:uid="{00000000-0005-0000-0000-000089E70000}"/>
    <cellStyle name="Обычный 28 3" xfId="59255" xr:uid="{00000000-0005-0000-0000-00008AE70000}"/>
    <cellStyle name="Обычный 28 3 2" xfId="59256" xr:uid="{00000000-0005-0000-0000-00008BE70000}"/>
    <cellStyle name="Обычный 28 3 3" xfId="59257" xr:uid="{00000000-0005-0000-0000-00008CE70000}"/>
    <cellStyle name="Обычный 28 4" xfId="59258" xr:uid="{00000000-0005-0000-0000-00008DE70000}"/>
    <cellStyle name="Обычный 28 4 2" xfId="59259" xr:uid="{00000000-0005-0000-0000-00008EE70000}"/>
    <cellStyle name="Обычный 28 5" xfId="59260" xr:uid="{00000000-0005-0000-0000-00008FE70000}"/>
    <cellStyle name="Обычный 28 6" xfId="59261" xr:uid="{00000000-0005-0000-0000-000090E70000}"/>
    <cellStyle name="Обычный 28 7" xfId="59262" xr:uid="{00000000-0005-0000-0000-000091E70000}"/>
    <cellStyle name="Обычный 28 8" xfId="59263" xr:uid="{00000000-0005-0000-0000-000092E70000}"/>
    <cellStyle name="Обычный 28 9" xfId="59264" xr:uid="{00000000-0005-0000-0000-000093E70000}"/>
    <cellStyle name="Обычный 29" xfId="59265" xr:uid="{00000000-0005-0000-0000-000094E70000}"/>
    <cellStyle name="Обычный 29 2" xfId="59266" xr:uid="{00000000-0005-0000-0000-000095E70000}"/>
    <cellStyle name="Обычный 29 2 2" xfId="59267" xr:uid="{00000000-0005-0000-0000-000096E70000}"/>
    <cellStyle name="Обычный 29 2 2 2" xfId="59268" xr:uid="{00000000-0005-0000-0000-000097E70000}"/>
    <cellStyle name="Обычный 29 2 3" xfId="59269" xr:uid="{00000000-0005-0000-0000-000098E70000}"/>
    <cellStyle name="Обычный 29 3" xfId="59270" xr:uid="{00000000-0005-0000-0000-000099E70000}"/>
    <cellStyle name="Обычный 29 3 2" xfId="59271" xr:uid="{00000000-0005-0000-0000-00009AE70000}"/>
    <cellStyle name="Обычный 29 3 3" xfId="59272" xr:uid="{00000000-0005-0000-0000-00009BE70000}"/>
    <cellStyle name="Обычный 29 4" xfId="59273" xr:uid="{00000000-0005-0000-0000-00009CE70000}"/>
    <cellStyle name="Обычный 29 4 2" xfId="59274" xr:uid="{00000000-0005-0000-0000-00009DE70000}"/>
    <cellStyle name="Обычный 29 5" xfId="59275" xr:uid="{00000000-0005-0000-0000-00009EE70000}"/>
    <cellStyle name="Обычный 29 6" xfId="59276" xr:uid="{00000000-0005-0000-0000-00009FE70000}"/>
    <cellStyle name="Обычный 29 7" xfId="59277" xr:uid="{00000000-0005-0000-0000-0000A0E70000}"/>
    <cellStyle name="Обычный 29 8" xfId="59278" xr:uid="{00000000-0005-0000-0000-0000A1E70000}"/>
    <cellStyle name="Обычный 29 9" xfId="59279" xr:uid="{00000000-0005-0000-0000-0000A2E70000}"/>
    <cellStyle name="Обычный 3" xfId="59280" xr:uid="{00000000-0005-0000-0000-0000A3E70000}"/>
    <cellStyle name="Обычный 3 10" xfId="59281" xr:uid="{00000000-0005-0000-0000-0000A4E70000}"/>
    <cellStyle name="Обычный 3 10 2" xfId="59282" xr:uid="{00000000-0005-0000-0000-0000A5E70000}"/>
    <cellStyle name="Обычный 3 10 2 2" xfId="59283" xr:uid="{00000000-0005-0000-0000-0000A6E70000}"/>
    <cellStyle name="Обычный 3 10 2 3" xfId="59284" xr:uid="{00000000-0005-0000-0000-0000A7E70000}"/>
    <cellStyle name="Обычный 3 10 3" xfId="59285" xr:uid="{00000000-0005-0000-0000-0000A8E70000}"/>
    <cellStyle name="Обычный 3 10 3 2" xfId="59286" xr:uid="{00000000-0005-0000-0000-0000A9E70000}"/>
    <cellStyle name="Обычный 3 10 3 3" xfId="59287" xr:uid="{00000000-0005-0000-0000-0000AAE70000}"/>
    <cellStyle name="Обычный 3 10 4" xfId="59288" xr:uid="{00000000-0005-0000-0000-0000ABE70000}"/>
    <cellStyle name="Обычный 3 10 5" xfId="59289" xr:uid="{00000000-0005-0000-0000-0000ACE70000}"/>
    <cellStyle name="Обычный 3 11" xfId="59290" xr:uid="{00000000-0005-0000-0000-0000ADE70000}"/>
    <cellStyle name="Обычный 3 11 2" xfId="59291" xr:uid="{00000000-0005-0000-0000-0000AEE70000}"/>
    <cellStyle name="Обычный 3 11 2 2" xfId="59292" xr:uid="{00000000-0005-0000-0000-0000AFE70000}"/>
    <cellStyle name="Обычный 3 11 2 3" xfId="59293" xr:uid="{00000000-0005-0000-0000-0000B0E70000}"/>
    <cellStyle name="Обычный 3 11 3" xfId="59294" xr:uid="{00000000-0005-0000-0000-0000B1E70000}"/>
    <cellStyle name="Обычный 3 11 3 2" xfId="59295" xr:uid="{00000000-0005-0000-0000-0000B2E70000}"/>
    <cellStyle name="Обычный 3 11 3 3" xfId="59296" xr:uid="{00000000-0005-0000-0000-0000B3E70000}"/>
    <cellStyle name="Обычный 3 11 4" xfId="59297" xr:uid="{00000000-0005-0000-0000-0000B4E70000}"/>
    <cellStyle name="Обычный 3 11 5" xfId="59298" xr:uid="{00000000-0005-0000-0000-0000B5E70000}"/>
    <cellStyle name="Обычный 3 12" xfId="59299" xr:uid="{00000000-0005-0000-0000-0000B6E70000}"/>
    <cellStyle name="Обычный 3 12 2" xfId="59300" xr:uid="{00000000-0005-0000-0000-0000B7E70000}"/>
    <cellStyle name="Обычный 3 12 2 2" xfId="59301" xr:uid="{00000000-0005-0000-0000-0000B8E70000}"/>
    <cellStyle name="Обычный 3 12 2 3" xfId="59302" xr:uid="{00000000-0005-0000-0000-0000B9E70000}"/>
    <cellStyle name="Обычный 3 12 3" xfId="59303" xr:uid="{00000000-0005-0000-0000-0000BAE70000}"/>
    <cellStyle name="Обычный 3 12 3 2" xfId="59304" xr:uid="{00000000-0005-0000-0000-0000BBE70000}"/>
    <cellStyle name="Обычный 3 12 3 3" xfId="59305" xr:uid="{00000000-0005-0000-0000-0000BCE70000}"/>
    <cellStyle name="Обычный 3 12 4" xfId="59306" xr:uid="{00000000-0005-0000-0000-0000BDE70000}"/>
    <cellStyle name="Обычный 3 12 5" xfId="59307" xr:uid="{00000000-0005-0000-0000-0000BEE70000}"/>
    <cellStyle name="Обычный 3 13" xfId="59308" xr:uid="{00000000-0005-0000-0000-0000BFE70000}"/>
    <cellStyle name="Обычный 3 13 2" xfId="59309" xr:uid="{00000000-0005-0000-0000-0000C0E70000}"/>
    <cellStyle name="Обычный 3 13 2 2" xfId="59310" xr:uid="{00000000-0005-0000-0000-0000C1E70000}"/>
    <cellStyle name="Обычный 3 13 2 3" xfId="59311" xr:uid="{00000000-0005-0000-0000-0000C2E70000}"/>
    <cellStyle name="Обычный 3 13 3" xfId="59312" xr:uid="{00000000-0005-0000-0000-0000C3E70000}"/>
    <cellStyle name="Обычный 3 13 3 2" xfId="59313" xr:uid="{00000000-0005-0000-0000-0000C4E70000}"/>
    <cellStyle name="Обычный 3 13 3 3" xfId="59314" xr:uid="{00000000-0005-0000-0000-0000C5E70000}"/>
    <cellStyle name="Обычный 3 13 4" xfId="59315" xr:uid="{00000000-0005-0000-0000-0000C6E70000}"/>
    <cellStyle name="Обычный 3 13 5" xfId="59316" xr:uid="{00000000-0005-0000-0000-0000C7E70000}"/>
    <cellStyle name="Обычный 3 14" xfId="59317" xr:uid="{00000000-0005-0000-0000-0000C8E70000}"/>
    <cellStyle name="Обычный 3 14 2" xfId="59318" xr:uid="{00000000-0005-0000-0000-0000C9E70000}"/>
    <cellStyle name="Обычный 3 14 2 2" xfId="59319" xr:uid="{00000000-0005-0000-0000-0000CAE70000}"/>
    <cellStyle name="Обычный 3 14 2 3" xfId="59320" xr:uid="{00000000-0005-0000-0000-0000CBE70000}"/>
    <cellStyle name="Обычный 3 14 3" xfId="59321" xr:uid="{00000000-0005-0000-0000-0000CCE70000}"/>
    <cellStyle name="Обычный 3 14 3 2" xfId="59322" xr:uid="{00000000-0005-0000-0000-0000CDE70000}"/>
    <cellStyle name="Обычный 3 14 3 3" xfId="59323" xr:uid="{00000000-0005-0000-0000-0000CEE70000}"/>
    <cellStyle name="Обычный 3 14 4" xfId="59324" xr:uid="{00000000-0005-0000-0000-0000CFE70000}"/>
    <cellStyle name="Обычный 3 14 5" xfId="59325" xr:uid="{00000000-0005-0000-0000-0000D0E70000}"/>
    <cellStyle name="Обычный 3 15" xfId="59326" xr:uid="{00000000-0005-0000-0000-0000D1E70000}"/>
    <cellStyle name="Обычный 3 15 2" xfId="59327" xr:uid="{00000000-0005-0000-0000-0000D2E70000}"/>
    <cellStyle name="Обычный 3 15 2 2" xfId="59328" xr:uid="{00000000-0005-0000-0000-0000D3E70000}"/>
    <cellStyle name="Обычный 3 15 2 3" xfId="59329" xr:uid="{00000000-0005-0000-0000-0000D4E70000}"/>
    <cellStyle name="Обычный 3 15 3" xfId="59330" xr:uid="{00000000-0005-0000-0000-0000D5E70000}"/>
    <cellStyle name="Обычный 3 15 3 2" xfId="59331" xr:uid="{00000000-0005-0000-0000-0000D6E70000}"/>
    <cellStyle name="Обычный 3 15 3 3" xfId="59332" xr:uid="{00000000-0005-0000-0000-0000D7E70000}"/>
    <cellStyle name="Обычный 3 15 4" xfId="59333" xr:uid="{00000000-0005-0000-0000-0000D8E70000}"/>
    <cellStyle name="Обычный 3 15 5" xfId="59334" xr:uid="{00000000-0005-0000-0000-0000D9E70000}"/>
    <cellStyle name="Обычный 3 16" xfId="59335" xr:uid="{00000000-0005-0000-0000-0000DAE70000}"/>
    <cellStyle name="Обычный 3 16 2" xfId="59336" xr:uid="{00000000-0005-0000-0000-0000DBE70000}"/>
    <cellStyle name="Обычный 3 16 2 2" xfId="59337" xr:uid="{00000000-0005-0000-0000-0000DCE70000}"/>
    <cellStyle name="Обычный 3 16 2 3" xfId="59338" xr:uid="{00000000-0005-0000-0000-0000DDE70000}"/>
    <cellStyle name="Обычный 3 16 3" xfId="59339" xr:uid="{00000000-0005-0000-0000-0000DEE70000}"/>
    <cellStyle name="Обычный 3 16 3 2" xfId="59340" xr:uid="{00000000-0005-0000-0000-0000DFE70000}"/>
    <cellStyle name="Обычный 3 16 3 3" xfId="59341" xr:uid="{00000000-0005-0000-0000-0000E0E70000}"/>
    <cellStyle name="Обычный 3 16 4" xfId="59342" xr:uid="{00000000-0005-0000-0000-0000E1E70000}"/>
    <cellStyle name="Обычный 3 16 5" xfId="59343" xr:uid="{00000000-0005-0000-0000-0000E2E70000}"/>
    <cellStyle name="Обычный 3 17" xfId="59344" xr:uid="{00000000-0005-0000-0000-0000E3E70000}"/>
    <cellStyle name="Обычный 3 17 2" xfId="59345" xr:uid="{00000000-0005-0000-0000-0000E4E70000}"/>
    <cellStyle name="Обычный 3 17 2 2" xfId="59346" xr:uid="{00000000-0005-0000-0000-0000E5E70000}"/>
    <cellStyle name="Обычный 3 17 2 3" xfId="59347" xr:uid="{00000000-0005-0000-0000-0000E6E70000}"/>
    <cellStyle name="Обычный 3 17 3" xfId="59348" xr:uid="{00000000-0005-0000-0000-0000E7E70000}"/>
    <cellStyle name="Обычный 3 17 3 2" xfId="59349" xr:uid="{00000000-0005-0000-0000-0000E8E70000}"/>
    <cellStyle name="Обычный 3 17 3 3" xfId="59350" xr:uid="{00000000-0005-0000-0000-0000E9E70000}"/>
    <cellStyle name="Обычный 3 17 4" xfId="59351" xr:uid="{00000000-0005-0000-0000-0000EAE70000}"/>
    <cellStyle name="Обычный 3 17 5" xfId="59352" xr:uid="{00000000-0005-0000-0000-0000EBE70000}"/>
    <cellStyle name="Обычный 3 18" xfId="59353" xr:uid="{00000000-0005-0000-0000-0000ECE70000}"/>
    <cellStyle name="Обычный 3 18 2" xfId="59354" xr:uid="{00000000-0005-0000-0000-0000EDE70000}"/>
    <cellStyle name="Обычный 3 18 2 2" xfId="59355" xr:uid="{00000000-0005-0000-0000-0000EEE70000}"/>
    <cellStyle name="Обычный 3 18 2 3" xfId="59356" xr:uid="{00000000-0005-0000-0000-0000EFE70000}"/>
    <cellStyle name="Обычный 3 18 3" xfId="59357" xr:uid="{00000000-0005-0000-0000-0000F0E70000}"/>
    <cellStyle name="Обычный 3 18 3 2" xfId="59358" xr:uid="{00000000-0005-0000-0000-0000F1E70000}"/>
    <cellStyle name="Обычный 3 18 3 3" xfId="59359" xr:uid="{00000000-0005-0000-0000-0000F2E70000}"/>
    <cellStyle name="Обычный 3 18 4" xfId="59360" xr:uid="{00000000-0005-0000-0000-0000F3E70000}"/>
    <cellStyle name="Обычный 3 18 5" xfId="59361" xr:uid="{00000000-0005-0000-0000-0000F4E70000}"/>
    <cellStyle name="Обычный 3 19" xfId="59362" xr:uid="{00000000-0005-0000-0000-0000F5E70000}"/>
    <cellStyle name="Обычный 3 19 2" xfId="59363" xr:uid="{00000000-0005-0000-0000-0000F6E70000}"/>
    <cellStyle name="Обычный 3 19 3" xfId="59364" xr:uid="{00000000-0005-0000-0000-0000F7E70000}"/>
    <cellStyle name="Обычный 3 2" xfId="59365" xr:uid="{00000000-0005-0000-0000-0000F8E70000}"/>
    <cellStyle name="Обычный 3 20" xfId="59366" xr:uid="{00000000-0005-0000-0000-0000F9E70000}"/>
    <cellStyle name="Обычный 3 20 2" xfId="59367" xr:uid="{00000000-0005-0000-0000-0000FAE70000}"/>
    <cellStyle name="Обычный 3 20 3" xfId="59368" xr:uid="{00000000-0005-0000-0000-0000FBE70000}"/>
    <cellStyle name="Обычный 3 21" xfId="59369" xr:uid="{00000000-0005-0000-0000-0000FCE70000}"/>
    <cellStyle name="Обычный 3 22" xfId="59370" xr:uid="{00000000-0005-0000-0000-0000FDE70000}"/>
    <cellStyle name="Обычный 3 23" xfId="59371" xr:uid="{00000000-0005-0000-0000-0000FEE70000}"/>
    <cellStyle name="Обычный 3 24" xfId="59372" xr:uid="{00000000-0005-0000-0000-0000FFE70000}"/>
    <cellStyle name="Обычный 3 3" xfId="59373" xr:uid="{00000000-0005-0000-0000-000000E80000}"/>
    <cellStyle name="Обычный 3 3 2" xfId="59374" xr:uid="{00000000-0005-0000-0000-000001E80000}"/>
    <cellStyle name="Обычный 3 3 3" xfId="59375" xr:uid="{00000000-0005-0000-0000-000002E80000}"/>
    <cellStyle name="Обычный 3 4" xfId="59376" xr:uid="{00000000-0005-0000-0000-000003E80000}"/>
    <cellStyle name="Обычный 3 4 2" xfId="59377" xr:uid="{00000000-0005-0000-0000-000004E80000}"/>
    <cellStyle name="Обычный 3 4 2 2" xfId="59378" xr:uid="{00000000-0005-0000-0000-000005E80000}"/>
    <cellStyle name="Обычный 3 4 2 2 2" xfId="59379" xr:uid="{00000000-0005-0000-0000-000006E80000}"/>
    <cellStyle name="Обычный 3 4 2 2 2 2" xfId="59380" xr:uid="{00000000-0005-0000-0000-000007E80000}"/>
    <cellStyle name="Обычный 3 4 2 2 2 3" xfId="59381" xr:uid="{00000000-0005-0000-0000-000008E80000}"/>
    <cellStyle name="Обычный 3 4 2 2 3" xfId="59382" xr:uid="{00000000-0005-0000-0000-000009E80000}"/>
    <cellStyle name="Обычный 3 4 2 2 3 2" xfId="59383" xr:uid="{00000000-0005-0000-0000-00000AE80000}"/>
    <cellStyle name="Обычный 3 4 2 2 3 3" xfId="59384" xr:uid="{00000000-0005-0000-0000-00000BE80000}"/>
    <cellStyle name="Обычный 3 4 2 2 4" xfId="59385" xr:uid="{00000000-0005-0000-0000-00000CE80000}"/>
    <cellStyle name="Обычный 3 4 2 2 5" xfId="59386" xr:uid="{00000000-0005-0000-0000-00000DE80000}"/>
    <cellStyle name="Обычный 3 4 2 3" xfId="59387" xr:uid="{00000000-0005-0000-0000-00000EE80000}"/>
    <cellStyle name="Обычный 3 4 2 3 2" xfId="59388" xr:uid="{00000000-0005-0000-0000-00000FE80000}"/>
    <cellStyle name="Обычный 3 4 2 3 3" xfId="59389" xr:uid="{00000000-0005-0000-0000-000010E80000}"/>
    <cellStyle name="Обычный 3 4 2 4" xfId="59390" xr:uid="{00000000-0005-0000-0000-000011E80000}"/>
    <cellStyle name="Обычный 3 4 2 4 2" xfId="59391" xr:uid="{00000000-0005-0000-0000-000012E80000}"/>
    <cellStyle name="Обычный 3 4 2 4 3" xfId="59392" xr:uid="{00000000-0005-0000-0000-000013E80000}"/>
    <cellStyle name="Обычный 3 4 2 5" xfId="59393" xr:uid="{00000000-0005-0000-0000-000014E80000}"/>
    <cellStyle name="Обычный 3 4 2 6" xfId="59394" xr:uid="{00000000-0005-0000-0000-000015E80000}"/>
    <cellStyle name="Обычный 3 4 2_объемы 2018г111" xfId="59395" xr:uid="{00000000-0005-0000-0000-000016E80000}"/>
    <cellStyle name="Обычный 3 4 3" xfId="59396" xr:uid="{00000000-0005-0000-0000-000017E80000}"/>
    <cellStyle name="Обычный 3 4 3 2" xfId="59397" xr:uid="{00000000-0005-0000-0000-000018E80000}"/>
    <cellStyle name="Обычный 3 4 3 2 2" xfId="59398" xr:uid="{00000000-0005-0000-0000-000019E80000}"/>
    <cellStyle name="Обычный 3 4 3 2 3" xfId="59399" xr:uid="{00000000-0005-0000-0000-00001AE80000}"/>
    <cellStyle name="Обычный 3 4 3 3" xfId="59400" xr:uid="{00000000-0005-0000-0000-00001BE80000}"/>
    <cellStyle name="Обычный 3 4 3 3 2" xfId="59401" xr:uid="{00000000-0005-0000-0000-00001CE80000}"/>
    <cellStyle name="Обычный 3 4 3 3 3" xfId="59402" xr:uid="{00000000-0005-0000-0000-00001DE80000}"/>
    <cellStyle name="Обычный 3 4 3 4" xfId="59403" xr:uid="{00000000-0005-0000-0000-00001EE80000}"/>
    <cellStyle name="Обычный 3 4 3 5" xfId="59404" xr:uid="{00000000-0005-0000-0000-00001FE80000}"/>
    <cellStyle name="Обычный 3 4 4" xfId="59405" xr:uid="{00000000-0005-0000-0000-000020E80000}"/>
    <cellStyle name="Обычный 3 4 4 2" xfId="59406" xr:uid="{00000000-0005-0000-0000-000021E80000}"/>
    <cellStyle name="Обычный 3 4 4 3" xfId="59407" xr:uid="{00000000-0005-0000-0000-000022E80000}"/>
    <cellStyle name="Обычный 3 4 5" xfId="59408" xr:uid="{00000000-0005-0000-0000-000023E80000}"/>
    <cellStyle name="Обычный 3 4 5 2" xfId="59409" xr:uid="{00000000-0005-0000-0000-000024E80000}"/>
    <cellStyle name="Обычный 3 4 5 3" xfId="59410" xr:uid="{00000000-0005-0000-0000-000025E80000}"/>
    <cellStyle name="Обычный 3 4 6" xfId="59411" xr:uid="{00000000-0005-0000-0000-000026E80000}"/>
    <cellStyle name="Обычный 3 4 7" xfId="59412" xr:uid="{00000000-0005-0000-0000-000027E80000}"/>
    <cellStyle name="Обычный 3 4_объемы 2018г111" xfId="59413" xr:uid="{00000000-0005-0000-0000-000028E80000}"/>
    <cellStyle name="Обычный 3 5" xfId="59414" xr:uid="{00000000-0005-0000-0000-000029E80000}"/>
    <cellStyle name="Обычный 3 5 2" xfId="59415" xr:uid="{00000000-0005-0000-0000-00002AE80000}"/>
    <cellStyle name="Обычный 3 5 2 2" xfId="59416" xr:uid="{00000000-0005-0000-0000-00002BE80000}"/>
    <cellStyle name="Обычный 3 5 2 2 2" xfId="59417" xr:uid="{00000000-0005-0000-0000-00002CE80000}"/>
    <cellStyle name="Обычный 3 5 2 2 2 2" xfId="59418" xr:uid="{00000000-0005-0000-0000-00002DE80000}"/>
    <cellStyle name="Обычный 3 5 2 2 2 3" xfId="59419" xr:uid="{00000000-0005-0000-0000-00002EE80000}"/>
    <cellStyle name="Обычный 3 5 2 2 3" xfId="59420" xr:uid="{00000000-0005-0000-0000-00002FE80000}"/>
    <cellStyle name="Обычный 3 5 2 2 3 2" xfId="59421" xr:uid="{00000000-0005-0000-0000-000030E80000}"/>
    <cellStyle name="Обычный 3 5 2 2 3 3" xfId="59422" xr:uid="{00000000-0005-0000-0000-000031E80000}"/>
    <cellStyle name="Обычный 3 5 2 2 4" xfId="59423" xr:uid="{00000000-0005-0000-0000-000032E80000}"/>
    <cellStyle name="Обычный 3 5 2 2 5" xfId="59424" xr:uid="{00000000-0005-0000-0000-000033E80000}"/>
    <cellStyle name="Обычный 3 5 2 3" xfId="59425" xr:uid="{00000000-0005-0000-0000-000034E80000}"/>
    <cellStyle name="Обычный 3 5 2 3 2" xfId="59426" xr:uid="{00000000-0005-0000-0000-000035E80000}"/>
    <cellStyle name="Обычный 3 5 2 3 3" xfId="59427" xr:uid="{00000000-0005-0000-0000-000036E80000}"/>
    <cellStyle name="Обычный 3 5 2 4" xfId="59428" xr:uid="{00000000-0005-0000-0000-000037E80000}"/>
    <cellStyle name="Обычный 3 5 2 4 2" xfId="59429" xr:uid="{00000000-0005-0000-0000-000038E80000}"/>
    <cellStyle name="Обычный 3 5 2 4 3" xfId="59430" xr:uid="{00000000-0005-0000-0000-000039E80000}"/>
    <cellStyle name="Обычный 3 5 2 5" xfId="59431" xr:uid="{00000000-0005-0000-0000-00003AE80000}"/>
    <cellStyle name="Обычный 3 5 2 6" xfId="59432" xr:uid="{00000000-0005-0000-0000-00003BE80000}"/>
    <cellStyle name="Обычный 3 5 2_объемы 2018г111" xfId="59433" xr:uid="{00000000-0005-0000-0000-00003CE80000}"/>
    <cellStyle name="Обычный 3 5 3" xfId="59434" xr:uid="{00000000-0005-0000-0000-00003DE80000}"/>
    <cellStyle name="Обычный 3 5 3 2" xfId="59435" xr:uid="{00000000-0005-0000-0000-00003EE80000}"/>
    <cellStyle name="Обычный 3 5 3 2 2" xfId="59436" xr:uid="{00000000-0005-0000-0000-00003FE80000}"/>
    <cellStyle name="Обычный 3 5 3 2 3" xfId="59437" xr:uid="{00000000-0005-0000-0000-000040E80000}"/>
    <cellStyle name="Обычный 3 5 3 3" xfId="59438" xr:uid="{00000000-0005-0000-0000-000041E80000}"/>
    <cellStyle name="Обычный 3 5 3 3 2" xfId="59439" xr:uid="{00000000-0005-0000-0000-000042E80000}"/>
    <cellStyle name="Обычный 3 5 3 3 3" xfId="59440" xr:uid="{00000000-0005-0000-0000-000043E80000}"/>
    <cellStyle name="Обычный 3 5 3 4" xfId="59441" xr:uid="{00000000-0005-0000-0000-000044E80000}"/>
    <cellStyle name="Обычный 3 5 3 5" xfId="59442" xr:uid="{00000000-0005-0000-0000-000045E80000}"/>
    <cellStyle name="Обычный 3 5 4" xfId="59443" xr:uid="{00000000-0005-0000-0000-000046E80000}"/>
    <cellStyle name="Обычный 3 5 4 2" xfId="59444" xr:uid="{00000000-0005-0000-0000-000047E80000}"/>
    <cellStyle name="Обычный 3 5 4 3" xfId="59445" xr:uid="{00000000-0005-0000-0000-000048E80000}"/>
    <cellStyle name="Обычный 3 5 5" xfId="59446" xr:uid="{00000000-0005-0000-0000-000049E80000}"/>
    <cellStyle name="Обычный 3 5 5 2" xfId="59447" xr:uid="{00000000-0005-0000-0000-00004AE80000}"/>
    <cellStyle name="Обычный 3 5 5 3" xfId="59448" xr:uid="{00000000-0005-0000-0000-00004BE80000}"/>
    <cellStyle name="Обычный 3 5 6" xfId="59449" xr:uid="{00000000-0005-0000-0000-00004CE80000}"/>
    <cellStyle name="Обычный 3 5 7" xfId="59450" xr:uid="{00000000-0005-0000-0000-00004DE80000}"/>
    <cellStyle name="Обычный 3 5_объемы 2018г111" xfId="59451" xr:uid="{00000000-0005-0000-0000-00004EE80000}"/>
    <cellStyle name="Обычный 3 6" xfId="59452" xr:uid="{00000000-0005-0000-0000-00004FE80000}"/>
    <cellStyle name="Обычный 3 6 2" xfId="59453" xr:uid="{00000000-0005-0000-0000-000050E80000}"/>
    <cellStyle name="Обычный 3 6 2 2" xfId="59454" xr:uid="{00000000-0005-0000-0000-000051E80000}"/>
    <cellStyle name="Обычный 3 6 2 2 2" xfId="59455" xr:uid="{00000000-0005-0000-0000-000052E80000}"/>
    <cellStyle name="Обычный 3 6 2 2 3" xfId="59456" xr:uid="{00000000-0005-0000-0000-000053E80000}"/>
    <cellStyle name="Обычный 3 6 2 3" xfId="59457" xr:uid="{00000000-0005-0000-0000-000054E80000}"/>
    <cellStyle name="Обычный 3 6 2 3 2" xfId="59458" xr:uid="{00000000-0005-0000-0000-000055E80000}"/>
    <cellStyle name="Обычный 3 6 2 3 3" xfId="59459" xr:uid="{00000000-0005-0000-0000-000056E80000}"/>
    <cellStyle name="Обычный 3 6 2 4" xfId="59460" xr:uid="{00000000-0005-0000-0000-000057E80000}"/>
    <cellStyle name="Обычный 3 6 2 5" xfId="59461" xr:uid="{00000000-0005-0000-0000-000058E80000}"/>
    <cellStyle name="Обычный 3 6 3" xfId="59462" xr:uid="{00000000-0005-0000-0000-000059E80000}"/>
    <cellStyle name="Обычный 3 6 3 2" xfId="59463" xr:uid="{00000000-0005-0000-0000-00005AE80000}"/>
    <cellStyle name="Обычный 3 6 3 3" xfId="59464" xr:uid="{00000000-0005-0000-0000-00005BE80000}"/>
    <cellStyle name="Обычный 3 6 4" xfId="59465" xr:uid="{00000000-0005-0000-0000-00005CE80000}"/>
    <cellStyle name="Обычный 3 6 4 2" xfId="59466" xr:uid="{00000000-0005-0000-0000-00005DE80000}"/>
    <cellStyle name="Обычный 3 6 4 3" xfId="59467" xr:uid="{00000000-0005-0000-0000-00005EE80000}"/>
    <cellStyle name="Обычный 3 6 5" xfId="59468" xr:uid="{00000000-0005-0000-0000-00005FE80000}"/>
    <cellStyle name="Обычный 3 6 6" xfId="59469" xr:uid="{00000000-0005-0000-0000-000060E80000}"/>
    <cellStyle name="Обычный 3 6_объемы 2018г111" xfId="59470" xr:uid="{00000000-0005-0000-0000-000061E80000}"/>
    <cellStyle name="Обычный 3 7" xfId="59471" xr:uid="{00000000-0005-0000-0000-000062E80000}"/>
    <cellStyle name="Обычный 3 7 2" xfId="59472" xr:uid="{00000000-0005-0000-0000-000063E80000}"/>
    <cellStyle name="Обычный 3 7 2 2" xfId="59473" xr:uid="{00000000-0005-0000-0000-000064E80000}"/>
    <cellStyle name="Обычный 3 7 2 3" xfId="59474" xr:uid="{00000000-0005-0000-0000-000065E80000}"/>
    <cellStyle name="Обычный 3 7 3" xfId="59475" xr:uid="{00000000-0005-0000-0000-000066E80000}"/>
    <cellStyle name="Обычный 3 7 3 2" xfId="59476" xr:uid="{00000000-0005-0000-0000-000067E80000}"/>
    <cellStyle name="Обычный 3 7 3 3" xfId="59477" xr:uid="{00000000-0005-0000-0000-000068E80000}"/>
    <cellStyle name="Обычный 3 7 4" xfId="59478" xr:uid="{00000000-0005-0000-0000-000069E80000}"/>
    <cellStyle name="Обычный 3 7 5" xfId="59479" xr:uid="{00000000-0005-0000-0000-00006AE80000}"/>
    <cellStyle name="Обычный 3 8" xfId="59480" xr:uid="{00000000-0005-0000-0000-00006BE80000}"/>
    <cellStyle name="Обычный 3 8 2" xfId="59481" xr:uid="{00000000-0005-0000-0000-00006CE80000}"/>
    <cellStyle name="Обычный 3 8 2 2" xfId="59482" xr:uid="{00000000-0005-0000-0000-00006DE80000}"/>
    <cellStyle name="Обычный 3 8 2 3" xfId="59483" xr:uid="{00000000-0005-0000-0000-00006EE80000}"/>
    <cellStyle name="Обычный 3 8 3" xfId="59484" xr:uid="{00000000-0005-0000-0000-00006FE80000}"/>
    <cellStyle name="Обычный 3 8 3 2" xfId="59485" xr:uid="{00000000-0005-0000-0000-000070E80000}"/>
    <cellStyle name="Обычный 3 8 3 3" xfId="59486" xr:uid="{00000000-0005-0000-0000-000071E80000}"/>
    <cellStyle name="Обычный 3 8 4" xfId="59487" xr:uid="{00000000-0005-0000-0000-000072E80000}"/>
    <cellStyle name="Обычный 3 8 5" xfId="59488" xr:uid="{00000000-0005-0000-0000-000073E80000}"/>
    <cellStyle name="Обычный 3 9" xfId="59489" xr:uid="{00000000-0005-0000-0000-000074E80000}"/>
    <cellStyle name="Обычный 3 9 2" xfId="59490" xr:uid="{00000000-0005-0000-0000-000075E80000}"/>
    <cellStyle name="Обычный 3 9 2 2" xfId="59491" xr:uid="{00000000-0005-0000-0000-000076E80000}"/>
    <cellStyle name="Обычный 3 9 2 3" xfId="59492" xr:uid="{00000000-0005-0000-0000-000077E80000}"/>
    <cellStyle name="Обычный 3 9 3" xfId="59493" xr:uid="{00000000-0005-0000-0000-000078E80000}"/>
    <cellStyle name="Обычный 3 9 3 2" xfId="59494" xr:uid="{00000000-0005-0000-0000-000079E80000}"/>
    <cellStyle name="Обычный 3 9 3 3" xfId="59495" xr:uid="{00000000-0005-0000-0000-00007AE80000}"/>
    <cellStyle name="Обычный 3 9 4" xfId="59496" xr:uid="{00000000-0005-0000-0000-00007BE80000}"/>
    <cellStyle name="Обычный 3 9 5" xfId="59497" xr:uid="{00000000-0005-0000-0000-00007CE80000}"/>
    <cellStyle name="Обычный 3_объемы 2018г111" xfId="59498" xr:uid="{00000000-0005-0000-0000-00007DE80000}"/>
    <cellStyle name="Обычный 30" xfId="59499" xr:uid="{00000000-0005-0000-0000-00007EE80000}"/>
    <cellStyle name="Обычный 30 2" xfId="59500" xr:uid="{00000000-0005-0000-0000-00007FE80000}"/>
    <cellStyle name="Обычный 30 2 2" xfId="59501" xr:uid="{00000000-0005-0000-0000-000080E80000}"/>
    <cellStyle name="Обычный 30 3" xfId="59502" xr:uid="{00000000-0005-0000-0000-000081E80000}"/>
    <cellStyle name="Обычный 30 3 2" xfId="59503" xr:uid="{00000000-0005-0000-0000-000082E80000}"/>
    <cellStyle name="Обычный 30 4" xfId="59504" xr:uid="{00000000-0005-0000-0000-000083E80000}"/>
    <cellStyle name="Обычный 30 5" xfId="59505" xr:uid="{00000000-0005-0000-0000-000084E80000}"/>
    <cellStyle name="Обычный 30 6" xfId="59506" xr:uid="{00000000-0005-0000-0000-000085E80000}"/>
    <cellStyle name="Обычный 30 7" xfId="59507" xr:uid="{00000000-0005-0000-0000-000086E80000}"/>
    <cellStyle name="Обычный 30 8" xfId="59508" xr:uid="{00000000-0005-0000-0000-000087E80000}"/>
    <cellStyle name="Обычный 31" xfId="59509" xr:uid="{00000000-0005-0000-0000-000088E80000}"/>
    <cellStyle name="Обычный 31 2" xfId="59510" xr:uid="{00000000-0005-0000-0000-000089E80000}"/>
    <cellStyle name="Обычный 31 2 2" xfId="59511" xr:uid="{00000000-0005-0000-0000-00008AE80000}"/>
    <cellStyle name="Обычный 31 2 3" xfId="59512" xr:uid="{00000000-0005-0000-0000-00008BE80000}"/>
    <cellStyle name="Обычный 31 3" xfId="59513" xr:uid="{00000000-0005-0000-0000-00008CE80000}"/>
    <cellStyle name="Обычный 31 3 2" xfId="59514" xr:uid="{00000000-0005-0000-0000-00008DE80000}"/>
    <cellStyle name="Обычный 31 3 3" xfId="59515" xr:uid="{00000000-0005-0000-0000-00008EE80000}"/>
    <cellStyle name="Обычный 31 4" xfId="59516" xr:uid="{00000000-0005-0000-0000-00008FE80000}"/>
    <cellStyle name="Обычный 31 5" xfId="59517" xr:uid="{00000000-0005-0000-0000-000090E80000}"/>
    <cellStyle name="Обычный 32" xfId="59518" xr:uid="{00000000-0005-0000-0000-000091E80000}"/>
    <cellStyle name="Обычный 32 2" xfId="59519" xr:uid="{00000000-0005-0000-0000-000092E80000}"/>
    <cellStyle name="Обычный 32 2 2" xfId="59520" xr:uid="{00000000-0005-0000-0000-000093E80000}"/>
    <cellStyle name="Обычный 32 2 3" xfId="59521" xr:uid="{00000000-0005-0000-0000-000094E80000}"/>
    <cellStyle name="Обычный 32 3" xfId="59522" xr:uid="{00000000-0005-0000-0000-000095E80000}"/>
    <cellStyle name="Обычный 32 3 2" xfId="59523" xr:uid="{00000000-0005-0000-0000-000096E80000}"/>
    <cellStyle name="Обычный 32 3 3" xfId="59524" xr:uid="{00000000-0005-0000-0000-000097E80000}"/>
    <cellStyle name="Обычный 32 4" xfId="59525" xr:uid="{00000000-0005-0000-0000-000098E80000}"/>
    <cellStyle name="Обычный 32 5" xfId="59526" xr:uid="{00000000-0005-0000-0000-000099E80000}"/>
    <cellStyle name="Обычный 33" xfId="59527" xr:uid="{00000000-0005-0000-0000-00009AE80000}"/>
    <cellStyle name="Обычный 33 2" xfId="59528" xr:uid="{00000000-0005-0000-0000-00009BE80000}"/>
    <cellStyle name="Обычный 33 2 2" xfId="59529" xr:uid="{00000000-0005-0000-0000-00009CE80000}"/>
    <cellStyle name="Обычный 33 2 3" xfId="59530" xr:uid="{00000000-0005-0000-0000-00009DE80000}"/>
    <cellStyle name="Обычный 33 3" xfId="59531" xr:uid="{00000000-0005-0000-0000-00009EE80000}"/>
    <cellStyle name="Обычный 33 3 2" xfId="59532" xr:uid="{00000000-0005-0000-0000-00009FE80000}"/>
    <cellStyle name="Обычный 33 3 3" xfId="59533" xr:uid="{00000000-0005-0000-0000-0000A0E80000}"/>
    <cellStyle name="Обычный 33 4" xfId="59534" xr:uid="{00000000-0005-0000-0000-0000A1E80000}"/>
    <cellStyle name="Обычный 33 5" xfId="59535" xr:uid="{00000000-0005-0000-0000-0000A2E80000}"/>
    <cellStyle name="Обычный 34" xfId="59536" xr:uid="{00000000-0005-0000-0000-0000A3E80000}"/>
    <cellStyle name="Обычный 34 2" xfId="59537" xr:uid="{00000000-0005-0000-0000-0000A4E80000}"/>
    <cellStyle name="Обычный 34 2 2" xfId="59538" xr:uid="{00000000-0005-0000-0000-0000A5E80000}"/>
    <cellStyle name="Обычный 34 2 3" xfId="59539" xr:uid="{00000000-0005-0000-0000-0000A6E80000}"/>
    <cellStyle name="Обычный 34 3" xfId="59540" xr:uid="{00000000-0005-0000-0000-0000A7E80000}"/>
    <cellStyle name="Обычный 34 3 2" xfId="59541" xr:uid="{00000000-0005-0000-0000-0000A8E80000}"/>
    <cellStyle name="Обычный 34 3 3" xfId="59542" xr:uid="{00000000-0005-0000-0000-0000A9E80000}"/>
    <cellStyle name="Обычный 34 4" xfId="59543" xr:uid="{00000000-0005-0000-0000-0000AAE80000}"/>
    <cellStyle name="Обычный 34 5" xfId="59544" xr:uid="{00000000-0005-0000-0000-0000ABE80000}"/>
    <cellStyle name="Обычный 35" xfId="59545" xr:uid="{00000000-0005-0000-0000-0000ACE80000}"/>
    <cellStyle name="Обычный 35 2" xfId="59546" xr:uid="{00000000-0005-0000-0000-0000ADE80000}"/>
    <cellStyle name="Обычный 35 2 2" xfId="59547" xr:uid="{00000000-0005-0000-0000-0000AEE80000}"/>
    <cellStyle name="Обычный 35 2 3" xfId="59548" xr:uid="{00000000-0005-0000-0000-0000AFE80000}"/>
    <cellStyle name="Обычный 35 3" xfId="59549" xr:uid="{00000000-0005-0000-0000-0000B0E80000}"/>
    <cellStyle name="Обычный 35 3 2" xfId="59550" xr:uid="{00000000-0005-0000-0000-0000B1E80000}"/>
    <cellStyle name="Обычный 35 3 3" xfId="59551" xr:uid="{00000000-0005-0000-0000-0000B2E80000}"/>
    <cellStyle name="Обычный 35 4" xfId="59552" xr:uid="{00000000-0005-0000-0000-0000B3E80000}"/>
    <cellStyle name="Обычный 35 5" xfId="59553" xr:uid="{00000000-0005-0000-0000-0000B4E80000}"/>
    <cellStyle name="Обычный 36" xfId="59554" xr:uid="{00000000-0005-0000-0000-0000B5E80000}"/>
    <cellStyle name="Обычный 36 2" xfId="59555" xr:uid="{00000000-0005-0000-0000-0000B6E80000}"/>
    <cellStyle name="Обычный 36 2 2" xfId="59556" xr:uid="{00000000-0005-0000-0000-0000B7E80000}"/>
    <cellStyle name="Обычный 36 2 3" xfId="59557" xr:uid="{00000000-0005-0000-0000-0000B8E80000}"/>
    <cellStyle name="Обычный 36 3" xfId="59558" xr:uid="{00000000-0005-0000-0000-0000B9E80000}"/>
    <cellStyle name="Обычный 36 3 2" xfId="59559" xr:uid="{00000000-0005-0000-0000-0000BAE80000}"/>
    <cellStyle name="Обычный 36 3 3" xfId="59560" xr:uid="{00000000-0005-0000-0000-0000BBE80000}"/>
    <cellStyle name="Обычный 36 4" xfId="59561" xr:uid="{00000000-0005-0000-0000-0000BCE80000}"/>
    <cellStyle name="Обычный 36 5" xfId="59562" xr:uid="{00000000-0005-0000-0000-0000BDE80000}"/>
    <cellStyle name="Обычный 37" xfId="59563" xr:uid="{00000000-0005-0000-0000-0000BEE80000}"/>
    <cellStyle name="Обычный 37 2" xfId="59564" xr:uid="{00000000-0005-0000-0000-0000BFE80000}"/>
    <cellStyle name="Обычный 37 2 2" xfId="59565" xr:uid="{00000000-0005-0000-0000-0000C0E80000}"/>
    <cellStyle name="Обычный 37 2 3" xfId="59566" xr:uid="{00000000-0005-0000-0000-0000C1E80000}"/>
    <cellStyle name="Обычный 37 3" xfId="59567" xr:uid="{00000000-0005-0000-0000-0000C2E80000}"/>
    <cellStyle name="Обычный 37 3 2" xfId="59568" xr:uid="{00000000-0005-0000-0000-0000C3E80000}"/>
    <cellStyle name="Обычный 37 3 3" xfId="59569" xr:uid="{00000000-0005-0000-0000-0000C4E80000}"/>
    <cellStyle name="Обычный 37 4" xfId="59570" xr:uid="{00000000-0005-0000-0000-0000C5E80000}"/>
    <cellStyle name="Обычный 37 5" xfId="59571" xr:uid="{00000000-0005-0000-0000-0000C6E80000}"/>
    <cellStyle name="Обычный 38" xfId="59572" xr:uid="{00000000-0005-0000-0000-0000C7E80000}"/>
    <cellStyle name="Обычный 38 2" xfId="59573" xr:uid="{00000000-0005-0000-0000-0000C8E80000}"/>
    <cellStyle name="Обычный 38 2 2" xfId="59574" xr:uid="{00000000-0005-0000-0000-0000C9E80000}"/>
    <cellStyle name="Обычный 38 2 3" xfId="59575" xr:uid="{00000000-0005-0000-0000-0000CAE80000}"/>
    <cellStyle name="Обычный 38 3" xfId="59576" xr:uid="{00000000-0005-0000-0000-0000CBE80000}"/>
    <cellStyle name="Обычный 38 3 2" xfId="59577" xr:uid="{00000000-0005-0000-0000-0000CCE80000}"/>
    <cellStyle name="Обычный 38 3 3" xfId="59578" xr:uid="{00000000-0005-0000-0000-0000CDE80000}"/>
    <cellStyle name="Обычный 38 4" xfId="59579" xr:uid="{00000000-0005-0000-0000-0000CEE80000}"/>
    <cellStyle name="Обычный 38 5" xfId="59580" xr:uid="{00000000-0005-0000-0000-0000CFE80000}"/>
    <cellStyle name="Обычный 39" xfId="59581" xr:uid="{00000000-0005-0000-0000-0000D0E80000}"/>
    <cellStyle name="Обычный 39 2" xfId="59582" xr:uid="{00000000-0005-0000-0000-0000D1E80000}"/>
    <cellStyle name="Обычный 39 2 2" xfId="59583" xr:uid="{00000000-0005-0000-0000-0000D2E80000}"/>
    <cellStyle name="Обычный 39 2 3" xfId="59584" xr:uid="{00000000-0005-0000-0000-0000D3E80000}"/>
    <cellStyle name="Обычный 39 3" xfId="59585" xr:uid="{00000000-0005-0000-0000-0000D4E80000}"/>
    <cellStyle name="Обычный 39 3 2" xfId="59586" xr:uid="{00000000-0005-0000-0000-0000D5E80000}"/>
    <cellStyle name="Обычный 39 3 3" xfId="59587" xr:uid="{00000000-0005-0000-0000-0000D6E80000}"/>
    <cellStyle name="Обычный 39 4" xfId="59588" xr:uid="{00000000-0005-0000-0000-0000D7E80000}"/>
    <cellStyle name="Обычный 39 5" xfId="59589" xr:uid="{00000000-0005-0000-0000-0000D8E80000}"/>
    <cellStyle name="Обычный 4" xfId="59590" xr:uid="{00000000-0005-0000-0000-0000D9E80000}"/>
    <cellStyle name="Обычный 4 10" xfId="59591" xr:uid="{00000000-0005-0000-0000-0000DAE80000}"/>
    <cellStyle name="Обычный 4 10 2" xfId="59592" xr:uid="{00000000-0005-0000-0000-0000DBE80000}"/>
    <cellStyle name="Обычный 4 10 2 2" xfId="59593" xr:uid="{00000000-0005-0000-0000-0000DCE80000}"/>
    <cellStyle name="Обычный 4 10 2 2 2" xfId="59594" xr:uid="{00000000-0005-0000-0000-0000DDE80000}"/>
    <cellStyle name="Обычный 4 10 2 2 3" xfId="59595" xr:uid="{00000000-0005-0000-0000-0000DEE80000}"/>
    <cellStyle name="Обычный 4 10 2 2 3 2" xfId="59596" xr:uid="{00000000-0005-0000-0000-0000DFE80000}"/>
    <cellStyle name="Обычный 4 10 2 2 4" xfId="59597" xr:uid="{00000000-0005-0000-0000-0000E0E80000}"/>
    <cellStyle name="Обычный 4 10 2 3" xfId="59598" xr:uid="{00000000-0005-0000-0000-0000E1E80000}"/>
    <cellStyle name="Обычный 4 10 3" xfId="59599" xr:uid="{00000000-0005-0000-0000-0000E2E80000}"/>
    <cellStyle name="Обычный 4 10 3 2" xfId="59600" xr:uid="{00000000-0005-0000-0000-0000E3E80000}"/>
    <cellStyle name="Обычный 4 10 3 3" xfId="59601" xr:uid="{00000000-0005-0000-0000-0000E4E80000}"/>
    <cellStyle name="Обычный 4 10 4" xfId="59602" xr:uid="{00000000-0005-0000-0000-0000E5E80000}"/>
    <cellStyle name="Обычный 4 10 5" xfId="59603" xr:uid="{00000000-0005-0000-0000-0000E6E80000}"/>
    <cellStyle name="Обычный 4 11" xfId="59604" xr:uid="{00000000-0005-0000-0000-0000E7E80000}"/>
    <cellStyle name="Обычный 4 11 2" xfId="59605" xr:uid="{00000000-0005-0000-0000-0000E8E80000}"/>
    <cellStyle name="Обычный 4 11 2 2" xfId="59606" xr:uid="{00000000-0005-0000-0000-0000E9E80000}"/>
    <cellStyle name="Обычный 4 11 2 3" xfId="59607" xr:uid="{00000000-0005-0000-0000-0000EAE80000}"/>
    <cellStyle name="Обычный 4 11 3" xfId="59608" xr:uid="{00000000-0005-0000-0000-0000EBE80000}"/>
    <cellStyle name="Обычный 4 11 3 2" xfId="59609" xr:uid="{00000000-0005-0000-0000-0000ECE80000}"/>
    <cellStyle name="Обычный 4 11 3 3" xfId="59610" xr:uid="{00000000-0005-0000-0000-0000EDE80000}"/>
    <cellStyle name="Обычный 4 11 4" xfId="59611" xr:uid="{00000000-0005-0000-0000-0000EEE80000}"/>
    <cellStyle name="Обычный 4 11 5" xfId="59612" xr:uid="{00000000-0005-0000-0000-0000EFE80000}"/>
    <cellStyle name="Обычный 4 12" xfId="59613" xr:uid="{00000000-0005-0000-0000-0000F0E80000}"/>
    <cellStyle name="Обычный 4 12 2" xfId="59614" xr:uid="{00000000-0005-0000-0000-0000F1E80000}"/>
    <cellStyle name="Обычный 4 12 2 2" xfId="59615" xr:uid="{00000000-0005-0000-0000-0000F2E80000}"/>
    <cellStyle name="Обычный 4 12 2 3" xfId="59616" xr:uid="{00000000-0005-0000-0000-0000F3E80000}"/>
    <cellStyle name="Обычный 4 12 3" xfId="59617" xr:uid="{00000000-0005-0000-0000-0000F4E80000}"/>
    <cellStyle name="Обычный 4 12 3 2" xfId="59618" xr:uid="{00000000-0005-0000-0000-0000F5E80000}"/>
    <cellStyle name="Обычный 4 12 3 3" xfId="59619" xr:uid="{00000000-0005-0000-0000-0000F6E80000}"/>
    <cellStyle name="Обычный 4 12 4" xfId="59620" xr:uid="{00000000-0005-0000-0000-0000F7E80000}"/>
    <cellStyle name="Обычный 4 12 5" xfId="59621" xr:uid="{00000000-0005-0000-0000-0000F8E80000}"/>
    <cellStyle name="Обычный 4 13" xfId="59622" xr:uid="{00000000-0005-0000-0000-0000F9E80000}"/>
    <cellStyle name="Обычный 4 13 2" xfId="59623" xr:uid="{00000000-0005-0000-0000-0000FAE80000}"/>
    <cellStyle name="Обычный 4 13 2 2" xfId="59624" xr:uid="{00000000-0005-0000-0000-0000FBE80000}"/>
    <cellStyle name="Обычный 4 13 2 3" xfId="59625" xr:uid="{00000000-0005-0000-0000-0000FCE80000}"/>
    <cellStyle name="Обычный 4 13 3" xfId="59626" xr:uid="{00000000-0005-0000-0000-0000FDE80000}"/>
    <cellStyle name="Обычный 4 13 3 2" xfId="59627" xr:uid="{00000000-0005-0000-0000-0000FEE80000}"/>
    <cellStyle name="Обычный 4 13 3 3" xfId="59628" xr:uid="{00000000-0005-0000-0000-0000FFE80000}"/>
    <cellStyle name="Обычный 4 13 4" xfId="59629" xr:uid="{00000000-0005-0000-0000-000000E90000}"/>
    <cellStyle name="Обычный 4 13 5" xfId="59630" xr:uid="{00000000-0005-0000-0000-000001E90000}"/>
    <cellStyle name="Обычный 4 14" xfId="59631" xr:uid="{00000000-0005-0000-0000-000002E90000}"/>
    <cellStyle name="Обычный 4 14 2" xfId="59632" xr:uid="{00000000-0005-0000-0000-000003E90000}"/>
    <cellStyle name="Обычный 4 14 2 2" xfId="59633" xr:uid="{00000000-0005-0000-0000-000004E90000}"/>
    <cellStyle name="Обычный 4 14 2 3" xfId="59634" xr:uid="{00000000-0005-0000-0000-000005E90000}"/>
    <cellStyle name="Обычный 4 14 3" xfId="59635" xr:uid="{00000000-0005-0000-0000-000006E90000}"/>
    <cellStyle name="Обычный 4 14 3 2" xfId="59636" xr:uid="{00000000-0005-0000-0000-000007E90000}"/>
    <cellStyle name="Обычный 4 14 3 3" xfId="59637" xr:uid="{00000000-0005-0000-0000-000008E90000}"/>
    <cellStyle name="Обычный 4 14 4" xfId="59638" xr:uid="{00000000-0005-0000-0000-000009E90000}"/>
    <cellStyle name="Обычный 4 14 5" xfId="59639" xr:uid="{00000000-0005-0000-0000-00000AE90000}"/>
    <cellStyle name="Обычный 4 15" xfId="59640" xr:uid="{00000000-0005-0000-0000-00000BE90000}"/>
    <cellStyle name="Обычный 4 15 2" xfId="59641" xr:uid="{00000000-0005-0000-0000-00000CE90000}"/>
    <cellStyle name="Обычный 4 15 2 2" xfId="59642" xr:uid="{00000000-0005-0000-0000-00000DE90000}"/>
    <cellStyle name="Обычный 4 15 2 3" xfId="59643" xr:uid="{00000000-0005-0000-0000-00000EE90000}"/>
    <cellStyle name="Обычный 4 15 3" xfId="59644" xr:uid="{00000000-0005-0000-0000-00000FE90000}"/>
    <cellStyle name="Обычный 4 15 3 2" xfId="59645" xr:uid="{00000000-0005-0000-0000-000010E90000}"/>
    <cellStyle name="Обычный 4 15 3 3" xfId="59646" xr:uid="{00000000-0005-0000-0000-000011E90000}"/>
    <cellStyle name="Обычный 4 15 4" xfId="59647" xr:uid="{00000000-0005-0000-0000-000012E90000}"/>
    <cellStyle name="Обычный 4 15 5" xfId="59648" xr:uid="{00000000-0005-0000-0000-000013E90000}"/>
    <cellStyle name="Обычный 4 16" xfId="59649" xr:uid="{00000000-0005-0000-0000-000014E90000}"/>
    <cellStyle name="Обычный 4 16 2" xfId="59650" xr:uid="{00000000-0005-0000-0000-000015E90000}"/>
    <cellStyle name="Обычный 4 16 2 2" xfId="59651" xr:uid="{00000000-0005-0000-0000-000016E90000}"/>
    <cellStyle name="Обычный 4 16 2 3" xfId="59652" xr:uid="{00000000-0005-0000-0000-000017E90000}"/>
    <cellStyle name="Обычный 4 16 3" xfId="59653" xr:uid="{00000000-0005-0000-0000-000018E90000}"/>
    <cellStyle name="Обычный 4 16 3 2" xfId="59654" xr:uid="{00000000-0005-0000-0000-000019E90000}"/>
    <cellStyle name="Обычный 4 16 3 3" xfId="59655" xr:uid="{00000000-0005-0000-0000-00001AE90000}"/>
    <cellStyle name="Обычный 4 16 4" xfId="59656" xr:uid="{00000000-0005-0000-0000-00001BE90000}"/>
    <cellStyle name="Обычный 4 16 5" xfId="59657" xr:uid="{00000000-0005-0000-0000-00001CE90000}"/>
    <cellStyle name="Обычный 4 17" xfId="59658" xr:uid="{00000000-0005-0000-0000-00001DE90000}"/>
    <cellStyle name="Обычный 4 17 2" xfId="59659" xr:uid="{00000000-0005-0000-0000-00001EE90000}"/>
    <cellStyle name="Обычный 4 17 2 2" xfId="59660" xr:uid="{00000000-0005-0000-0000-00001FE90000}"/>
    <cellStyle name="Обычный 4 17 2 3" xfId="59661" xr:uid="{00000000-0005-0000-0000-000020E90000}"/>
    <cellStyle name="Обычный 4 17 3" xfId="59662" xr:uid="{00000000-0005-0000-0000-000021E90000}"/>
    <cellStyle name="Обычный 4 17 3 2" xfId="59663" xr:uid="{00000000-0005-0000-0000-000022E90000}"/>
    <cellStyle name="Обычный 4 17 3 3" xfId="59664" xr:uid="{00000000-0005-0000-0000-000023E90000}"/>
    <cellStyle name="Обычный 4 17 4" xfId="59665" xr:uid="{00000000-0005-0000-0000-000024E90000}"/>
    <cellStyle name="Обычный 4 17 5" xfId="59666" xr:uid="{00000000-0005-0000-0000-000025E90000}"/>
    <cellStyle name="Обычный 4 18" xfId="59667" xr:uid="{00000000-0005-0000-0000-000026E90000}"/>
    <cellStyle name="Обычный 4 18 2" xfId="59668" xr:uid="{00000000-0005-0000-0000-000027E90000}"/>
    <cellStyle name="Обычный 4 18 2 2" xfId="59669" xr:uid="{00000000-0005-0000-0000-000028E90000}"/>
    <cellStyle name="Обычный 4 18 2 3" xfId="59670" xr:uid="{00000000-0005-0000-0000-000029E90000}"/>
    <cellStyle name="Обычный 4 18 3" xfId="59671" xr:uid="{00000000-0005-0000-0000-00002AE90000}"/>
    <cellStyle name="Обычный 4 18 3 2" xfId="59672" xr:uid="{00000000-0005-0000-0000-00002BE90000}"/>
    <cellStyle name="Обычный 4 18 3 3" xfId="59673" xr:uid="{00000000-0005-0000-0000-00002CE90000}"/>
    <cellStyle name="Обычный 4 18 4" xfId="59674" xr:uid="{00000000-0005-0000-0000-00002DE90000}"/>
    <cellStyle name="Обычный 4 18 5" xfId="59675" xr:uid="{00000000-0005-0000-0000-00002EE90000}"/>
    <cellStyle name="Обычный 4 19" xfId="59676" xr:uid="{00000000-0005-0000-0000-00002FE90000}"/>
    <cellStyle name="Обычный 4 19 2" xfId="59677" xr:uid="{00000000-0005-0000-0000-000030E90000}"/>
    <cellStyle name="Обычный 4 19 3" xfId="59678" xr:uid="{00000000-0005-0000-0000-000031E90000}"/>
    <cellStyle name="Обычный 4 2" xfId="59679" xr:uid="{00000000-0005-0000-0000-000032E90000}"/>
    <cellStyle name="Обычный 4 2 2" xfId="59680" xr:uid="{00000000-0005-0000-0000-000033E90000}"/>
    <cellStyle name="Обычный 4 20" xfId="59681" xr:uid="{00000000-0005-0000-0000-000034E90000}"/>
    <cellStyle name="Обычный 4 20 2" xfId="59682" xr:uid="{00000000-0005-0000-0000-000035E90000}"/>
    <cellStyle name="Обычный 4 20 3" xfId="59683" xr:uid="{00000000-0005-0000-0000-000036E90000}"/>
    <cellStyle name="Обычный 4 21" xfId="59684" xr:uid="{00000000-0005-0000-0000-000037E90000}"/>
    <cellStyle name="Обычный 4 21 2" xfId="59685" xr:uid="{00000000-0005-0000-0000-000038E90000}"/>
    <cellStyle name="Обычный 4 22" xfId="59686" xr:uid="{00000000-0005-0000-0000-000039E90000}"/>
    <cellStyle name="Обычный 4 23" xfId="59687" xr:uid="{00000000-0005-0000-0000-00003AE90000}"/>
    <cellStyle name="Обычный 4 24" xfId="59688" xr:uid="{00000000-0005-0000-0000-00003BE90000}"/>
    <cellStyle name="Обычный 4 25" xfId="59689" xr:uid="{00000000-0005-0000-0000-00003CE90000}"/>
    <cellStyle name="Обычный 4 26" xfId="59690" xr:uid="{00000000-0005-0000-0000-00003DE90000}"/>
    <cellStyle name="Обычный 4 27" xfId="59691" xr:uid="{00000000-0005-0000-0000-00003EE90000}"/>
    <cellStyle name="Обычный 4 28" xfId="59692" xr:uid="{00000000-0005-0000-0000-00003FE90000}"/>
    <cellStyle name="Обычный 4 29" xfId="59693" xr:uid="{00000000-0005-0000-0000-000040E90000}"/>
    <cellStyle name="Обычный 4 3" xfId="59694" xr:uid="{00000000-0005-0000-0000-000041E90000}"/>
    <cellStyle name="Обычный 4 3 2" xfId="59695" xr:uid="{00000000-0005-0000-0000-000042E90000}"/>
    <cellStyle name="Обычный 4 3 2 2" xfId="59696" xr:uid="{00000000-0005-0000-0000-000043E90000}"/>
    <cellStyle name="Обычный 4 3 2 2 2" xfId="59697" xr:uid="{00000000-0005-0000-0000-000044E90000}"/>
    <cellStyle name="Обычный 4 3 2 2 2 2" xfId="59698" xr:uid="{00000000-0005-0000-0000-000045E90000}"/>
    <cellStyle name="Обычный 4 3 2 2 2 3" xfId="59699" xr:uid="{00000000-0005-0000-0000-000046E90000}"/>
    <cellStyle name="Обычный 4 3 2 2 3" xfId="59700" xr:uid="{00000000-0005-0000-0000-000047E90000}"/>
    <cellStyle name="Обычный 4 3 2 2 3 2" xfId="59701" xr:uid="{00000000-0005-0000-0000-000048E90000}"/>
    <cellStyle name="Обычный 4 3 2 2 3 3" xfId="59702" xr:uid="{00000000-0005-0000-0000-000049E90000}"/>
    <cellStyle name="Обычный 4 3 2 2 4" xfId="59703" xr:uid="{00000000-0005-0000-0000-00004AE90000}"/>
    <cellStyle name="Обычный 4 3 2 2 5" xfId="59704" xr:uid="{00000000-0005-0000-0000-00004BE90000}"/>
    <cellStyle name="Обычный 4 3 2 3" xfId="59705" xr:uid="{00000000-0005-0000-0000-00004CE90000}"/>
    <cellStyle name="Обычный 4 3 2 3 2" xfId="59706" xr:uid="{00000000-0005-0000-0000-00004DE90000}"/>
    <cellStyle name="Обычный 4 3 2 3 3" xfId="59707" xr:uid="{00000000-0005-0000-0000-00004EE90000}"/>
    <cellStyle name="Обычный 4 3 2 4" xfId="59708" xr:uid="{00000000-0005-0000-0000-00004FE90000}"/>
    <cellStyle name="Обычный 4 3 2 4 2" xfId="59709" xr:uid="{00000000-0005-0000-0000-000050E90000}"/>
    <cellStyle name="Обычный 4 3 2 4 3" xfId="59710" xr:uid="{00000000-0005-0000-0000-000051E90000}"/>
    <cellStyle name="Обычный 4 3 2 5" xfId="59711" xr:uid="{00000000-0005-0000-0000-000052E90000}"/>
    <cellStyle name="Обычный 4 3 2 6" xfId="59712" xr:uid="{00000000-0005-0000-0000-000053E90000}"/>
    <cellStyle name="Обычный 4 3 2_объемы 2018г111" xfId="59713" xr:uid="{00000000-0005-0000-0000-000054E90000}"/>
    <cellStyle name="Обычный 4 3 3" xfId="59714" xr:uid="{00000000-0005-0000-0000-000055E90000}"/>
    <cellStyle name="Обычный 4 3 3 2" xfId="59715" xr:uid="{00000000-0005-0000-0000-000056E90000}"/>
    <cellStyle name="Обычный 4 3 3 2 2" xfId="59716" xr:uid="{00000000-0005-0000-0000-000057E90000}"/>
    <cellStyle name="Обычный 4 3 3 2 3" xfId="59717" xr:uid="{00000000-0005-0000-0000-000058E90000}"/>
    <cellStyle name="Обычный 4 3 3 3" xfId="59718" xr:uid="{00000000-0005-0000-0000-000059E90000}"/>
    <cellStyle name="Обычный 4 3 3 3 2" xfId="59719" xr:uid="{00000000-0005-0000-0000-00005AE90000}"/>
    <cellStyle name="Обычный 4 3 3 3 3" xfId="59720" xr:uid="{00000000-0005-0000-0000-00005BE90000}"/>
    <cellStyle name="Обычный 4 3 3 4" xfId="59721" xr:uid="{00000000-0005-0000-0000-00005CE90000}"/>
    <cellStyle name="Обычный 4 3 3 5" xfId="59722" xr:uid="{00000000-0005-0000-0000-00005DE90000}"/>
    <cellStyle name="Обычный 4 3 4" xfId="59723" xr:uid="{00000000-0005-0000-0000-00005EE90000}"/>
    <cellStyle name="Обычный 4 3 4 2" xfId="59724" xr:uid="{00000000-0005-0000-0000-00005FE90000}"/>
    <cellStyle name="Обычный 4 3 4 3" xfId="59725" xr:uid="{00000000-0005-0000-0000-000060E90000}"/>
    <cellStyle name="Обычный 4 3 5" xfId="59726" xr:uid="{00000000-0005-0000-0000-000061E90000}"/>
    <cellStyle name="Обычный 4 3 5 2" xfId="59727" xr:uid="{00000000-0005-0000-0000-000062E90000}"/>
    <cellStyle name="Обычный 4 3 5 3" xfId="59728" xr:uid="{00000000-0005-0000-0000-000063E90000}"/>
    <cellStyle name="Обычный 4 3 6" xfId="59729" xr:uid="{00000000-0005-0000-0000-000064E90000}"/>
    <cellStyle name="Обычный 4 3 7" xfId="59730" xr:uid="{00000000-0005-0000-0000-000065E90000}"/>
    <cellStyle name="Обычный 4 3_объемы 2018г111" xfId="59731" xr:uid="{00000000-0005-0000-0000-000066E90000}"/>
    <cellStyle name="Обычный 4 30" xfId="59732" xr:uid="{00000000-0005-0000-0000-000067E90000}"/>
    <cellStyle name="Обычный 4 31" xfId="59733" xr:uid="{00000000-0005-0000-0000-000068E90000}"/>
    <cellStyle name="Обычный 4 32" xfId="59734" xr:uid="{00000000-0005-0000-0000-000069E90000}"/>
    <cellStyle name="Обычный 4 33" xfId="61321" xr:uid="{00000000-0005-0000-0000-00006AE90000}"/>
    <cellStyle name="Обычный 4 4" xfId="59735" xr:uid="{00000000-0005-0000-0000-00006BE90000}"/>
    <cellStyle name="Обычный 4 4 2" xfId="59736" xr:uid="{00000000-0005-0000-0000-00006CE90000}"/>
    <cellStyle name="Обычный 4 4 2 2" xfId="59737" xr:uid="{00000000-0005-0000-0000-00006DE90000}"/>
    <cellStyle name="Обычный 4 4 2 2 2" xfId="59738" xr:uid="{00000000-0005-0000-0000-00006EE90000}"/>
    <cellStyle name="Обычный 4 4 2 2 2 2" xfId="59739" xr:uid="{00000000-0005-0000-0000-00006FE90000}"/>
    <cellStyle name="Обычный 4 4 2 2 2 3" xfId="59740" xr:uid="{00000000-0005-0000-0000-000070E90000}"/>
    <cellStyle name="Обычный 4 4 2 2 3" xfId="59741" xr:uid="{00000000-0005-0000-0000-000071E90000}"/>
    <cellStyle name="Обычный 4 4 2 2 3 2" xfId="59742" xr:uid="{00000000-0005-0000-0000-000072E90000}"/>
    <cellStyle name="Обычный 4 4 2 2 3 3" xfId="59743" xr:uid="{00000000-0005-0000-0000-000073E90000}"/>
    <cellStyle name="Обычный 4 4 2 2 4" xfId="59744" xr:uid="{00000000-0005-0000-0000-000074E90000}"/>
    <cellStyle name="Обычный 4 4 2 2 5" xfId="59745" xr:uid="{00000000-0005-0000-0000-000075E90000}"/>
    <cellStyle name="Обычный 4 4 2 3" xfId="59746" xr:uid="{00000000-0005-0000-0000-000076E90000}"/>
    <cellStyle name="Обычный 4 4 2 3 2" xfId="59747" xr:uid="{00000000-0005-0000-0000-000077E90000}"/>
    <cellStyle name="Обычный 4 4 2 3 3" xfId="59748" xr:uid="{00000000-0005-0000-0000-000078E90000}"/>
    <cellStyle name="Обычный 4 4 2 4" xfId="59749" xr:uid="{00000000-0005-0000-0000-000079E90000}"/>
    <cellStyle name="Обычный 4 4 2 4 2" xfId="59750" xr:uid="{00000000-0005-0000-0000-00007AE90000}"/>
    <cellStyle name="Обычный 4 4 2 4 3" xfId="59751" xr:uid="{00000000-0005-0000-0000-00007BE90000}"/>
    <cellStyle name="Обычный 4 4 2 5" xfId="59752" xr:uid="{00000000-0005-0000-0000-00007CE90000}"/>
    <cellStyle name="Обычный 4 4 2 6" xfId="59753" xr:uid="{00000000-0005-0000-0000-00007DE90000}"/>
    <cellStyle name="Обычный 4 4 2_объемы 2018г111" xfId="59754" xr:uid="{00000000-0005-0000-0000-00007EE90000}"/>
    <cellStyle name="Обычный 4 4 3" xfId="59755" xr:uid="{00000000-0005-0000-0000-00007FE90000}"/>
    <cellStyle name="Обычный 4 4 3 2" xfId="59756" xr:uid="{00000000-0005-0000-0000-000080E90000}"/>
    <cellStyle name="Обычный 4 4 3 2 2" xfId="59757" xr:uid="{00000000-0005-0000-0000-000081E90000}"/>
    <cellStyle name="Обычный 4 4 3 2 3" xfId="59758" xr:uid="{00000000-0005-0000-0000-000082E90000}"/>
    <cellStyle name="Обычный 4 4 3 3" xfId="59759" xr:uid="{00000000-0005-0000-0000-000083E90000}"/>
    <cellStyle name="Обычный 4 4 3 3 2" xfId="59760" xr:uid="{00000000-0005-0000-0000-000084E90000}"/>
    <cellStyle name="Обычный 4 4 3 3 3" xfId="59761" xr:uid="{00000000-0005-0000-0000-000085E90000}"/>
    <cellStyle name="Обычный 4 4 3 4" xfId="59762" xr:uid="{00000000-0005-0000-0000-000086E90000}"/>
    <cellStyle name="Обычный 4 4 3 5" xfId="59763" xr:uid="{00000000-0005-0000-0000-000087E90000}"/>
    <cellStyle name="Обычный 4 4 4" xfId="59764" xr:uid="{00000000-0005-0000-0000-000088E90000}"/>
    <cellStyle name="Обычный 4 4 4 2" xfId="59765" xr:uid="{00000000-0005-0000-0000-000089E90000}"/>
    <cellStyle name="Обычный 4 4 4 3" xfId="59766" xr:uid="{00000000-0005-0000-0000-00008AE90000}"/>
    <cellStyle name="Обычный 4 4 5" xfId="59767" xr:uid="{00000000-0005-0000-0000-00008BE90000}"/>
    <cellStyle name="Обычный 4 4 5 2" xfId="59768" xr:uid="{00000000-0005-0000-0000-00008CE90000}"/>
    <cellStyle name="Обычный 4 4 5 3" xfId="59769" xr:uid="{00000000-0005-0000-0000-00008DE90000}"/>
    <cellStyle name="Обычный 4 4 6" xfId="59770" xr:uid="{00000000-0005-0000-0000-00008EE90000}"/>
    <cellStyle name="Обычный 4 4 7" xfId="59771" xr:uid="{00000000-0005-0000-0000-00008FE90000}"/>
    <cellStyle name="Обычный 4 4_объемы 2018г111" xfId="59772" xr:uid="{00000000-0005-0000-0000-000090E90000}"/>
    <cellStyle name="Обычный 4 5" xfId="59773" xr:uid="{00000000-0005-0000-0000-000091E90000}"/>
    <cellStyle name="Обычный 4 5 2" xfId="59774" xr:uid="{00000000-0005-0000-0000-000092E90000}"/>
    <cellStyle name="Обычный 4 5 2 2" xfId="59775" xr:uid="{00000000-0005-0000-0000-000093E90000}"/>
    <cellStyle name="Обычный 4 5 2 2 2" xfId="59776" xr:uid="{00000000-0005-0000-0000-000094E90000}"/>
    <cellStyle name="Обычный 4 5 2 2 3" xfId="59777" xr:uid="{00000000-0005-0000-0000-000095E90000}"/>
    <cellStyle name="Обычный 4 5 2 3" xfId="59778" xr:uid="{00000000-0005-0000-0000-000096E90000}"/>
    <cellStyle name="Обычный 4 5 2 3 2" xfId="59779" xr:uid="{00000000-0005-0000-0000-000097E90000}"/>
    <cellStyle name="Обычный 4 5 2 3 3" xfId="59780" xr:uid="{00000000-0005-0000-0000-000098E90000}"/>
    <cellStyle name="Обычный 4 5 2 4" xfId="59781" xr:uid="{00000000-0005-0000-0000-000099E90000}"/>
    <cellStyle name="Обычный 4 5 2 5" xfId="59782" xr:uid="{00000000-0005-0000-0000-00009AE90000}"/>
    <cellStyle name="Обычный 4 5 3" xfId="59783" xr:uid="{00000000-0005-0000-0000-00009BE90000}"/>
    <cellStyle name="Обычный 4 5 3 2" xfId="59784" xr:uid="{00000000-0005-0000-0000-00009CE90000}"/>
    <cellStyle name="Обычный 4 5 3 3" xfId="59785" xr:uid="{00000000-0005-0000-0000-00009DE90000}"/>
    <cellStyle name="Обычный 4 5 4" xfId="59786" xr:uid="{00000000-0005-0000-0000-00009EE90000}"/>
    <cellStyle name="Обычный 4 5 4 2" xfId="59787" xr:uid="{00000000-0005-0000-0000-00009FE90000}"/>
    <cellStyle name="Обычный 4 5 4 3" xfId="59788" xr:uid="{00000000-0005-0000-0000-0000A0E90000}"/>
    <cellStyle name="Обычный 4 5 5" xfId="59789" xr:uid="{00000000-0005-0000-0000-0000A1E90000}"/>
    <cellStyle name="Обычный 4 5 6" xfId="59790" xr:uid="{00000000-0005-0000-0000-0000A2E90000}"/>
    <cellStyle name="Обычный 4 5_объемы 2018г111" xfId="59791" xr:uid="{00000000-0005-0000-0000-0000A3E90000}"/>
    <cellStyle name="Обычный 4 6" xfId="59792" xr:uid="{00000000-0005-0000-0000-0000A4E90000}"/>
    <cellStyle name="Обычный 4 6 2" xfId="59793" xr:uid="{00000000-0005-0000-0000-0000A5E90000}"/>
    <cellStyle name="Обычный 4 6 2 2" xfId="59794" xr:uid="{00000000-0005-0000-0000-0000A6E90000}"/>
    <cellStyle name="Обычный 4 6 2 3" xfId="59795" xr:uid="{00000000-0005-0000-0000-0000A7E90000}"/>
    <cellStyle name="Обычный 4 6 3" xfId="59796" xr:uid="{00000000-0005-0000-0000-0000A8E90000}"/>
    <cellStyle name="Обычный 4 6 3 2" xfId="59797" xr:uid="{00000000-0005-0000-0000-0000A9E90000}"/>
    <cellStyle name="Обычный 4 6 3 3" xfId="59798" xr:uid="{00000000-0005-0000-0000-0000AAE90000}"/>
    <cellStyle name="Обычный 4 6 4" xfId="59799" xr:uid="{00000000-0005-0000-0000-0000ABE90000}"/>
    <cellStyle name="Обычный 4 6 5" xfId="59800" xr:uid="{00000000-0005-0000-0000-0000ACE90000}"/>
    <cellStyle name="Обычный 4 7" xfId="59801" xr:uid="{00000000-0005-0000-0000-0000ADE90000}"/>
    <cellStyle name="Обычный 4 7 2" xfId="59802" xr:uid="{00000000-0005-0000-0000-0000AEE90000}"/>
    <cellStyle name="Обычный 4 7 2 2" xfId="59803" xr:uid="{00000000-0005-0000-0000-0000AFE90000}"/>
    <cellStyle name="Обычный 4 7 2 3" xfId="59804" xr:uid="{00000000-0005-0000-0000-0000B0E90000}"/>
    <cellStyle name="Обычный 4 7 3" xfId="59805" xr:uid="{00000000-0005-0000-0000-0000B1E90000}"/>
    <cellStyle name="Обычный 4 7 3 2" xfId="59806" xr:uid="{00000000-0005-0000-0000-0000B2E90000}"/>
    <cellStyle name="Обычный 4 7 3 3" xfId="59807" xr:uid="{00000000-0005-0000-0000-0000B3E90000}"/>
    <cellStyle name="Обычный 4 7 4" xfId="59808" xr:uid="{00000000-0005-0000-0000-0000B4E90000}"/>
    <cellStyle name="Обычный 4 7 5" xfId="59809" xr:uid="{00000000-0005-0000-0000-0000B5E90000}"/>
    <cellStyle name="Обычный 4 8" xfId="59810" xr:uid="{00000000-0005-0000-0000-0000B6E90000}"/>
    <cellStyle name="Обычный 4 8 2" xfId="59811" xr:uid="{00000000-0005-0000-0000-0000B7E90000}"/>
    <cellStyle name="Обычный 4 8 2 2" xfId="59812" xr:uid="{00000000-0005-0000-0000-0000B8E90000}"/>
    <cellStyle name="Обычный 4 8 2 3" xfId="59813" xr:uid="{00000000-0005-0000-0000-0000B9E90000}"/>
    <cellStyle name="Обычный 4 8 3" xfId="59814" xr:uid="{00000000-0005-0000-0000-0000BAE90000}"/>
    <cellStyle name="Обычный 4 8 3 2" xfId="59815" xr:uid="{00000000-0005-0000-0000-0000BBE90000}"/>
    <cellStyle name="Обычный 4 8 3 3" xfId="59816" xr:uid="{00000000-0005-0000-0000-0000BCE90000}"/>
    <cellStyle name="Обычный 4 8 4" xfId="59817" xr:uid="{00000000-0005-0000-0000-0000BDE90000}"/>
    <cellStyle name="Обычный 4 8 5" xfId="59818" xr:uid="{00000000-0005-0000-0000-0000BEE90000}"/>
    <cellStyle name="Обычный 4 9" xfId="59819" xr:uid="{00000000-0005-0000-0000-0000BFE90000}"/>
    <cellStyle name="Обычный 4 9 2" xfId="59820" xr:uid="{00000000-0005-0000-0000-0000C0E90000}"/>
    <cellStyle name="Обычный 4 9 2 2" xfId="59821" xr:uid="{00000000-0005-0000-0000-0000C1E90000}"/>
    <cellStyle name="Обычный 4 9 2 3" xfId="59822" xr:uid="{00000000-0005-0000-0000-0000C2E90000}"/>
    <cellStyle name="Обычный 4 9 3" xfId="59823" xr:uid="{00000000-0005-0000-0000-0000C3E90000}"/>
    <cellStyle name="Обычный 4 9 3 2" xfId="59824" xr:uid="{00000000-0005-0000-0000-0000C4E90000}"/>
    <cellStyle name="Обычный 4 9 3 3" xfId="59825" xr:uid="{00000000-0005-0000-0000-0000C5E90000}"/>
    <cellStyle name="Обычный 4 9 4" xfId="59826" xr:uid="{00000000-0005-0000-0000-0000C6E90000}"/>
    <cellStyle name="Обычный 4 9 5" xfId="59827" xr:uid="{00000000-0005-0000-0000-0000C7E90000}"/>
    <cellStyle name="Обычный 4_объемы 2018г111" xfId="59828" xr:uid="{00000000-0005-0000-0000-0000C8E90000}"/>
    <cellStyle name="Обычный 40" xfId="59829" xr:uid="{00000000-0005-0000-0000-0000C9E90000}"/>
    <cellStyle name="Обычный 40 2" xfId="59830" xr:uid="{00000000-0005-0000-0000-0000CAE90000}"/>
    <cellStyle name="Обычный 40 2 2" xfId="59831" xr:uid="{00000000-0005-0000-0000-0000CBE90000}"/>
    <cellStyle name="Обычный 40 2 3" xfId="59832" xr:uid="{00000000-0005-0000-0000-0000CCE90000}"/>
    <cellStyle name="Обычный 40 3" xfId="59833" xr:uid="{00000000-0005-0000-0000-0000CDE90000}"/>
    <cellStyle name="Обычный 40 3 2" xfId="59834" xr:uid="{00000000-0005-0000-0000-0000CEE90000}"/>
    <cellStyle name="Обычный 40 3 3" xfId="59835" xr:uid="{00000000-0005-0000-0000-0000CFE90000}"/>
    <cellStyle name="Обычный 40 4" xfId="59836" xr:uid="{00000000-0005-0000-0000-0000D0E90000}"/>
    <cellStyle name="Обычный 40 5" xfId="59837" xr:uid="{00000000-0005-0000-0000-0000D1E90000}"/>
    <cellStyle name="Обычный 41" xfId="59838" xr:uid="{00000000-0005-0000-0000-0000D2E90000}"/>
    <cellStyle name="Обычный 41 2" xfId="59839" xr:uid="{00000000-0005-0000-0000-0000D3E90000}"/>
    <cellStyle name="Обычный 41 2 2" xfId="59840" xr:uid="{00000000-0005-0000-0000-0000D4E90000}"/>
    <cellStyle name="Обычный 41 2 3" xfId="59841" xr:uid="{00000000-0005-0000-0000-0000D5E90000}"/>
    <cellStyle name="Обычный 41 3" xfId="59842" xr:uid="{00000000-0005-0000-0000-0000D6E90000}"/>
    <cellStyle name="Обычный 41 3 2" xfId="59843" xr:uid="{00000000-0005-0000-0000-0000D7E90000}"/>
    <cellStyle name="Обычный 41 3 3" xfId="59844" xr:uid="{00000000-0005-0000-0000-0000D8E90000}"/>
    <cellStyle name="Обычный 41 4" xfId="59845" xr:uid="{00000000-0005-0000-0000-0000D9E90000}"/>
    <cellStyle name="Обычный 41 5" xfId="59846" xr:uid="{00000000-0005-0000-0000-0000DAE90000}"/>
    <cellStyle name="Обычный 42" xfId="59847" xr:uid="{00000000-0005-0000-0000-0000DBE90000}"/>
    <cellStyle name="Обычный 42 2" xfId="59848" xr:uid="{00000000-0005-0000-0000-0000DCE90000}"/>
    <cellStyle name="Обычный 42 2 2" xfId="59849" xr:uid="{00000000-0005-0000-0000-0000DDE90000}"/>
    <cellStyle name="Обычный 42 2 3" xfId="59850" xr:uid="{00000000-0005-0000-0000-0000DEE90000}"/>
    <cellStyle name="Обычный 42 3" xfId="59851" xr:uid="{00000000-0005-0000-0000-0000DFE90000}"/>
    <cellStyle name="Обычный 42 3 2" xfId="59852" xr:uid="{00000000-0005-0000-0000-0000E0E90000}"/>
    <cellStyle name="Обычный 42 3 3" xfId="59853" xr:uid="{00000000-0005-0000-0000-0000E1E90000}"/>
    <cellStyle name="Обычный 42 4" xfId="59854" xr:uid="{00000000-0005-0000-0000-0000E2E90000}"/>
    <cellStyle name="Обычный 42 5" xfId="59855" xr:uid="{00000000-0005-0000-0000-0000E3E90000}"/>
    <cellStyle name="Обычный 43" xfId="59856" xr:uid="{00000000-0005-0000-0000-0000E4E90000}"/>
    <cellStyle name="Обычный 43 2" xfId="59857" xr:uid="{00000000-0005-0000-0000-0000E5E90000}"/>
    <cellStyle name="Обычный 43 2 2" xfId="59858" xr:uid="{00000000-0005-0000-0000-0000E6E90000}"/>
    <cellStyle name="Обычный 43 2 3" xfId="59859" xr:uid="{00000000-0005-0000-0000-0000E7E90000}"/>
    <cellStyle name="Обычный 43 3" xfId="59860" xr:uid="{00000000-0005-0000-0000-0000E8E90000}"/>
    <cellStyle name="Обычный 43 3 2" xfId="59861" xr:uid="{00000000-0005-0000-0000-0000E9E90000}"/>
    <cellStyle name="Обычный 43 3 3" xfId="59862" xr:uid="{00000000-0005-0000-0000-0000EAE90000}"/>
    <cellStyle name="Обычный 43 4" xfId="59863" xr:uid="{00000000-0005-0000-0000-0000EBE90000}"/>
    <cellStyle name="Обычный 43 5" xfId="59864" xr:uid="{00000000-0005-0000-0000-0000ECE90000}"/>
    <cellStyle name="Обычный 44" xfId="59865" xr:uid="{00000000-0005-0000-0000-0000EDE90000}"/>
    <cellStyle name="Обычный 44 2" xfId="59866" xr:uid="{00000000-0005-0000-0000-0000EEE90000}"/>
    <cellStyle name="Обычный 44 2 2" xfId="59867" xr:uid="{00000000-0005-0000-0000-0000EFE90000}"/>
    <cellStyle name="Обычный 44 2 3" xfId="59868" xr:uid="{00000000-0005-0000-0000-0000F0E90000}"/>
    <cellStyle name="Обычный 44 3" xfId="59869" xr:uid="{00000000-0005-0000-0000-0000F1E90000}"/>
    <cellStyle name="Обычный 44 3 2" xfId="59870" xr:uid="{00000000-0005-0000-0000-0000F2E90000}"/>
    <cellStyle name="Обычный 44 3 3" xfId="59871" xr:uid="{00000000-0005-0000-0000-0000F3E90000}"/>
    <cellStyle name="Обычный 44 4" xfId="59872" xr:uid="{00000000-0005-0000-0000-0000F4E90000}"/>
    <cellStyle name="Обычный 44 5" xfId="59873" xr:uid="{00000000-0005-0000-0000-0000F5E90000}"/>
    <cellStyle name="Обычный 45" xfId="59874" xr:uid="{00000000-0005-0000-0000-0000F6E90000}"/>
    <cellStyle name="Обычный 45 2" xfId="59875" xr:uid="{00000000-0005-0000-0000-0000F7E90000}"/>
    <cellStyle name="Обычный 45 2 2" xfId="59876" xr:uid="{00000000-0005-0000-0000-0000F8E90000}"/>
    <cellStyle name="Обычный 45 2 3" xfId="59877" xr:uid="{00000000-0005-0000-0000-0000F9E90000}"/>
    <cellStyle name="Обычный 45 3" xfId="59878" xr:uid="{00000000-0005-0000-0000-0000FAE90000}"/>
    <cellStyle name="Обычный 45 3 2" xfId="59879" xr:uid="{00000000-0005-0000-0000-0000FBE90000}"/>
    <cellStyle name="Обычный 45 3 3" xfId="59880" xr:uid="{00000000-0005-0000-0000-0000FCE90000}"/>
    <cellStyle name="Обычный 45 4" xfId="59881" xr:uid="{00000000-0005-0000-0000-0000FDE90000}"/>
    <cellStyle name="Обычный 45 5" xfId="59882" xr:uid="{00000000-0005-0000-0000-0000FEE90000}"/>
    <cellStyle name="Обычный 46" xfId="59883" xr:uid="{00000000-0005-0000-0000-0000FFE90000}"/>
    <cellStyle name="Обычный 46 2" xfId="59884" xr:uid="{00000000-0005-0000-0000-000000EA0000}"/>
    <cellStyle name="Обычный 46 2 2" xfId="59885" xr:uid="{00000000-0005-0000-0000-000001EA0000}"/>
    <cellStyle name="Обычный 46 2 3" xfId="59886" xr:uid="{00000000-0005-0000-0000-000002EA0000}"/>
    <cellStyle name="Обычный 46 3" xfId="59887" xr:uid="{00000000-0005-0000-0000-000003EA0000}"/>
    <cellStyle name="Обычный 46 3 2" xfId="59888" xr:uid="{00000000-0005-0000-0000-000004EA0000}"/>
    <cellStyle name="Обычный 46 3 3" xfId="59889" xr:uid="{00000000-0005-0000-0000-000005EA0000}"/>
    <cellStyle name="Обычный 46 4" xfId="59890" xr:uid="{00000000-0005-0000-0000-000006EA0000}"/>
    <cellStyle name="Обычный 46 5" xfId="59891" xr:uid="{00000000-0005-0000-0000-000007EA0000}"/>
    <cellStyle name="Обычный 47" xfId="59892" xr:uid="{00000000-0005-0000-0000-000008EA0000}"/>
    <cellStyle name="Обычный 47 2" xfId="59893" xr:uid="{00000000-0005-0000-0000-000009EA0000}"/>
    <cellStyle name="Обычный 47 2 2" xfId="59894" xr:uid="{00000000-0005-0000-0000-00000AEA0000}"/>
    <cellStyle name="Обычный 47 2 3" xfId="59895" xr:uid="{00000000-0005-0000-0000-00000BEA0000}"/>
    <cellStyle name="Обычный 47 3" xfId="59896" xr:uid="{00000000-0005-0000-0000-00000CEA0000}"/>
    <cellStyle name="Обычный 47 3 2" xfId="59897" xr:uid="{00000000-0005-0000-0000-00000DEA0000}"/>
    <cellStyle name="Обычный 47 3 3" xfId="59898" xr:uid="{00000000-0005-0000-0000-00000EEA0000}"/>
    <cellStyle name="Обычный 47 4" xfId="59899" xr:uid="{00000000-0005-0000-0000-00000FEA0000}"/>
    <cellStyle name="Обычный 47 5" xfId="59900" xr:uid="{00000000-0005-0000-0000-000010EA0000}"/>
    <cellStyle name="Обычный 48" xfId="59901" xr:uid="{00000000-0005-0000-0000-000011EA0000}"/>
    <cellStyle name="Обычный 48 2" xfId="59902" xr:uid="{00000000-0005-0000-0000-000012EA0000}"/>
    <cellStyle name="Обычный 48 2 2" xfId="59903" xr:uid="{00000000-0005-0000-0000-000013EA0000}"/>
    <cellStyle name="Обычный 48 2 3" xfId="59904" xr:uid="{00000000-0005-0000-0000-000014EA0000}"/>
    <cellStyle name="Обычный 48 3" xfId="59905" xr:uid="{00000000-0005-0000-0000-000015EA0000}"/>
    <cellStyle name="Обычный 48 3 2" xfId="59906" xr:uid="{00000000-0005-0000-0000-000016EA0000}"/>
    <cellStyle name="Обычный 48 3 3" xfId="59907" xr:uid="{00000000-0005-0000-0000-000017EA0000}"/>
    <cellStyle name="Обычный 48 4" xfId="59908" xr:uid="{00000000-0005-0000-0000-000018EA0000}"/>
    <cellStyle name="Обычный 48 5" xfId="59909" xr:uid="{00000000-0005-0000-0000-000019EA0000}"/>
    <cellStyle name="Обычный 49" xfId="59910" xr:uid="{00000000-0005-0000-0000-00001AEA0000}"/>
    <cellStyle name="Обычный 49 2" xfId="59911" xr:uid="{00000000-0005-0000-0000-00001BEA0000}"/>
    <cellStyle name="Обычный 49 2 2" xfId="59912" xr:uid="{00000000-0005-0000-0000-00001CEA0000}"/>
    <cellStyle name="Обычный 49 2 3" xfId="59913" xr:uid="{00000000-0005-0000-0000-00001DEA0000}"/>
    <cellStyle name="Обычный 49 3" xfId="59914" xr:uid="{00000000-0005-0000-0000-00001EEA0000}"/>
    <cellStyle name="Обычный 49 3 2" xfId="59915" xr:uid="{00000000-0005-0000-0000-00001FEA0000}"/>
    <cellStyle name="Обычный 49 3 3" xfId="59916" xr:uid="{00000000-0005-0000-0000-000020EA0000}"/>
    <cellStyle name="Обычный 49 4" xfId="59917" xr:uid="{00000000-0005-0000-0000-000021EA0000}"/>
    <cellStyle name="Обычный 49 5" xfId="59918" xr:uid="{00000000-0005-0000-0000-000022EA0000}"/>
    <cellStyle name="Обычный 5" xfId="59919" xr:uid="{00000000-0005-0000-0000-000023EA0000}"/>
    <cellStyle name="Обычный 5 2" xfId="59920" xr:uid="{00000000-0005-0000-0000-000024EA0000}"/>
    <cellStyle name="Обычный 5 3" xfId="59921" xr:uid="{00000000-0005-0000-0000-000025EA0000}"/>
    <cellStyle name="Обычный 50" xfId="59922" xr:uid="{00000000-0005-0000-0000-000026EA0000}"/>
    <cellStyle name="Обычный 50 2" xfId="59923" xr:uid="{00000000-0005-0000-0000-000027EA0000}"/>
    <cellStyle name="Обычный 50 2 2" xfId="59924" xr:uid="{00000000-0005-0000-0000-000028EA0000}"/>
    <cellStyle name="Обычный 50 2 3" xfId="59925" xr:uid="{00000000-0005-0000-0000-000029EA0000}"/>
    <cellStyle name="Обычный 50 3" xfId="59926" xr:uid="{00000000-0005-0000-0000-00002AEA0000}"/>
    <cellStyle name="Обычный 50 3 2" xfId="59927" xr:uid="{00000000-0005-0000-0000-00002BEA0000}"/>
    <cellStyle name="Обычный 50 3 3" xfId="59928" xr:uid="{00000000-0005-0000-0000-00002CEA0000}"/>
    <cellStyle name="Обычный 50 4" xfId="59929" xr:uid="{00000000-0005-0000-0000-00002DEA0000}"/>
    <cellStyle name="Обычный 50 5" xfId="59930" xr:uid="{00000000-0005-0000-0000-00002EEA0000}"/>
    <cellStyle name="Обычный 51" xfId="59931" xr:uid="{00000000-0005-0000-0000-00002FEA0000}"/>
    <cellStyle name="Обычный 51 2" xfId="59932" xr:uid="{00000000-0005-0000-0000-000030EA0000}"/>
    <cellStyle name="Обычный 51 2 2" xfId="59933" xr:uid="{00000000-0005-0000-0000-000031EA0000}"/>
    <cellStyle name="Обычный 51 2 3" xfId="59934" xr:uid="{00000000-0005-0000-0000-000032EA0000}"/>
    <cellStyle name="Обычный 51 3" xfId="59935" xr:uid="{00000000-0005-0000-0000-000033EA0000}"/>
    <cellStyle name="Обычный 51 3 2" xfId="59936" xr:uid="{00000000-0005-0000-0000-000034EA0000}"/>
    <cellStyle name="Обычный 51 3 3" xfId="59937" xr:uid="{00000000-0005-0000-0000-000035EA0000}"/>
    <cellStyle name="Обычный 51 4" xfId="59938" xr:uid="{00000000-0005-0000-0000-000036EA0000}"/>
    <cellStyle name="Обычный 51 5" xfId="59939" xr:uid="{00000000-0005-0000-0000-000037EA0000}"/>
    <cellStyle name="Обычный 52" xfId="59940" xr:uid="{00000000-0005-0000-0000-000038EA0000}"/>
    <cellStyle name="Обычный 52 2" xfId="59941" xr:uid="{00000000-0005-0000-0000-000039EA0000}"/>
    <cellStyle name="Обычный 52 2 2" xfId="59942" xr:uid="{00000000-0005-0000-0000-00003AEA0000}"/>
    <cellStyle name="Обычный 52 2 3" xfId="59943" xr:uid="{00000000-0005-0000-0000-00003BEA0000}"/>
    <cellStyle name="Обычный 52 3" xfId="59944" xr:uid="{00000000-0005-0000-0000-00003CEA0000}"/>
    <cellStyle name="Обычный 52 3 2" xfId="59945" xr:uid="{00000000-0005-0000-0000-00003DEA0000}"/>
    <cellStyle name="Обычный 52 3 3" xfId="59946" xr:uid="{00000000-0005-0000-0000-00003EEA0000}"/>
    <cellStyle name="Обычный 52 4" xfId="59947" xr:uid="{00000000-0005-0000-0000-00003FEA0000}"/>
    <cellStyle name="Обычный 52 5" xfId="59948" xr:uid="{00000000-0005-0000-0000-000040EA0000}"/>
    <cellStyle name="Обычный 53" xfId="59949" xr:uid="{00000000-0005-0000-0000-000041EA0000}"/>
    <cellStyle name="Обычный 53 2" xfId="59950" xr:uid="{00000000-0005-0000-0000-000042EA0000}"/>
    <cellStyle name="Обычный 53 2 2" xfId="59951" xr:uid="{00000000-0005-0000-0000-000043EA0000}"/>
    <cellStyle name="Обычный 53 2 3" xfId="59952" xr:uid="{00000000-0005-0000-0000-000044EA0000}"/>
    <cellStyle name="Обычный 53 3" xfId="59953" xr:uid="{00000000-0005-0000-0000-000045EA0000}"/>
    <cellStyle name="Обычный 53 3 2" xfId="59954" xr:uid="{00000000-0005-0000-0000-000046EA0000}"/>
    <cellStyle name="Обычный 53 3 3" xfId="59955" xr:uid="{00000000-0005-0000-0000-000047EA0000}"/>
    <cellStyle name="Обычный 53 4" xfId="59956" xr:uid="{00000000-0005-0000-0000-000048EA0000}"/>
    <cellStyle name="Обычный 53 5" xfId="59957" xr:uid="{00000000-0005-0000-0000-000049EA0000}"/>
    <cellStyle name="Обычный 54" xfId="59958" xr:uid="{00000000-0005-0000-0000-00004AEA0000}"/>
    <cellStyle name="Обычный 54 2" xfId="59959" xr:uid="{00000000-0005-0000-0000-00004BEA0000}"/>
    <cellStyle name="Обычный 54 2 2" xfId="59960" xr:uid="{00000000-0005-0000-0000-00004CEA0000}"/>
    <cellStyle name="Обычный 54 2 3" xfId="59961" xr:uid="{00000000-0005-0000-0000-00004DEA0000}"/>
    <cellStyle name="Обычный 54 3" xfId="59962" xr:uid="{00000000-0005-0000-0000-00004EEA0000}"/>
    <cellStyle name="Обычный 54 3 2" xfId="59963" xr:uid="{00000000-0005-0000-0000-00004FEA0000}"/>
    <cellStyle name="Обычный 54 3 3" xfId="59964" xr:uid="{00000000-0005-0000-0000-000050EA0000}"/>
    <cellStyle name="Обычный 54 4" xfId="59965" xr:uid="{00000000-0005-0000-0000-000051EA0000}"/>
    <cellStyle name="Обычный 54 5" xfId="59966" xr:uid="{00000000-0005-0000-0000-000052EA0000}"/>
    <cellStyle name="Обычный 55" xfId="59967" xr:uid="{00000000-0005-0000-0000-000053EA0000}"/>
    <cellStyle name="Обычный 55 2" xfId="59968" xr:uid="{00000000-0005-0000-0000-000054EA0000}"/>
    <cellStyle name="Обычный 55 2 2" xfId="59969" xr:uid="{00000000-0005-0000-0000-000055EA0000}"/>
    <cellStyle name="Обычный 55 2 3" xfId="59970" xr:uid="{00000000-0005-0000-0000-000056EA0000}"/>
    <cellStyle name="Обычный 55 3" xfId="59971" xr:uid="{00000000-0005-0000-0000-000057EA0000}"/>
    <cellStyle name="Обычный 55 3 2" xfId="59972" xr:uid="{00000000-0005-0000-0000-000058EA0000}"/>
    <cellStyle name="Обычный 55 3 3" xfId="59973" xr:uid="{00000000-0005-0000-0000-000059EA0000}"/>
    <cellStyle name="Обычный 55 4" xfId="59974" xr:uid="{00000000-0005-0000-0000-00005AEA0000}"/>
    <cellStyle name="Обычный 55 5" xfId="59975" xr:uid="{00000000-0005-0000-0000-00005BEA0000}"/>
    <cellStyle name="Обычный 56" xfId="59976" xr:uid="{00000000-0005-0000-0000-00005CEA0000}"/>
    <cellStyle name="Обычный 56 2" xfId="59977" xr:uid="{00000000-0005-0000-0000-00005DEA0000}"/>
    <cellStyle name="Обычный 56 2 2" xfId="59978" xr:uid="{00000000-0005-0000-0000-00005EEA0000}"/>
    <cellStyle name="Обычный 56 2 3" xfId="59979" xr:uid="{00000000-0005-0000-0000-00005FEA0000}"/>
    <cellStyle name="Обычный 56 3" xfId="59980" xr:uid="{00000000-0005-0000-0000-000060EA0000}"/>
    <cellStyle name="Обычный 56 3 2" xfId="59981" xr:uid="{00000000-0005-0000-0000-000061EA0000}"/>
    <cellStyle name="Обычный 56 3 3" xfId="59982" xr:uid="{00000000-0005-0000-0000-000062EA0000}"/>
    <cellStyle name="Обычный 56 4" xfId="59983" xr:uid="{00000000-0005-0000-0000-000063EA0000}"/>
    <cellStyle name="Обычный 56 5" xfId="59984" xr:uid="{00000000-0005-0000-0000-000064EA0000}"/>
    <cellStyle name="Обычный 57" xfId="59985" xr:uid="{00000000-0005-0000-0000-000065EA0000}"/>
    <cellStyle name="Обычный 57 2" xfId="59986" xr:uid="{00000000-0005-0000-0000-000066EA0000}"/>
    <cellStyle name="Обычный 57 2 2" xfId="59987" xr:uid="{00000000-0005-0000-0000-000067EA0000}"/>
    <cellStyle name="Обычный 57 2 3" xfId="59988" xr:uid="{00000000-0005-0000-0000-000068EA0000}"/>
    <cellStyle name="Обычный 57 3" xfId="59989" xr:uid="{00000000-0005-0000-0000-000069EA0000}"/>
    <cellStyle name="Обычный 57 3 2" xfId="59990" xr:uid="{00000000-0005-0000-0000-00006AEA0000}"/>
    <cellStyle name="Обычный 57 3 3" xfId="59991" xr:uid="{00000000-0005-0000-0000-00006BEA0000}"/>
    <cellStyle name="Обычный 57 4" xfId="59992" xr:uid="{00000000-0005-0000-0000-00006CEA0000}"/>
    <cellStyle name="Обычный 57 5" xfId="59993" xr:uid="{00000000-0005-0000-0000-00006DEA0000}"/>
    <cellStyle name="Обычный 58" xfId="59994" xr:uid="{00000000-0005-0000-0000-00006EEA0000}"/>
    <cellStyle name="Обычный 58 2" xfId="59995" xr:uid="{00000000-0005-0000-0000-00006FEA0000}"/>
    <cellStyle name="Обычный 58 2 2" xfId="59996" xr:uid="{00000000-0005-0000-0000-000070EA0000}"/>
    <cellStyle name="Обычный 58 2 3" xfId="59997" xr:uid="{00000000-0005-0000-0000-000071EA0000}"/>
    <cellStyle name="Обычный 58 3" xfId="59998" xr:uid="{00000000-0005-0000-0000-000072EA0000}"/>
    <cellStyle name="Обычный 58 3 2" xfId="59999" xr:uid="{00000000-0005-0000-0000-000073EA0000}"/>
    <cellStyle name="Обычный 58 3 3" xfId="60000" xr:uid="{00000000-0005-0000-0000-000074EA0000}"/>
    <cellStyle name="Обычный 58 4" xfId="60001" xr:uid="{00000000-0005-0000-0000-000075EA0000}"/>
    <cellStyle name="Обычный 58 5" xfId="60002" xr:uid="{00000000-0005-0000-0000-000076EA0000}"/>
    <cellStyle name="Обычный 59" xfId="60003" xr:uid="{00000000-0005-0000-0000-000077EA0000}"/>
    <cellStyle name="Обычный 59 2" xfId="60004" xr:uid="{00000000-0005-0000-0000-000078EA0000}"/>
    <cellStyle name="Обычный 59 2 2" xfId="60005" xr:uid="{00000000-0005-0000-0000-000079EA0000}"/>
    <cellStyle name="Обычный 59 2 3" xfId="60006" xr:uid="{00000000-0005-0000-0000-00007AEA0000}"/>
    <cellStyle name="Обычный 59 3" xfId="60007" xr:uid="{00000000-0005-0000-0000-00007BEA0000}"/>
    <cellStyle name="Обычный 59 3 2" xfId="60008" xr:uid="{00000000-0005-0000-0000-00007CEA0000}"/>
    <cellStyle name="Обычный 59 3 3" xfId="60009" xr:uid="{00000000-0005-0000-0000-00007DEA0000}"/>
    <cellStyle name="Обычный 59 4" xfId="60010" xr:uid="{00000000-0005-0000-0000-00007EEA0000}"/>
    <cellStyle name="Обычный 59 5" xfId="60011" xr:uid="{00000000-0005-0000-0000-00007FEA0000}"/>
    <cellStyle name="Обычный 6" xfId="60012" xr:uid="{00000000-0005-0000-0000-000080EA0000}"/>
    <cellStyle name="Обычный 6 10" xfId="60013" xr:uid="{00000000-0005-0000-0000-000081EA0000}"/>
    <cellStyle name="Обычный 6 11" xfId="60014" xr:uid="{00000000-0005-0000-0000-000082EA0000}"/>
    <cellStyle name="Обычный 6 12" xfId="60015" xr:uid="{00000000-0005-0000-0000-000083EA0000}"/>
    <cellStyle name="Обычный 6 13" xfId="60016" xr:uid="{00000000-0005-0000-0000-000084EA0000}"/>
    <cellStyle name="Обычный 6 14" xfId="60017" xr:uid="{00000000-0005-0000-0000-000085EA0000}"/>
    <cellStyle name="Обычный 6 15" xfId="60018" xr:uid="{00000000-0005-0000-0000-000086EA0000}"/>
    <cellStyle name="Обычный 6 16" xfId="60019" xr:uid="{00000000-0005-0000-0000-000087EA0000}"/>
    <cellStyle name="Обычный 6 17" xfId="60020" xr:uid="{00000000-0005-0000-0000-000088EA0000}"/>
    <cellStyle name="Обычный 6 18" xfId="60021" xr:uid="{00000000-0005-0000-0000-000089EA0000}"/>
    <cellStyle name="Обычный 6 19" xfId="60022" xr:uid="{00000000-0005-0000-0000-00008AEA0000}"/>
    <cellStyle name="Обычный 6 19 2" xfId="60023" xr:uid="{00000000-0005-0000-0000-00008BEA0000}"/>
    <cellStyle name="Обычный 6 19 3" xfId="60024" xr:uid="{00000000-0005-0000-0000-00008CEA0000}"/>
    <cellStyle name="Обычный 6 19 4" xfId="60025" xr:uid="{00000000-0005-0000-0000-00008DEA0000}"/>
    <cellStyle name="Обычный 6 19 5" xfId="60026" xr:uid="{00000000-0005-0000-0000-00008EEA0000}"/>
    <cellStyle name="Обычный 6 19 6" xfId="60027" xr:uid="{00000000-0005-0000-0000-00008FEA0000}"/>
    <cellStyle name="Обычный 6 19 7" xfId="60028" xr:uid="{00000000-0005-0000-0000-000090EA0000}"/>
    <cellStyle name="Обычный 6 19 8" xfId="61318" xr:uid="{00000000-0005-0000-0000-000091EA0000}"/>
    <cellStyle name="Обычный 6 2" xfId="60029" xr:uid="{00000000-0005-0000-0000-000092EA0000}"/>
    <cellStyle name="Обычный 6 2 2" xfId="60030" xr:uid="{00000000-0005-0000-0000-000093EA0000}"/>
    <cellStyle name="Обычный 6 2 2 2" xfId="60031" xr:uid="{00000000-0005-0000-0000-000094EA0000}"/>
    <cellStyle name="Обычный 6 2 3" xfId="60032" xr:uid="{00000000-0005-0000-0000-000095EA0000}"/>
    <cellStyle name="Обычный 6 20" xfId="60033" xr:uid="{00000000-0005-0000-0000-000096EA0000}"/>
    <cellStyle name="Обычный 6 3" xfId="60034" xr:uid="{00000000-0005-0000-0000-000097EA0000}"/>
    <cellStyle name="Обычный 6 3 2" xfId="60035" xr:uid="{00000000-0005-0000-0000-000098EA0000}"/>
    <cellStyle name="Обычный 6 3 2 2" xfId="60036" xr:uid="{00000000-0005-0000-0000-000099EA0000}"/>
    <cellStyle name="Обычный 6 3 3" xfId="60037" xr:uid="{00000000-0005-0000-0000-00009AEA0000}"/>
    <cellStyle name="Обычный 6 4" xfId="60038" xr:uid="{00000000-0005-0000-0000-00009BEA0000}"/>
    <cellStyle name="Обычный 6 4 2" xfId="60039" xr:uid="{00000000-0005-0000-0000-00009CEA0000}"/>
    <cellStyle name="Обычный 6 4 2 2" xfId="60040" xr:uid="{00000000-0005-0000-0000-00009DEA0000}"/>
    <cellStyle name="Обычный 6 4 3" xfId="60041" xr:uid="{00000000-0005-0000-0000-00009EEA0000}"/>
    <cellStyle name="Обычный 6 5" xfId="60042" xr:uid="{00000000-0005-0000-0000-00009FEA0000}"/>
    <cellStyle name="Обычный 6 5 2" xfId="60043" xr:uid="{00000000-0005-0000-0000-0000A0EA0000}"/>
    <cellStyle name="Обычный 6 6" xfId="60044" xr:uid="{00000000-0005-0000-0000-0000A1EA0000}"/>
    <cellStyle name="Обычный 6 6 2" xfId="60045" xr:uid="{00000000-0005-0000-0000-0000A2EA0000}"/>
    <cellStyle name="Обычный 6 7" xfId="60046" xr:uid="{00000000-0005-0000-0000-0000A3EA0000}"/>
    <cellStyle name="Обычный 6 7 2" xfId="60047" xr:uid="{00000000-0005-0000-0000-0000A4EA0000}"/>
    <cellStyle name="Обычный 6 8" xfId="60048" xr:uid="{00000000-0005-0000-0000-0000A5EA0000}"/>
    <cellStyle name="Обычный 6 9" xfId="60049" xr:uid="{00000000-0005-0000-0000-0000A6EA0000}"/>
    <cellStyle name="Обычный 60" xfId="60050" xr:uid="{00000000-0005-0000-0000-0000A7EA0000}"/>
    <cellStyle name="Обычный 60 2" xfId="60051" xr:uid="{00000000-0005-0000-0000-0000A8EA0000}"/>
    <cellStyle name="Обычный 60 2 2" xfId="60052" xr:uid="{00000000-0005-0000-0000-0000A9EA0000}"/>
    <cellStyle name="Обычный 60 2 3" xfId="60053" xr:uid="{00000000-0005-0000-0000-0000AAEA0000}"/>
    <cellStyle name="Обычный 60 3" xfId="60054" xr:uid="{00000000-0005-0000-0000-0000ABEA0000}"/>
    <cellStyle name="Обычный 60 3 2" xfId="60055" xr:uid="{00000000-0005-0000-0000-0000ACEA0000}"/>
    <cellStyle name="Обычный 60 3 3" xfId="60056" xr:uid="{00000000-0005-0000-0000-0000ADEA0000}"/>
    <cellStyle name="Обычный 60 4" xfId="60057" xr:uid="{00000000-0005-0000-0000-0000AEEA0000}"/>
    <cellStyle name="Обычный 60 5" xfId="60058" xr:uid="{00000000-0005-0000-0000-0000AFEA0000}"/>
    <cellStyle name="Обычный 61" xfId="60059" xr:uid="{00000000-0005-0000-0000-0000B0EA0000}"/>
    <cellStyle name="Обычный 61 2" xfId="60060" xr:uid="{00000000-0005-0000-0000-0000B1EA0000}"/>
    <cellStyle name="Обычный 61 2 2" xfId="60061" xr:uid="{00000000-0005-0000-0000-0000B2EA0000}"/>
    <cellStyle name="Обычный 61 2 3" xfId="60062" xr:uid="{00000000-0005-0000-0000-0000B3EA0000}"/>
    <cellStyle name="Обычный 61 3" xfId="60063" xr:uid="{00000000-0005-0000-0000-0000B4EA0000}"/>
    <cellStyle name="Обычный 61 3 2" xfId="60064" xr:uid="{00000000-0005-0000-0000-0000B5EA0000}"/>
    <cellStyle name="Обычный 61 3 3" xfId="60065" xr:uid="{00000000-0005-0000-0000-0000B6EA0000}"/>
    <cellStyle name="Обычный 61 4" xfId="60066" xr:uid="{00000000-0005-0000-0000-0000B7EA0000}"/>
    <cellStyle name="Обычный 61 5" xfId="60067" xr:uid="{00000000-0005-0000-0000-0000B8EA0000}"/>
    <cellStyle name="Обычный 62" xfId="60068" xr:uid="{00000000-0005-0000-0000-0000B9EA0000}"/>
    <cellStyle name="Обычный 62 2" xfId="60069" xr:uid="{00000000-0005-0000-0000-0000BAEA0000}"/>
    <cellStyle name="Обычный 62 2 2" xfId="60070" xr:uid="{00000000-0005-0000-0000-0000BBEA0000}"/>
    <cellStyle name="Обычный 62 2 3" xfId="60071" xr:uid="{00000000-0005-0000-0000-0000BCEA0000}"/>
    <cellStyle name="Обычный 62 3" xfId="60072" xr:uid="{00000000-0005-0000-0000-0000BDEA0000}"/>
    <cellStyle name="Обычный 62 3 2" xfId="60073" xr:uid="{00000000-0005-0000-0000-0000BEEA0000}"/>
    <cellStyle name="Обычный 62 3 3" xfId="60074" xr:uid="{00000000-0005-0000-0000-0000BFEA0000}"/>
    <cellStyle name="Обычный 62 4" xfId="60075" xr:uid="{00000000-0005-0000-0000-0000C0EA0000}"/>
    <cellStyle name="Обычный 62 5" xfId="60076" xr:uid="{00000000-0005-0000-0000-0000C1EA0000}"/>
    <cellStyle name="Обычный 63" xfId="60077" xr:uid="{00000000-0005-0000-0000-0000C2EA0000}"/>
    <cellStyle name="Обычный 63 2" xfId="60078" xr:uid="{00000000-0005-0000-0000-0000C3EA0000}"/>
    <cellStyle name="Обычный 63 2 2" xfId="60079" xr:uid="{00000000-0005-0000-0000-0000C4EA0000}"/>
    <cellStyle name="Обычный 63 2 3" xfId="60080" xr:uid="{00000000-0005-0000-0000-0000C5EA0000}"/>
    <cellStyle name="Обычный 63 3" xfId="60081" xr:uid="{00000000-0005-0000-0000-0000C6EA0000}"/>
    <cellStyle name="Обычный 63 3 2" xfId="60082" xr:uid="{00000000-0005-0000-0000-0000C7EA0000}"/>
    <cellStyle name="Обычный 63 3 3" xfId="60083" xr:uid="{00000000-0005-0000-0000-0000C8EA0000}"/>
    <cellStyle name="Обычный 63 4" xfId="60084" xr:uid="{00000000-0005-0000-0000-0000C9EA0000}"/>
    <cellStyle name="Обычный 63 5" xfId="60085" xr:uid="{00000000-0005-0000-0000-0000CAEA0000}"/>
    <cellStyle name="Обычный 64" xfId="60086" xr:uid="{00000000-0005-0000-0000-0000CBEA0000}"/>
    <cellStyle name="Обычный 64 2" xfId="60087" xr:uid="{00000000-0005-0000-0000-0000CCEA0000}"/>
    <cellStyle name="Обычный 64 2 2" xfId="60088" xr:uid="{00000000-0005-0000-0000-0000CDEA0000}"/>
    <cellStyle name="Обычный 64 2 3" xfId="60089" xr:uid="{00000000-0005-0000-0000-0000CEEA0000}"/>
    <cellStyle name="Обычный 64 3" xfId="60090" xr:uid="{00000000-0005-0000-0000-0000CFEA0000}"/>
    <cellStyle name="Обычный 64 3 2" xfId="60091" xr:uid="{00000000-0005-0000-0000-0000D0EA0000}"/>
    <cellStyle name="Обычный 64 3 3" xfId="60092" xr:uid="{00000000-0005-0000-0000-0000D1EA0000}"/>
    <cellStyle name="Обычный 64 4" xfId="60093" xr:uid="{00000000-0005-0000-0000-0000D2EA0000}"/>
    <cellStyle name="Обычный 64 5" xfId="60094" xr:uid="{00000000-0005-0000-0000-0000D3EA0000}"/>
    <cellStyle name="Обычный 65" xfId="60095" xr:uid="{00000000-0005-0000-0000-0000D4EA0000}"/>
    <cellStyle name="Обычный 65 2" xfId="60096" xr:uid="{00000000-0005-0000-0000-0000D5EA0000}"/>
    <cellStyle name="Обычный 65 2 2" xfId="60097" xr:uid="{00000000-0005-0000-0000-0000D6EA0000}"/>
    <cellStyle name="Обычный 65 2 3" xfId="60098" xr:uid="{00000000-0005-0000-0000-0000D7EA0000}"/>
    <cellStyle name="Обычный 65 3" xfId="60099" xr:uid="{00000000-0005-0000-0000-0000D8EA0000}"/>
    <cellStyle name="Обычный 65 3 2" xfId="60100" xr:uid="{00000000-0005-0000-0000-0000D9EA0000}"/>
    <cellStyle name="Обычный 65 3 3" xfId="60101" xr:uid="{00000000-0005-0000-0000-0000DAEA0000}"/>
    <cellStyle name="Обычный 65 4" xfId="60102" xr:uid="{00000000-0005-0000-0000-0000DBEA0000}"/>
    <cellStyle name="Обычный 65 5" xfId="60103" xr:uid="{00000000-0005-0000-0000-0000DCEA0000}"/>
    <cellStyle name="Обычный 66" xfId="60104" xr:uid="{00000000-0005-0000-0000-0000DDEA0000}"/>
    <cellStyle name="Обычный 66 2" xfId="60105" xr:uid="{00000000-0005-0000-0000-0000DEEA0000}"/>
    <cellStyle name="Обычный 66 2 2" xfId="60106" xr:uid="{00000000-0005-0000-0000-0000DFEA0000}"/>
    <cellStyle name="Обычный 66 2 3" xfId="60107" xr:uid="{00000000-0005-0000-0000-0000E0EA0000}"/>
    <cellStyle name="Обычный 66 3" xfId="60108" xr:uid="{00000000-0005-0000-0000-0000E1EA0000}"/>
    <cellStyle name="Обычный 66 3 2" xfId="60109" xr:uid="{00000000-0005-0000-0000-0000E2EA0000}"/>
    <cellStyle name="Обычный 66 3 3" xfId="60110" xr:uid="{00000000-0005-0000-0000-0000E3EA0000}"/>
    <cellStyle name="Обычный 66 4" xfId="60111" xr:uid="{00000000-0005-0000-0000-0000E4EA0000}"/>
    <cellStyle name="Обычный 66 5" xfId="60112" xr:uid="{00000000-0005-0000-0000-0000E5EA0000}"/>
    <cellStyle name="Обычный 67" xfId="60113" xr:uid="{00000000-0005-0000-0000-0000E6EA0000}"/>
    <cellStyle name="Обычный 67 2" xfId="60114" xr:uid="{00000000-0005-0000-0000-0000E7EA0000}"/>
    <cellStyle name="Обычный 67 3" xfId="60115" xr:uid="{00000000-0005-0000-0000-0000E8EA0000}"/>
    <cellStyle name="Обычный 68" xfId="60116" xr:uid="{00000000-0005-0000-0000-0000E9EA0000}"/>
    <cellStyle name="Обычный 69" xfId="60117" xr:uid="{00000000-0005-0000-0000-0000EAEA0000}"/>
    <cellStyle name="Обычный 69 2" xfId="60118" xr:uid="{00000000-0005-0000-0000-0000EBEA0000}"/>
    <cellStyle name="Обычный 69 3" xfId="61306" xr:uid="{00000000-0005-0000-0000-0000ECEA0000}"/>
    <cellStyle name="Обычный 7" xfId="60119" xr:uid="{00000000-0005-0000-0000-0000EDEA0000}"/>
    <cellStyle name="Обычный 7 2" xfId="60120" xr:uid="{00000000-0005-0000-0000-0000EEEA0000}"/>
    <cellStyle name="Обычный 7 2 2" xfId="60121" xr:uid="{00000000-0005-0000-0000-0000EFEA0000}"/>
    <cellStyle name="Обычный 7 2 2 2" xfId="60122" xr:uid="{00000000-0005-0000-0000-0000F0EA0000}"/>
    <cellStyle name="Обычный 7 2 3" xfId="60123" xr:uid="{00000000-0005-0000-0000-0000F1EA0000}"/>
    <cellStyle name="Обычный 7 3" xfId="60124" xr:uid="{00000000-0005-0000-0000-0000F2EA0000}"/>
    <cellStyle name="Обычный 7 4" xfId="60125" xr:uid="{00000000-0005-0000-0000-0000F3EA0000}"/>
    <cellStyle name="Обычный 7 5" xfId="60126" xr:uid="{00000000-0005-0000-0000-0000F4EA0000}"/>
    <cellStyle name="Обычный 70" xfId="60127" xr:uid="{00000000-0005-0000-0000-0000F5EA0000}"/>
    <cellStyle name="Обычный 71" xfId="60128" xr:uid="{00000000-0005-0000-0000-0000F6EA0000}"/>
    <cellStyle name="Обычный 72" xfId="60129" xr:uid="{00000000-0005-0000-0000-0000F7EA0000}"/>
    <cellStyle name="Обычный 73" xfId="60130" xr:uid="{00000000-0005-0000-0000-0000F8EA0000}"/>
    <cellStyle name="Обычный 74" xfId="60131" xr:uid="{00000000-0005-0000-0000-0000F9EA0000}"/>
    <cellStyle name="Обычный 75" xfId="60132" xr:uid="{00000000-0005-0000-0000-0000FAEA0000}"/>
    <cellStyle name="Обычный 76" xfId="60133" xr:uid="{00000000-0005-0000-0000-0000FBEA0000}"/>
    <cellStyle name="Обычный 77" xfId="60134" xr:uid="{00000000-0005-0000-0000-0000FCEA0000}"/>
    <cellStyle name="Обычный 78" xfId="60135" xr:uid="{00000000-0005-0000-0000-0000FDEA0000}"/>
    <cellStyle name="Обычный 79" xfId="60136" xr:uid="{00000000-0005-0000-0000-0000FEEA0000}"/>
    <cellStyle name="Обычный 79 2" xfId="60137" xr:uid="{00000000-0005-0000-0000-0000FFEA0000}"/>
    <cellStyle name="Обычный 8" xfId="60138" xr:uid="{00000000-0005-0000-0000-000000EB0000}"/>
    <cellStyle name="Обычный 8 2" xfId="60139" xr:uid="{00000000-0005-0000-0000-000001EB0000}"/>
    <cellStyle name="Обычный 8 2 2" xfId="60140" xr:uid="{00000000-0005-0000-0000-000002EB0000}"/>
    <cellStyle name="Обычный 8 2 2 2" xfId="60141" xr:uid="{00000000-0005-0000-0000-000003EB0000}"/>
    <cellStyle name="Обычный 8 2 3" xfId="60142" xr:uid="{00000000-0005-0000-0000-000004EB0000}"/>
    <cellStyle name="Обычный 8 3" xfId="60143" xr:uid="{00000000-0005-0000-0000-000005EB0000}"/>
    <cellStyle name="Обычный 8 4" xfId="60144" xr:uid="{00000000-0005-0000-0000-000006EB0000}"/>
    <cellStyle name="Обычный 8 5" xfId="60145" xr:uid="{00000000-0005-0000-0000-000007EB0000}"/>
    <cellStyle name="Обычный 80" xfId="60146" xr:uid="{00000000-0005-0000-0000-000008EB0000}"/>
    <cellStyle name="Обычный 81" xfId="60147" xr:uid="{00000000-0005-0000-0000-000009EB0000}"/>
    <cellStyle name="Обычный 82" xfId="60148" xr:uid="{00000000-0005-0000-0000-00000AEB0000}"/>
    <cellStyle name="Обычный 83" xfId="60149" xr:uid="{00000000-0005-0000-0000-00000BEB0000}"/>
    <cellStyle name="Обычный 83 2" xfId="61307" xr:uid="{00000000-0005-0000-0000-00000CEB0000}"/>
    <cellStyle name="Обычный 83 3" xfId="61308" xr:uid="{00000000-0005-0000-0000-00000DEB0000}"/>
    <cellStyle name="Обычный 84" xfId="60150" xr:uid="{00000000-0005-0000-0000-00000EEB0000}"/>
    <cellStyle name="Обычный 84 10" xfId="60151" xr:uid="{00000000-0005-0000-0000-00000FEB0000}"/>
    <cellStyle name="Обычный 84 11" xfId="60152" xr:uid="{00000000-0005-0000-0000-000010EB0000}"/>
    <cellStyle name="Обычный 84 12" xfId="60153" xr:uid="{00000000-0005-0000-0000-000011EB0000}"/>
    <cellStyle name="Обычный 84 12 2" xfId="60154" xr:uid="{00000000-0005-0000-0000-000012EB0000}"/>
    <cellStyle name="Обычный 84 13" xfId="60155" xr:uid="{00000000-0005-0000-0000-000013EB0000}"/>
    <cellStyle name="Обычный 84 14" xfId="60156" xr:uid="{00000000-0005-0000-0000-000014EB0000}"/>
    <cellStyle name="Обычный 84 15" xfId="60157" xr:uid="{00000000-0005-0000-0000-000015EB0000}"/>
    <cellStyle name="Обычный 84 16" xfId="60158" xr:uid="{00000000-0005-0000-0000-000016EB0000}"/>
    <cellStyle name="Обычный 84 16 2" xfId="60159" xr:uid="{00000000-0005-0000-0000-000017EB0000}"/>
    <cellStyle name="Обычный 84 17" xfId="60160" xr:uid="{00000000-0005-0000-0000-000018EB0000}"/>
    <cellStyle name="Обычный 84 18" xfId="61315" xr:uid="{00000000-0005-0000-0000-000019EB0000}"/>
    <cellStyle name="Обычный 84 2" xfId="60161" xr:uid="{00000000-0005-0000-0000-00001AEB0000}"/>
    <cellStyle name="Обычный 84 2 2" xfId="60162" xr:uid="{00000000-0005-0000-0000-00001BEB0000}"/>
    <cellStyle name="Обычный 84 2 3" xfId="61310" xr:uid="{00000000-0005-0000-0000-00001CEB0000}"/>
    <cellStyle name="Обычный 84 3" xfId="60163" xr:uid="{00000000-0005-0000-0000-00001DEB0000}"/>
    <cellStyle name="Обычный 84 4" xfId="60164" xr:uid="{00000000-0005-0000-0000-00001EEB0000}"/>
    <cellStyle name="Обычный 84 5" xfId="60165" xr:uid="{00000000-0005-0000-0000-00001FEB0000}"/>
    <cellStyle name="Обычный 84 6" xfId="60166" xr:uid="{00000000-0005-0000-0000-000020EB0000}"/>
    <cellStyle name="Обычный 84 7" xfId="60167" xr:uid="{00000000-0005-0000-0000-000021EB0000}"/>
    <cellStyle name="Обычный 84 8" xfId="60168" xr:uid="{00000000-0005-0000-0000-000022EB0000}"/>
    <cellStyle name="Обычный 84 9" xfId="60169" xr:uid="{00000000-0005-0000-0000-000023EB0000}"/>
    <cellStyle name="Обычный 85" xfId="60170" xr:uid="{00000000-0005-0000-0000-000024EB0000}"/>
    <cellStyle name="Обычный 85 2" xfId="60171" xr:uid="{00000000-0005-0000-0000-000025EB0000}"/>
    <cellStyle name="Обычный 85 3" xfId="60172" xr:uid="{00000000-0005-0000-0000-000026EB0000}"/>
    <cellStyle name="Обычный 85 3 2" xfId="60173" xr:uid="{00000000-0005-0000-0000-000027EB0000}"/>
    <cellStyle name="Обычный 85 4" xfId="60174" xr:uid="{00000000-0005-0000-0000-000028EB0000}"/>
    <cellStyle name="Обычный 85 4 2" xfId="60175" xr:uid="{00000000-0005-0000-0000-000029EB0000}"/>
    <cellStyle name="Обычный 85 5" xfId="60176" xr:uid="{00000000-0005-0000-0000-00002AEB0000}"/>
    <cellStyle name="Обычный 85 6" xfId="61316" xr:uid="{00000000-0005-0000-0000-00002BEB0000}"/>
    <cellStyle name="Обычный 86" xfId="60177" xr:uid="{00000000-0005-0000-0000-00002CEB0000}"/>
    <cellStyle name="Обычный 87" xfId="60178" xr:uid="{00000000-0005-0000-0000-00002DEB0000}"/>
    <cellStyle name="Обычный 88" xfId="60179" xr:uid="{00000000-0005-0000-0000-00002EEB0000}"/>
    <cellStyle name="Обычный 89" xfId="60180" xr:uid="{00000000-0005-0000-0000-00002FEB0000}"/>
    <cellStyle name="Обычный 89 2" xfId="60181" xr:uid="{00000000-0005-0000-0000-000030EB0000}"/>
    <cellStyle name="Обычный 9" xfId="60182" xr:uid="{00000000-0005-0000-0000-000031EB0000}"/>
    <cellStyle name="Обычный 9 2" xfId="60183" xr:uid="{00000000-0005-0000-0000-000032EB0000}"/>
    <cellStyle name="Обычный 9 2 2" xfId="60184" xr:uid="{00000000-0005-0000-0000-000033EB0000}"/>
    <cellStyle name="Обычный 9 2 2 2" xfId="60185" xr:uid="{00000000-0005-0000-0000-000034EB0000}"/>
    <cellStyle name="Обычный 9 2 3" xfId="60186" xr:uid="{00000000-0005-0000-0000-000035EB0000}"/>
    <cellStyle name="Обычный 9 3" xfId="60187" xr:uid="{00000000-0005-0000-0000-000036EB0000}"/>
    <cellStyle name="Обычный 9 4" xfId="60188" xr:uid="{00000000-0005-0000-0000-000037EB0000}"/>
    <cellStyle name="Обычный 9 5" xfId="60189" xr:uid="{00000000-0005-0000-0000-000038EB0000}"/>
    <cellStyle name="Обычный 90" xfId="60190" xr:uid="{00000000-0005-0000-0000-000039EB0000}"/>
    <cellStyle name="Обычный 91" xfId="60191" xr:uid="{00000000-0005-0000-0000-00003AEB0000}"/>
    <cellStyle name="Обычный 92" xfId="60192" xr:uid="{00000000-0005-0000-0000-00003BEB0000}"/>
    <cellStyle name="Обычный 93" xfId="60193" xr:uid="{00000000-0005-0000-0000-00003CEB0000}"/>
    <cellStyle name="Обычный 94" xfId="60194" xr:uid="{00000000-0005-0000-0000-00003DEB0000}"/>
    <cellStyle name="Обычный 95" xfId="60195" xr:uid="{00000000-0005-0000-0000-00003EEB0000}"/>
    <cellStyle name="Обычный 96" xfId="60196" xr:uid="{00000000-0005-0000-0000-00003FEB0000}"/>
    <cellStyle name="Обычный 97" xfId="60197" xr:uid="{00000000-0005-0000-0000-000040EB0000}"/>
    <cellStyle name="Обычный 98" xfId="60198" xr:uid="{00000000-0005-0000-0000-000041EB0000}"/>
    <cellStyle name="Обычный 99" xfId="60199" xr:uid="{00000000-0005-0000-0000-000042EB0000}"/>
    <cellStyle name="Обычный_17.04.2007 Свод(общий)" xfId="61319" xr:uid="{00000000-0005-0000-0000-000043EB0000}"/>
    <cellStyle name="Плохой 10" xfId="60200" xr:uid="{00000000-0005-0000-0000-000044EB0000}"/>
    <cellStyle name="Плохой 100" xfId="60201" xr:uid="{00000000-0005-0000-0000-000045EB0000}"/>
    <cellStyle name="Плохой 101" xfId="60202" xr:uid="{00000000-0005-0000-0000-000046EB0000}"/>
    <cellStyle name="Плохой 102" xfId="60203" xr:uid="{00000000-0005-0000-0000-000047EB0000}"/>
    <cellStyle name="Плохой 103" xfId="60204" xr:uid="{00000000-0005-0000-0000-000048EB0000}"/>
    <cellStyle name="Плохой 104" xfId="60205" xr:uid="{00000000-0005-0000-0000-000049EB0000}"/>
    <cellStyle name="Плохой 105" xfId="60206" xr:uid="{00000000-0005-0000-0000-00004AEB0000}"/>
    <cellStyle name="Плохой 106" xfId="60207" xr:uid="{00000000-0005-0000-0000-00004BEB0000}"/>
    <cellStyle name="Плохой 107" xfId="60208" xr:uid="{00000000-0005-0000-0000-00004CEB0000}"/>
    <cellStyle name="Плохой 108" xfId="60209" xr:uid="{00000000-0005-0000-0000-00004DEB0000}"/>
    <cellStyle name="Плохой 109" xfId="60210" xr:uid="{00000000-0005-0000-0000-00004EEB0000}"/>
    <cellStyle name="Плохой 11" xfId="60211" xr:uid="{00000000-0005-0000-0000-00004FEB0000}"/>
    <cellStyle name="Плохой 110" xfId="60212" xr:uid="{00000000-0005-0000-0000-000050EB0000}"/>
    <cellStyle name="Плохой 111" xfId="60213" xr:uid="{00000000-0005-0000-0000-000051EB0000}"/>
    <cellStyle name="Плохой 112" xfId="60214" xr:uid="{00000000-0005-0000-0000-000052EB0000}"/>
    <cellStyle name="Плохой 113" xfId="60215" xr:uid="{00000000-0005-0000-0000-000053EB0000}"/>
    <cellStyle name="Плохой 114" xfId="60216" xr:uid="{00000000-0005-0000-0000-000054EB0000}"/>
    <cellStyle name="Плохой 115" xfId="60217" xr:uid="{00000000-0005-0000-0000-000055EB0000}"/>
    <cellStyle name="Плохой 116" xfId="60218" xr:uid="{00000000-0005-0000-0000-000056EB0000}"/>
    <cellStyle name="Плохой 117" xfId="60219" xr:uid="{00000000-0005-0000-0000-000057EB0000}"/>
    <cellStyle name="Плохой 118" xfId="60220" xr:uid="{00000000-0005-0000-0000-000058EB0000}"/>
    <cellStyle name="Плохой 119" xfId="60221" xr:uid="{00000000-0005-0000-0000-000059EB0000}"/>
    <cellStyle name="Плохой 12" xfId="60222" xr:uid="{00000000-0005-0000-0000-00005AEB0000}"/>
    <cellStyle name="Плохой 120" xfId="60223" xr:uid="{00000000-0005-0000-0000-00005BEB0000}"/>
    <cellStyle name="Плохой 121" xfId="60224" xr:uid="{00000000-0005-0000-0000-00005CEB0000}"/>
    <cellStyle name="Плохой 122" xfId="60225" xr:uid="{00000000-0005-0000-0000-00005DEB0000}"/>
    <cellStyle name="Плохой 123" xfId="60226" xr:uid="{00000000-0005-0000-0000-00005EEB0000}"/>
    <cellStyle name="Плохой 124" xfId="60227" xr:uid="{00000000-0005-0000-0000-00005FEB0000}"/>
    <cellStyle name="Плохой 125" xfId="60228" xr:uid="{00000000-0005-0000-0000-000060EB0000}"/>
    <cellStyle name="Плохой 126" xfId="60229" xr:uid="{00000000-0005-0000-0000-000061EB0000}"/>
    <cellStyle name="Плохой 127" xfId="60230" xr:uid="{00000000-0005-0000-0000-000062EB0000}"/>
    <cellStyle name="Плохой 128" xfId="60231" xr:uid="{00000000-0005-0000-0000-000063EB0000}"/>
    <cellStyle name="Плохой 129" xfId="60232" xr:uid="{00000000-0005-0000-0000-000064EB0000}"/>
    <cellStyle name="Плохой 13" xfId="60233" xr:uid="{00000000-0005-0000-0000-000065EB0000}"/>
    <cellStyle name="Плохой 130" xfId="60234" xr:uid="{00000000-0005-0000-0000-000066EB0000}"/>
    <cellStyle name="Плохой 131" xfId="60235" xr:uid="{00000000-0005-0000-0000-000067EB0000}"/>
    <cellStyle name="Плохой 132" xfId="60236" xr:uid="{00000000-0005-0000-0000-000068EB0000}"/>
    <cellStyle name="Плохой 133" xfId="60237" xr:uid="{00000000-0005-0000-0000-000069EB0000}"/>
    <cellStyle name="Плохой 134" xfId="60238" xr:uid="{00000000-0005-0000-0000-00006AEB0000}"/>
    <cellStyle name="Плохой 135" xfId="60239" xr:uid="{00000000-0005-0000-0000-00006BEB0000}"/>
    <cellStyle name="Плохой 136" xfId="60240" xr:uid="{00000000-0005-0000-0000-00006CEB0000}"/>
    <cellStyle name="Плохой 137" xfId="60241" xr:uid="{00000000-0005-0000-0000-00006DEB0000}"/>
    <cellStyle name="Плохой 138" xfId="60242" xr:uid="{00000000-0005-0000-0000-00006EEB0000}"/>
    <cellStyle name="Плохой 139" xfId="60243" xr:uid="{00000000-0005-0000-0000-00006FEB0000}"/>
    <cellStyle name="Плохой 14" xfId="60244" xr:uid="{00000000-0005-0000-0000-000070EB0000}"/>
    <cellStyle name="Плохой 140" xfId="60245" xr:uid="{00000000-0005-0000-0000-000071EB0000}"/>
    <cellStyle name="Плохой 141" xfId="60246" xr:uid="{00000000-0005-0000-0000-000072EB0000}"/>
    <cellStyle name="Плохой 142" xfId="60247" xr:uid="{00000000-0005-0000-0000-000073EB0000}"/>
    <cellStyle name="Плохой 143" xfId="60248" xr:uid="{00000000-0005-0000-0000-000074EB0000}"/>
    <cellStyle name="Плохой 144" xfId="60249" xr:uid="{00000000-0005-0000-0000-000075EB0000}"/>
    <cellStyle name="Плохой 145" xfId="60250" xr:uid="{00000000-0005-0000-0000-000076EB0000}"/>
    <cellStyle name="Плохой 146" xfId="60251" xr:uid="{00000000-0005-0000-0000-000077EB0000}"/>
    <cellStyle name="Плохой 147" xfId="60252" xr:uid="{00000000-0005-0000-0000-000078EB0000}"/>
    <cellStyle name="Плохой 148" xfId="60253" xr:uid="{00000000-0005-0000-0000-000079EB0000}"/>
    <cellStyle name="Плохой 149" xfId="60254" xr:uid="{00000000-0005-0000-0000-00007AEB0000}"/>
    <cellStyle name="Плохой 15" xfId="60255" xr:uid="{00000000-0005-0000-0000-00007BEB0000}"/>
    <cellStyle name="Плохой 150" xfId="60256" xr:uid="{00000000-0005-0000-0000-00007CEB0000}"/>
    <cellStyle name="Плохой 151" xfId="60257" xr:uid="{00000000-0005-0000-0000-00007DEB0000}"/>
    <cellStyle name="Плохой 152" xfId="60258" xr:uid="{00000000-0005-0000-0000-00007EEB0000}"/>
    <cellStyle name="Плохой 153" xfId="60259" xr:uid="{00000000-0005-0000-0000-00007FEB0000}"/>
    <cellStyle name="Плохой 16" xfId="60260" xr:uid="{00000000-0005-0000-0000-000080EB0000}"/>
    <cellStyle name="Плохой 17" xfId="60261" xr:uid="{00000000-0005-0000-0000-000081EB0000}"/>
    <cellStyle name="Плохой 18" xfId="60262" xr:uid="{00000000-0005-0000-0000-000082EB0000}"/>
    <cellStyle name="Плохой 19" xfId="60263" xr:uid="{00000000-0005-0000-0000-000083EB0000}"/>
    <cellStyle name="Плохой 2" xfId="60264" xr:uid="{00000000-0005-0000-0000-000084EB0000}"/>
    <cellStyle name="Плохой 2 2" xfId="60265" xr:uid="{00000000-0005-0000-0000-000085EB0000}"/>
    <cellStyle name="Плохой 2 2 10" xfId="60266" xr:uid="{00000000-0005-0000-0000-000086EB0000}"/>
    <cellStyle name="Плохой 2 2 11" xfId="60267" xr:uid="{00000000-0005-0000-0000-000087EB0000}"/>
    <cellStyle name="Плохой 2 2 12" xfId="60268" xr:uid="{00000000-0005-0000-0000-000088EB0000}"/>
    <cellStyle name="Плохой 2 2 13" xfId="60269" xr:uid="{00000000-0005-0000-0000-000089EB0000}"/>
    <cellStyle name="Плохой 2 2 2" xfId="60270" xr:uid="{00000000-0005-0000-0000-00008AEB0000}"/>
    <cellStyle name="Плохой 2 2 3" xfId="60271" xr:uid="{00000000-0005-0000-0000-00008BEB0000}"/>
    <cellStyle name="Плохой 2 2 4" xfId="60272" xr:uid="{00000000-0005-0000-0000-00008CEB0000}"/>
    <cellStyle name="Плохой 2 2 5" xfId="60273" xr:uid="{00000000-0005-0000-0000-00008DEB0000}"/>
    <cellStyle name="Плохой 2 2 6" xfId="60274" xr:uid="{00000000-0005-0000-0000-00008EEB0000}"/>
    <cellStyle name="Плохой 2 2 7" xfId="60275" xr:uid="{00000000-0005-0000-0000-00008FEB0000}"/>
    <cellStyle name="Плохой 2 2 8" xfId="60276" xr:uid="{00000000-0005-0000-0000-000090EB0000}"/>
    <cellStyle name="Плохой 2 2 9" xfId="60277" xr:uid="{00000000-0005-0000-0000-000091EB0000}"/>
    <cellStyle name="Плохой 2 3" xfId="60278" xr:uid="{00000000-0005-0000-0000-000092EB0000}"/>
    <cellStyle name="Плохой 20" xfId="60279" xr:uid="{00000000-0005-0000-0000-000093EB0000}"/>
    <cellStyle name="Плохой 21" xfId="60280" xr:uid="{00000000-0005-0000-0000-000094EB0000}"/>
    <cellStyle name="Плохой 22" xfId="60281" xr:uid="{00000000-0005-0000-0000-000095EB0000}"/>
    <cellStyle name="Плохой 23" xfId="60282" xr:uid="{00000000-0005-0000-0000-000096EB0000}"/>
    <cellStyle name="Плохой 24" xfId="60283" xr:uid="{00000000-0005-0000-0000-000097EB0000}"/>
    <cellStyle name="Плохой 25" xfId="60284" xr:uid="{00000000-0005-0000-0000-000098EB0000}"/>
    <cellStyle name="Плохой 26" xfId="60285" xr:uid="{00000000-0005-0000-0000-000099EB0000}"/>
    <cellStyle name="Плохой 27" xfId="60286" xr:uid="{00000000-0005-0000-0000-00009AEB0000}"/>
    <cellStyle name="Плохой 28" xfId="60287" xr:uid="{00000000-0005-0000-0000-00009BEB0000}"/>
    <cellStyle name="Плохой 29" xfId="60288" xr:uid="{00000000-0005-0000-0000-00009CEB0000}"/>
    <cellStyle name="Плохой 3" xfId="60289" xr:uid="{00000000-0005-0000-0000-00009DEB0000}"/>
    <cellStyle name="Плохой 30" xfId="60290" xr:uid="{00000000-0005-0000-0000-00009EEB0000}"/>
    <cellStyle name="Плохой 31" xfId="60291" xr:uid="{00000000-0005-0000-0000-00009FEB0000}"/>
    <cellStyle name="Плохой 32" xfId="60292" xr:uid="{00000000-0005-0000-0000-0000A0EB0000}"/>
    <cellStyle name="Плохой 33" xfId="60293" xr:uid="{00000000-0005-0000-0000-0000A1EB0000}"/>
    <cellStyle name="Плохой 34" xfId="60294" xr:uid="{00000000-0005-0000-0000-0000A2EB0000}"/>
    <cellStyle name="Плохой 35" xfId="60295" xr:uid="{00000000-0005-0000-0000-0000A3EB0000}"/>
    <cellStyle name="Плохой 36" xfId="60296" xr:uid="{00000000-0005-0000-0000-0000A4EB0000}"/>
    <cellStyle name="Плохой 37" xfId="60297" xr:uid="{00000000-0005-0000-0000-0000A5EB0000}"/>
    <cellStyle name="Плохой 38" xfId="60298" xr:uid="{00000000-0005-0000-0000-0000A6EB0000}"/>
    <cellStyle name="Плохой 39" xfId="60299" xr:uid="{00000000-0005-0000-0000-0000A7EB0000}"/>
    <cellStyle name="Плохой 4" xfId="60300" xr:uid="{00000000-0005-0000-0000-0000A8EB0000}"/>
    <cellStyle name="Плохой 40" xfId="60301" xr:uid="{00000000-0005-0000-0000-0000A9EB0000}"/>
    <cellStyle name="Плохой 41" xfId="60302" xr:uid="{00000000-0005-0000-0000-0000AAEB0000}"/>
    <cellStyle name="Плохой 42" xfId="60303" xr:uid="{00000000-0005-0000-0000-0000ABEB0000}"/>
    <cellStyle name="Плохой 43" xfId="60304" xr:uid="{00000000-0005-0000-0000-0000ACEB0000}"/>
    <cellStyle name="Плохой 44" xfId="60305" xr:uid="{00000000-0005-0000-0000-0000ADEB0000}"/>
    <cellStyle name="Плохой 45" xfId="60306" xr:uid="{00000000-0005-0000-0000-0000AEEB0000}"/>
    <cellStyle name="Плохой 46" xfId="60307" xr:uid="{00000000-0005-0000-0000-0000AFEB0000}"/>
    <cellStyle name="Плохой 47" xfId="60308" xr:uid="{00000000-0005-0000-0000-0000B0EB0000}"/>
    <cellStyle name="Плохой 48" xfId="60309" xr:uid="{00000000-0005-0000-0000-0000B1EB0000}"/>
    <cellStyle name="Плохой 49" xfId="60310" xr:uid="{00000000-0005-0000-0000-0000B2EB0000}"/>
    <cellStyle name="Плохой 5" xfId="60311" xr:uid="{00000000-0005-0000-0000-0000B3EB0000}"/>
    <cellStyle name="Плохой 50" xfId="60312" xr:uid="{00000000-0005-0000-0000-0000B4EB0000}"/>
    <cellStyle name="Плохой 51" xfId="60313" xr:uid="{00000000-0005-0000-0000-0000B5EB0000}"/>
    <cellStyle name="Плохой 52" xfId="60314" xr:uid="{00000000-0005-0000-0000-0000B6EB0000}"/>
    <cellStyle name="Плохой 53" xfId="60315" xr:uid="{00000000-0005-0000-0000-0000B7EB0000}"/>
    <cellStyle name="Плохой 54" xfId="60316" xr:uid="{00000000-0005-0000-0000-0000B8EB0000}"/>
    <cellStyle name="Плохой 55" xfId="60317" xr:uid="{00000000-0005-0000-0000-0000B9EB0000}"/>
    <cellStyle name="Плохой 56" xfId="60318" xr:uid="{00000000-0005-0000-0000-0000BAEB0000}"/>
    <cellStyle name="Плохой 57" xfId="60319" xr:uid="{00000000-0005-0000-0000-0000BBEB0000}"/>
    <cellStyle name="Плохой 58" xfId="60320" xr:uid="{00000000-0005-0000-0000-0000BCEB0000}"/>
    <cellStyle name="Плохой 59" xfId="60321" xr:uid="{00000000-0005-0000-0000-0000BDEB0000}"/>
    <cellStyle name="Плохой 6" xfId="60322" xr:uid="{00000000-0005-0000-0000-0000BEEB0000}"/>
    <cellStyle name="Плохой 60" xfId="60323" xr:uid="{00000000-0005-0000-0000-0000BFEB0000}"/>
    <cellStyle name="Плохой 61" xfId="60324" xr:uid="{00000000-0005-0000-0000-0000C0EB0000}"/>
    <cellStyle name="Плохой 62" xfId="60325" xr:uid="{00000000-0005-0000-0000-0000C1EB0000}"/>
    <cellStyle name="Плохой 63" xfId="60326" xr:uid="{00000000-0005-0000-0000-0000C2EB0000}"/>
    <cellStyle name="Плохой 64" xfId="60327" xr:uid="{00000000-0005-0000-0000-0000C3EB0000}"/>
    <cellStyle name="Плохой 65" xfId="60328" xr:uid="{00000000-0005-0000-0000-0000C4EB0000}"/>
    <cellStyle name="Плохой 66" xfId="60329" xr:uid="{00000000-0005-0000-0000-0000C5EB0000}"/>
    <cellStyle name="Плохой 67" xfId="60330" xr:uid="{00000000-0005-0000-0000-0000C6EB0000}"/>
    <cellStyle name="Плохой 68" xfId="60331" xr:uid="{00000000-0005-0000-0000-0000C7EB0000}"/>
    <cellStyle name="Плохой 69" xfId="60332" xr:uid="{00000000-0005-0000-0000-0000C8EB0000}"/>
    <cellStyle name="Плохой 7" xfId="60333" xr:uid="{00000000-0005-0000-0000-0000C9EB0000}"/>
    <cellStyle name="Плохой 70" xfId="60334" xr:uid="{00000000-0005-0000-0000-0000CAEB0000}"/>
    <cellStyle name="Плохой 71" xfId="60335" xr:uid="{00000000-0005-0000-0000-0000CBEB0000}"/>
    <cellStyle name="Плохой 72" xfId="60336" xr:uid="{00000000-0005-0000-0000-0000CCEB0000}"/>
    <cellStyle name="Плохой 73" xfId="60337" xr:uid="{00000000-0005-0000-0000-0000CDEB0000}"/>
    <cellStyle name="Плохой 74" xfId="60338" xr:uid="{00000000-0005-0000-0000-0000CEEB0000}"/>
    <cellStyle name="Плохой 75" xfId="60339" xr:uid="{00000000-0005-0000-0000-0000CFEB0000}"/>
    <cellStyle name="Плохой 76" xfId="60340" xr:uid="{00000000-0005-0000-0000-0000D0EB0000}"/>
    <cellStyle name="Плохой 77" xfId="60341" xr:uid="{00000000-0005-0000-0000-0000D1EB0000}"/>
    <cellStyle name="Плохой 78" xfId="60342" xr:uid="{00000000-0005-0000-0000-0000D2EB0000}"/>
    <cellStyle name="Плохой 79" xfId="60343" xr:uid="{00000000-0005-0000-0000-0000D3EB0000}"/>
    <cellStyle name="Плохой 8" xfId="60344" xr:uid="{00000000-0005-0000-0000-0000D4EB0000}"/>
    <cellStyle name="Плохой 80" xfId="60345" xr:uid="{00000000-0005-0000-0000-0000D5EB0000}"/>
    <cellStyle name="Плохой 81" xfId="60346" xr:uid="{00000000-0005-0000-0000-0000D6EB0000}"/>
    <cellStyle name="Плохой 82" xfId="60347" xr:uid="{00000000-0005-0000-0000-0000D7EB0000}"/>
    <cellStyle name="Плохой 83" xfId="60348" xr:uid="{00000000-0005-0000-0000-0000D8EB0000}"/>
    <cellStyle name="Плохой 84" xfId="60349" xr:uid="{00000000-0005-0000-0000-0000D9EB0000}"/>
    <cellStyle name="Плохой 85" xfId="60350" xr:uid="{00000000-0005-0000-0000-0000DAEB0000}"/>
    <cellStyle name="Плохой 86" xfId="60351" xr:uid="{00000000-0005-0000-0000-0000DBEB0000}"/>
    <cellStyle name="Плохой 87" xfId="60352" xr:uid="{00000000-0005-0000-0000-0000DCEB0000}"/>
    <cellStyle name="Плохой 88" xfId="60353" xr:uid="{00000000-0005-0000-0000-0000DDEB0000}"/>
    <cellStyle name="Плохой 89" xfId="60354" xr:uid="{00000000-0005-0000-0000-0000DEEB0000}"/>
    <cellStyle name="Плохой 9" xfId="60355" xr:uid="{00000000-0005-0000-0000-0000DFEB0000}"/>
    <cellStyle name="Плохой 90" xfId="60356" xr:uid="{00000000-0005-0000-0000-0000E0EB0000}"/>
    <cellStyle name="Плохой 91" xfId="60357" xr:uid="{00000000-0005-0000-0000-0000E1EB0000}"/>
    <cellStyle name="Плохой 92" xfId="60358" xr:uid="{00000000-0005-0000-0000-0000E2EB0000}"/>
    <cellStyle name="Плохой 93" xfId="60359" xr:uid="{00000000-0005-0000-0000-0000E3EB0000}"/>
    <cellStyle name="Плохой 94" xfId="60360" xr:uid="{00000000-0005-0000-0000-0000E4EB0000}"/>
    <cellStyle name="Плохой 95" xfId="60361" xr:uid="{00000000-0005-0000-0000-0000E5EB0000}"/>
    <cellStyle name="Плохой 96" xfId="60362" xr:uid="{00000000-0005-0000-0000-0000E6EB0000}"/>
    <cellStyle name="Плохой 97" xfId="60363" xr:uid="{00000000-0005-0000-0000-0000E7EB0000}"/>
    <cellStyle name="Плохой 98" xfId="60364" xr:uid="{00000000-0005-0000-0000-0000E8EB0000}"/>
    <cellStyle name="Плохой 99" xfId="60365" xr:uid="{00000000-0005-0000-0000-0000E9EB0000}"/>
    <cellStyle name="Пояснение 10" xfId="60366" xr:uid="{00000000-0005-0000-0000-0000EAEB0000}"/>
    <cellStyle name="Пояснение 100" xfId="60367" xr:uid="{00000000-0005-0000-0000-0000EBEB0000}"/>
    <cellStyle name="Пояснение 101" xfId="60368" xr:uid="{00000000-0005-0000-0000-0000ECEB0000}"/>
    <cellStyle name="Пояснение 102" xfId="60369" xr:uid="{00000000-0005-0000-0000-0000EDEB0000}"/>
    <cellStyle name="Пояснение 103" xfId="60370" xr:uid="{00000000-0005-0000-0000-0000EEEB0000}"/>
    <cellStyle name="Пояснение 104" xfId="60371" xr:uid="{00000000-0005-0000-0000-0000EFEB0000}"/>
    <cellStyle name="Пояснение 105" xfId="60372" xr:uid="{00000000-0005-0000-0000-0000F0EB0000}"/>
    <cellStyle name="Пояснение 106" xfId="60373" xr:uid="{00000000-0005-0000-0000-0000F1EB0000}"/>
    <cellStyle name="Пояснение 107" xfId="60374" xr:uid="{00000000-0005-0000-0000-0000F2EB0000}"/>
    <cellStyle name="Пояснение 108" xfId="60375" xr:uid="{00000000-0005-0000-0000-0000F3EB0000}"/>
    <cellStyle name="Пояснение 109" xfId="60376" xr:uid="{00000000-0005-0000-0000-0000F4EB0000}"/>
    <cellStyle name="Пояснение 11" xfId="60377" xr:uid="{00000000-0005-0000-0000-0000F5EB0000}"/>
    <cellStyle name="Пояснение 110" xfId="60378" xr:uid="{00000000-0005-0000-0000-0000F6EB0000}"/>
    <cellStyle name="Пояснение 111" xfId="60379" xr:uid="{00000000-0005-0000-0000-0000F7EB0000}"/>
    <cellStyle name="Пояснение 112" xfId="60380" xr:uid="{00000000-0005-0000-0000-0000F8EB0000}"/>
    <cellStyle name="Пояснение 113" xfId="60381" xr:uid="{00000000-0005-0000-0000-0000F9EB0000}"/>
    <cellStyle name="Пояснение 114" xfId="60382" xr:uid="{00000000-0005-0000-0000-0000FAEB0000}"/>
    <cellStyle name="Пояснение 115" xfId="60383" xr:uid="{00000000-0005-0000-0000-0000FBEB0000}"/>
    <cellStyle name="Пояснение 116" xfId="60384" xr:uid="{00000000-0005-0000-0000-0000FCEB0000}"/>
    <cellStyle name="Пояснение 117" xfId="60385" xr:uid="{00000000-0005-0000-0000-0000FDEB0000}"/>
    <cellStyle name="Пояснение 118" xfId="60386" xr:uid="{00000000-0005-0000-0000-0000FEEB0000}"/>
    <cellStyle name="Пояснение 119" xfId="60387" xr:uid="{00000000-0005-0000-0000-0000FFEB0000}"/>
    <cellStyle name="Пояснение 12" xfId="60388" xr:uid="{00000000-0005-0000-0000-000000EC0000}"/>
    <cellStyle name="Пояснение 120" xfId="60389" xr:uid="{00000000-0005-0000-0000-000001EC0000}"/>
    <cellStyle name="Пояснение 121" xfId="60390" xr:uid="{00000000-0005-0000-0000-000002EC0000}"/>
    <cellStyle name="Пояснение 122" xfId="60391" xr:uid="{00000000-0005-0000-0000-000003EC0000}"/>
    <cellStyle name="Пояснение 123" xfId="60392" xr:uid="{00000000-0005-0000-0000-000004EC0000}"/>
    <cellStyle name="Пояснение 124" xfId="60393" xr:uid="{00000000-0005-0000-0000-000005EC0000}"/>
    <cellStyle name="Пояснение 125" xfId="60394" xr:uid="{00000000-0005-0000-0000-000006EC0000}"/>
    <cellStyle name="Пояснение 126" xfId="60395" xr:uid="{00000000-0005-0000-0000-000007EC0000}"/>
    <cellStyle name="Пояснение 127" xfId="60396" xr:uid="{00000000-0005-0000-0000-000008EC0000}"/>
    <cellStyle name="Пояснение 128" xfId="60397" xr:uid="{00000000-0005-0000-0000-000009EC0000}"/>
    <cellStyle name="Пояснение 129" xfId="60398" xr:uid="{00000000-0005-0000-0000-00000AEC0000}"/>
    <cellStyle name="Пояснение 13" xfId="60399" xr:uid="{00000000-0005-0000-0000-00000BEC0000}"/>
    <cellStyle name="Пояснение 130" xfId="60400" xr:uid="{00000000-0005-0000-0000-00000CEC0000}"/>
    <cellStyle name="Пояснение 131" xfId="60401" xr:uid="{00000000-0005-0000-0000-00000DEC0000}"/>
    <cellStyle name="Пояснение 132" xfId="60402" xr:uid="{00000000-0005-0000-0000-00000EEC0000}"/>
    <cellStyle name="Пояснение 133" xfId="60403" xr:uid="{00000000-0005-0000-0000-00000FEC0000}"/>
    <cellStyle name="Пояснение 134" xfId="60404" xr:uid="{00000000-0005-0000-0000-000010EC0000}"/>
    <cellStyle name="Пояснение 135" xfId="60405" xr:uid="{00000000-0005-0000-0000-000011EC0000}"/>
    <cellStyle name="Пояснение 136" xfId="60406" xr:uid="{00000000-0005-0000-0000-000012EC0000}"/>
    <cellStyle name="Пояснение 137" xfId="60407" xr:uid="{00000000-0005-0000-0000-000013EC0000}"/>
    <cellStyle name="Пояснение 138" xfId="60408" xr:uid="{00000000-0005-0000-0000-000014EC0000}"/>
    <cellStyle name="Пояснение 139" xfId="60409" xr:uid="{00000000-0005-0000-0000-000015EC0000}"/>
    <cellStyle name="Пояснение 14" xfId="60410" xr:uid="{00000000-0005-0000-0000-000016EC0000}"/>
    <cellStyle name="Пояснение 140" xfId="60411" xr:uid="{00000000-0005-0000-0000-000017EC0000}"/>
    <cellStyle name="Пояснение 141" xfId="60412" xr:uid="{00000000-0005-0000-0000-000018EC0000}"/>
    <cellStyle name="Пояснение 142" xfId="60413" xr:uid="{00000000-0005-0000-0000-000019EC0000}"/>
    <cellStyle name="Пояснение 143" xfId="60414" xr:uid="{00000000-0005-0000-0000-00001AEC0000}"/>
    <cellStyle name="Пояснение 144" xfId="60415" xr:uid="{00000000-0005-0000-0000-00001BEC0000}"/>
    <cellStyle name="Пояснение 145" xfId="60416" xr:uid="{00000000-0005-0000-0000-00001CEC0000}"/>
    <cellStyle name="Пояснение 146" xfId="60417" xr:uid="{00000000-0005-0000-0000-00001DEC0000}"/>
    <cellStyle name="Пояснение 147" xfId="60418" xr:uid="{00000000-0005-0000-0000-00001EEC0000}"/>
    <cellStyle name="Пояснение 148" xfId="60419" xr:uid="{00000000-0005-0000-0000-00001FEC0000}"/>
    <cellStyle name="Пояснение 149" xfId="60420" xr:uid="{00000000-0005-0000-0000-000020EC0000}"/>
    <cellStyle name="Пояснение 15" xfId="60421" xr:uid="{00000000-0005-0000-0000-000021EC0000}"/>
    <cellStyle name="Пояснение 150" xfId="60422" xr:uid="{00000000-0005-0000-0000-000022EC0000}"/>
    <cellStyle name="Пояснение 151" xfId="60423" xr:uid="{00000000-0005-0000-0000-000023EC0000}"/>
    <cellStyle name="Пояснение 152" xfId="60424" xr:uid="{00000000-0005-0000-0000-000024EC0000}"/>
    <cellStyle name="Пояснение 153" xfId="60425" xr:uid="{00000000-0005-0000-0000-000025EC0000}"/>
    <cellStyle name="Пояснение 16" xfId="60426" xr:uid="{00000000-0005-0000-0000-000026EC0000}"/>
    <cellStyle name="Пояснение 17" xfId="60427" xr:uid="{00000000-0005-0000-0000-000027EC0000}"/>
    <cellStyle name="Пояснение 18" xfId="60428" xr:uid="{00000000-0005-0000-0000-000028EC0000}"/>
    <cellStyle name="Пояснение 19" xfId="60429" xr:uid="{00000000-0005-0000-0000-000029EC0000}"/>
    <cellStyle name="Пояснение 2" xfId="60430" xr:uid="{00000000-0005-0000-0000-00002AEC0000}"/>
    <cellStyle name="Пояснение 2 2" xfId="60431" xr:uid="{00000000-0005-0000-0000-00002BEC0000}"/>
    <cellStyle name="Пояснение 2 2 10" xfId="60432" xr:uid="{00000000-0005-0000-0000-00002CEC0000}"/>
    <cellStyle name="Пояснение 2 2 11" xfId="60433" xr:uid="{00000000-0005-0000-0000-00002DEC0000}"/>
    <cellStyle name="Пояснение 2 2 12" xfId="60434" xr:uid="{00000000-0005-0000-0000-00002EEC0000}"/>
    <cellStyle name="Пояснение 2 2 13" xfId="60435" xr:uid="{00000000-0005-0000-0000-00002FEC0000}"/>
    <cellStyle name="Пояснение 2 2 2" xfId="60436" xr:uid="{00000000-0005-0000-0000-000030EC0000}"/>
    <cellStyle name="Пояснение 2 2 3" xfId="60437" xr:uid="{00000000-0005-0000-0000-000031EC0000}"/>
    <cellStyle name="Пояснение 2 2 4" xfId="60438" xr:uid="{00000000-0005-0000-0000-000032EC0000}"/>
    <cellStyle name="Пояснение 2 2 5" xfId="60439" xr:uid="{00000000-0005-0000-0000-000033EC0000}"/>
    <cellStyle name="Пояснение 2 2 6" xfId="60440" xr:uid="{00000000-0005-0000-0000-000034EC0000}"/>
    <cellStyle name="Пояснение 2 2 7" xfId="60441" xr:uid="{00000000-0005-0000-0000-000035EC0000}"/>
    <cellStyle name="Пояснение 2 2 8" xfId="60442" xr:uid="{00000000-0005-0000-0000-000036EC0000}"/>
    <cellStyle name="Пояснение 2 2 9" xfId="60443" xr:uid="{00000000-0005-0000-0000-000037EC0000}"/>
    <cellStyle name="Пояснение 2 3" xfId="60444" xr:uid="{00000000-0005-0000-0000-000038EC0000}"/>
    <cellStyle name="Пояснение 20" xfId="60445" xr:uid="{00000000-0005-0000-0000-000039EC0000}"/>
    <cellStyle name="Пояснение 21" xfId="60446" xr:uid="{00000000-0005-0000-0000-00003AEC0000}"/>
    <cellStyle name="Пояснение 22" xfId="60447" xr:uid="{00000000-0005-0000-0000-00003BEC0000}"/>
    <cellStyle name="Пояснение 23" xfId="60448" xr:uid="{00000000-0005-0000-0000-00003CEC0000}"/>
    <cellStyle name="Пояснение 24" xfId="60449" xr:uid="{00000000-0005-0000-0000-00003DEC0000}"/>
    <cellStyle name="Пояснение 25" xfId="60450" xr:uid="{00000000-0005-0000-0000-00003EEC0000}"/>
    <cellStyle name="Пояснение 26" xfId="60451" xr:uid="{00000000-0005-0000-0000-00003FEC0000}"/>
    <cellStyle name="Пояснение 27" xfId="60452" xr:uid="{00000000-0005-0000-0000-000040EC0000}"/>
    <cellStyle name="Пояснение 28" xfId="60453" xr:uid="{00000000-0005-0000-0000-000041EC0000}"/>
    <cellStyle name="Пояснение 29" xfId="60454" xr:uid="{00000000-0005-0000-0000-000042EC0000}"/>
    <cellStyle name="Пояснение 3" xfId="60455" xr:uid="{00000000-0005-0000-0000-000043EC0000}"/>
    <cellStyle name="Пояснение 30" xfId="60456" xr:uid="{00000000-0005-0000-0000-000044EC0000}"/>
    <cellStyle name="Пояснение 31" xfId="60457" xr:uid="{00000000-0005-0000-0000-000045EC0000}"/>
    <cellStyle name="Пояснение 32" xfId="60458" xr:uid="{00000000-0005-0000-0000-000046EC0000}"/>
    <cellStyle name="Пояснение 33" xfId="60459" xr:uid="{00000000-0005-0000-0000-000047EC0000}"/>
    <cellStyle name="Пояснение 34" xfId="60460" xr:uid="{00000000-0005-0000-0000-000048EC0000}"/>
    <cellStyle name="Пояснение 35" xfId="60461" xr:uid="{00000000-0005-0000-0000-000049EC0000}"/>
    <cellStyle name="Пояснение 36" xfId="60462" xr:uid="{00000000-0005-0000-0000-00004AEC0000}"/>
    <cellStyle name="Пояснение 37" xfId="60463" xr:uid="{00000000-0005-0000-0000-00004BEC0000}"/>
    <cellStyle name="Пояснение 38" xfId="60464" xr:uid="{00000000-0005-0000-0000-00004CEC0000}"/>
    <cellStyle name="Пояснение 39" xfId="60465" xr:uid="{00000000-0005-0000-0000-00004DEC0000}"/>
    <cellStyle name="Пояснение 4" xfId="60466" xr:uid="{00000000-0005-0000-0000-00004EEC0000}"/>
    <cellStyle name="Пояснение 40" xfId="60467" xr:uid="{00000000-0005-0000-0000-00004FEC0000}"/>
    <cellStyle name="Пояснение 41" xfId="60468" xr:uid="{00000000-0005-0000-0000-000050EC0000}"/>
    <cellStyle name="Пояснение 42" xfId="60469" xr:uid="{00000000-0005-0000-0000-000051EC0000}"/>
    <cellStyle name="Пояснение 43" xfId="60470" xr:uid="{00000000-0005-0000-0000-000052EC0000}"/>
    <cellStyle name="Пояснение 44" xfId="60471" xr:uid="{00000000-0005-0000-0000-000053EC0000}"/>
    <cellStyle name="Пояснение 45" xfId="60472" xr:uid="{00000000-0005-0000-0000-000054EC0000}"/>
    <cellStyle name="Пояснение 46" xfId="60473" xr:uid="{00000000-0005-0000-0000-000055EC0000}"/>
    <cellStyle name="Пояснение 47" xfId="60474" xr:uid="{00000000-0005-0000-0000-000056EC0000}"/>
    <cellStyle name="Пояснение 48" xfId="60475" xr:uid="{00000000-0005-0000-0000-000057EC0000}"/>
    <cellStyle name="Пояснение 49" xfId="60476" xr:uid="{00000000-0005-0000-0000-000058EC0000}"/>
    <cellStyle name="Пояснение 5" xfId="60477" xr:uid="{00000000-0005-0000-0000-000059EC0000}"/>
    <cellStyle name="Пояснение 50" xfId="60478" xr:uid="{00000000-0005-0000-0000-00005AEC0000}"/>
    <cellStyle name="Пояснение 51" xfId="60479" xr:uid="{00000000-0005-0000-0000-00005BEC0000}"/>
    <cellStyle name="Пояснение 52" xfId="60480" xr:uid="{00000000-0005-0000-0000-00005CEC0000}"/>
    <cellStyle name="Пояснение 53" xfId="60481" xr:uid="{00000000-0005-0000-0000-00005DEC0000}"/>
    <cellStyle name="Пояснение 54" xfId="60482" xr:uid="{00000000-0005-0000-0000-00005EEC0000}"/>
    <cellStyle name="Пояснение 55" xfId="60483" xr:uid="{00000000-0005-0000-0000-00005FEC0000}"/>
    <cellStyle name="Пояснение 56" xfId="60484" xr:uid="{00000000-0005-0000-0000-000060EC0000}"/>
    <cellStyle name="Пояснение 57" xfId="60485" xr:uid="{00000000-0005-0000-0000-000061EC0000}"/>
    <cellStyle name="Пояснение 58" xfId="60486" xr:uid="{00000000-0005-0000-0000-000062EC0000}"/>
    <cellStyle name="Пояснение 59" xfId="60487" xr:uid="{00000000-0005-0000-0000-000063EC0000}"/>
    <cellStyle name="Пояснение 6" xfId="60488" xr:uid="{00000000-0005-0000-0000-000064EC0000}"/>
    <cellStyle name="Пояснение 60" xfId="60489" xr:uid="{00000000-0005-0000-0000-000065EC0000}"/>
    <cellStyle name="Пояснение 61" xfId="60490" xr:uid="{00000000-0005-0000-0000-000066EC0000}"/>
    <cellStyle name="Пояснение 62" xfId="60491" xr:uid="{00000000-0005-0000-0000-000067EC0000}"/>
    <cellStyle name="Пояснение 63" xfId="60492" xr:uid="{00000000-0005-0000-0000-000068EC0000}"/>
    <cellStyle name="Пояснение 64" xfId="60493" xr:uid="{00000000-0005-0000-0000-000069EC0000}"/>
    <cellStyle name="Пояснение 65" xfId="60494" xr:uid="{00000000-0005-0000-0000-00006AEC0000}"/>
    <cellStyle name="Пояснение 66" xfId="60495" xr:uid="{00000000-0005-0000-0000-00006BEC0000}"/>
    <cellStyle name="Пояснение 67" xfId="60496" xr:uid="{00000000-0005-0000-0000-00006CEC0000}"/>
    <cellStyle name="Пояснение 68" xfId="60497" xr:uid="{00000000-0005-0000-0000-00006DEC0000}"/>
    <cellStyle name="Пояснение 69" xfId="60498" xr:uid="{00000000-0005-0000-0000-00006EEC0000}"/>
    <cellStyle name="Пояснение 7" xfId="60499" xr:uid="{00000000-0005-0000-0000-00006FEC0000}"/>
    <cellStyle name="Пояснение 70" xfId="60500" xr:uid="{00000000-0005-0000-0000-000070EC0000}"/>
    <cellStyle name="Пояснение 71" xfId="60501" xr:uid="{00000000-0005-0000-0000-000071EC0000}"/>
    <cellStyle name="Пояснение 72" xfId="60502" xr:uid="{00000000-0005-0000-0000-000072EC0000}"/>
    <cellStyle name="Пояснение 73" xfId="60503" xr:uid="{00000000-0005-0000-0000-000073EC0000}"/>
    <cellStyle name="Пояснение 74" xfId="60504" xr:uid="{00000000-0005-0000-0000-000074EC0000}"/>
    <cellStyle name="Пояснение 75" xfId="60505" xr:uid="{00000000-0005-0000-0000-000075EC0000}"/>
    <cellStyle name="Пояснение 76" xfId="60506" xr:uid="{00000000-0005-0000-0000-000076EC0000}"/>
    <cellStyle name="Пояснение 77" xfId="60507" xr:uid="{00000000-0005-0000-0000-000077EC0000}"/>
    <cellStyle name="Пояснение 78" xfId="60508" xr:uid="{00000000-0005-0000-0000-000078EC0000}"/>
    <cellStyle name="Пояснение 79" xfId="60509" xr:uid="{00000000-0005-0000-0000-000079EC0000}"/>
    <cellStyle name="Пояснение 8" xfId="60510" xr:uid="{00000000-0005-0000-0000-00007AEC0000}"/>
    <cellStyle name="Пояснение 80" xfId="60511" xr:uid="{00000000-0005-0000-0000-00007BEC0000}"/>
    <cellStyle name="Пояснение 81" xfId="60512" xr:uid="{00000000-0005-0000-0000-00007CEC0000}"/>
    <cellStyle name="Пояснение 82" xfId="60513" xr:uid="{00000000-0005-0000-0000-00007DEC0000}"/>
    <cellStyle name="Пояснение 83" xfId="60514" xr:uid="{00000000-0005-0000-0000-00007EEC0000}"/>
    <cellStyle name="Пояснение 84" xfId="60515" xr:uid="{00000000-0005-0000-0000-00007FEC0000}"/>
    <cellStyle name="Пояснение 85" xfId="60516" xr:uid="{00000000-0005-0000-0000-000080EC0000}"/>
    <cellStyle name="Пояснение 86" xfId="60517" xr:uid="{00000000-0005-0000-0000-000081EC0000}"/>
    <cellStyle name="Пояснение 87" xfId="60518" xr:uid="{00000000-0005-0000-0000-000082EC0000}"/>
    <cellStyle name="Пояснение 88" xfId="60519" xr:uid="{00000000-0005-0000-0000-000083EC0000}"/>
    <cellStyle name="Пояснение 89" xfId="60520" xr:uid="{00000000-0005-0000-0000-000084EC0000}"/>
    <cellStyle name="Пояснение 9" xfId="60521" xr:uid="{00000000-0005-0000-0000-000085EC0000}"/>
    <cellStyle name="Пояснение 90" xfId="60522" xr:uid="{00000000-0005-0000-0000-000086EC0000}"/>
    <cellStyle name="Пояснение 91" xfId="60523" xr:uid="{00000000-0005-0000-0000-000087EC0000}"/>
    <cellStyle name="Пояснение 92" xfId="60524" xr:uid="{00000000-0005-0000-0000-000088EC0000}"/>
    <cellStyle name="Пояснение 93" xfId="60525" xr:uid="{00000000-0005-0000-0000-000089EC0000}"/>
    <cellStyle name="Пояснение 94" xfId="60526" xr:uid="{00000000-0005-0000-0000-00008AEC0000}"/>
    <cellStyle name="Пояснение 95" xfId="60527" xr:uid="{00000000-0005-0000-0000-00008BEC0000}"/>
    <cellStyle name="Пояснение 96" xfId="60528" xr:uid="{00000000-0005-0000-0000-00008CEC0000}"/>
    <cellStyle name="Пояснение 97" xfId="60529" xr:uid="{00000000-0005-0000-0000-00008DEC0000}"/>
    <cellStyle name="Пояснение 98" xfId="60530" xr:uid="{00000000-0005-0000-0000-00008EEC0000}"/>
    <cellStyle name="Пояснение 99" xfId="60531" xr:uid="{00000000-0005-0000-0000-00008FEC0000}"/>
    <cellStyle name="Примечание 10" xfId="60532" xr:uid="{00000000-0005-0000-0000-000090EC0000}"/>
    <cellStyle name="Примечание 10 2" xfId="60533" xr:uid="{00000000-0005-0000-0000-000091EC0000}"/>
    <cellStyle name="Примечание 10 3" xfId="60534" xr:uid="{00000000-0005-0000-0000-000092EC0000}"/>
    <cellStyle name="Примечание 100" xfId="60535" xr:uid="{00000000-0005-0000-0000-000093EC0000}"/>
    <cellStyle name="Примечание 101" xfId="60536" xr:uid="{00000000-0005-0000-0000-000094EC0000}"/>
    <cellStyle name="Примечание 102" xfId="60537" xr:uid="{00000000-0005-0000-0000-000095EC0000}"/>
    <cellStyle name="Примечание 103" xfId="60538" xr:uid="{00000000-0005-0000-0000-000096EC0000}"/>
    <cellStyle name="Примечание 104" xfId="60539" xr:uid="{00000000-0005-0000-0000-000097EC0000}"/>
    <cellStyle name="Примечание 105" xfId="60540" xr:uid="{00000000-0005-0000-0000-000098EC0000}"/>
    <cellStyle name="Примечание 106" xfId="60541" xr:uid="{00000000-0005-0000-0000-000099EC0000}"/>
    <cellStyle name="Примечание 107" xfId="60542" xr:uid="{00000000-0005-0000-0000-00009AEC0000}"/>
    <cellStyle name="Примечание 108" xfId="60543" xr:uid="{00000000-0005-0000-0000-00009BEC0000}"/>
    <cellStyle name="Примечание 109" xfId="60544" xr:uid="{00000000-0005-0000-0000-00009CEC0000}"/>
    <cellStyle name="Примечание 11" xfId="60545" xr:uid="{00000000-0005-0000-0000-00009DEC0000}"/>
    <cellStyle name="Примечание 11 2" xfId="60546" xr:uid="{00000000-0005-0000-0000-00009EEC0000}"/>
    <cellStyle name="Примечание 11 3" xfId="60547" xr:uid="{00000000-0005-0000-0000-00009FEC0000}"/>
    <cellStyle name="Примечание 110" xfId="60548" xr:uid="{00000000-0005-0000-0000-0000A0EC0000}"/>
    <cellStyle name="Примечание 111" xfId="60549" xr:uid="{00000000-0005-0000-0000-0000A1EC0000}"/>
    <cellStyle name="Примечание 112" xfId="60550" xr:uid="{00000000-0005-0000-0000-0000A2EC0000}"/>
    <cellStyle name="Примечание 113" xfId="60551" xr:uid="{00000000-0005-0000-0000-0000A3EC0000}"/>
    <cellStyle name="Примечание 114" xfId="60552" xr:uid="{00000000-0005-0000-0000-0000A4EC0000}"/>
    <cellStyle name="Примечание 115" xfId="60553" xr:uid="{00000000-0005-0000-0000-0000A5EC0000}"/>
    <cellStyle name="Примечание 116" xfId="60554" xr:uid="{00000000-0005-0000-0000-0000A6EC0000}"/>
    <cellStyle name="Примечание 117" xfId="60555" xr:uid="{00000000-0005-0000-0000-0000A7EC0000}"/>
    <cellStyle name="Примечание 118" xfId="60556" xr:uid="{00000000-0005-0000-0000-0000A8EC0000}"/>
    <cellStyle name="Примечание 119" xfId="60557" xr:uid="{00000000-0005-0000-0000-0000A9EC0000}"/>
    <cellStyle name="Примечание 12" xfId="60558" xr:uid="{00000000-0005-0000-0000-0000AAEC0000}"/>
    <cellStyle name="Примечание 12 2" xfId="60559" xr:uid="{00000000-0005-0000-0000-0000ABEC0000}"/>
    <cellStyle name="Примечание 12 3" xfId="60560" xr:uid="{00000000-0005-0000-0000-0000ACEC0000}"/>
    <cellStyle name="Примечание 120" xfId="60561" xr:uid="{00000000-0005-0000-0000-0000ADEC0000}"/>
    <cellStyle name="Примечание 121" xfId="60562" xr:uid="{00000000-0005-0000-0000-0000AEEC0000}"/>
    <cellStyle name="Примечание 122" xfId="60563" xr:uid="{00000000-0005-0000-0000-0000AFEC0000}"/>
    <cellStyle name="Примечание 123" xfId="60564" xr:uid="{00000000-0005-0000-0000-0000B0EC0000}"/>
    <cellStyle name="Примечание 124" xfId="60565" xr:uid="{00000000-0005-0000-0000-0000B1EC0000}"/>
    <cellStyle name="Примечание 125" xfId="60566" xr:uid="{00000000-0005-0000-0000-0000B2EC0000}"/>
    <cellStyle name="Примечание 126" xfId="60567" xr:uid="{00000000-0005-0000-0000-0000B3EC0000}"/>
    <cellStyle name="Примечание 127" xfId="60568" xr:uid="{00000000-0005-0000-0000-0000B4EC0000}"/>
    <cellStyle name="Примечание 128" xfId="60569" xr:uid="{00000000-0005-0000-0000-0000B5EC0000}"/>
    <cellStyle name="Примечание 129" xfId="60570" xr:uid="{00000000-0005-0000-0000-0000B6EC0000}"/>
    <cellStyle name="Примечание 13" xfId="60571" xr:uid="{00000000-0005-0000-0000-0000B7EC0000}"/>
    <cellStyle name="Примечание 13 2" xfId="60572" xr:uid="{00000000-0005-0000-0000-0000B8EC0000}"/>
    <cellStyle name="Примечание 13 3" xfId="60573" xr:uid="{00000000-0005-0000-0000-0000B9EC0000}"/>
    <cellStyle name="Примечание 130" xfId="60574" xr:uid="{00000000-0005-0000-0000-0000BAEC0000}"/>
    <cellStyle name="Примечание 131" xfId="60575" xr:uid="{00000000-0005-0000-0000-0000BBEC0000}"/>
    <cellStyle name="Примечание 132" xfId="60576" xr:uid="{00000000-0005-0000-0000-0000BCEC0000}"/>
    <cellStyle name="Примечание 133" xfId="60577" xr:uid="{00000000-0005-0000-0000-0000BDEC0000}"/>
    <cellStyle name="Примечание 134" xfId="60578" xr:uid="{00000000-0005-0000-0000-0000BEEC0000}"/>
    <cellStyle name="Примечание 135" xfId="60579" xr:uid="{00000000-0005-0000-0000-0000BFEC0000}"/>
    <cellStyle name="Примечание 136" xfId="60580" xr:uid="{00000000-0005-0000-0000-0000C0EC0000}"/>
    <cellStyle name="Примечание 137" xfId="60581" xr:uid="{00000000-0005-0000-0000-0000C1EC0000}"/>
    <cellStyle name="Примечание 138" xfId="60582" xr:uid="{00000000-0005-0000-0000-0000C2EC0000}"/>
    <cellStyle name="Примечание 139" xfId="60583" xr:uid="{00000000-0005-0000-0000-0000C3EC0000}"/>
    <cellStyle name="Примечание 14" xfId="60584" xr:uid="{00000000-0005-0000-0000-0000C4EC0000}"/>
    <cellStyle name="Примечание 140" xfId="60585" xr:uid="{00000000-0005-0000-0000-0000C5EC0000}"/>
    <cellStyle name="Примечание 141" xfId="60586" xr:uid="{00000000-0005-0000-0000-0000C6EC0000}"/>
    <cellStyle name="Примечание 142" xfId="60587" xr:uid="{00000000-0005-0000-0000-0000C7EC0000}"/>
    <cellStyle name="Примечание 143" xfId="60588" xr:uid="{00000000-0005-0000-0000-0000C8EC0000}"/>
    <cellStyle name="Примечание 144" xfId="60589" xr:uid="{00000000-0005-0000-0000-0000C9EC0000}"/>
    <cellStyle name="Примечание 145" xfId="60590" xr:uid="{00000000-0005-0000-0000-0000CAEC0000}"/>
    <cellStyle name="Примечание 146" xfId="60591" xr:uid="{00000000-0005-0000-0000-0000CBEC0000}"/>
    <cellStyle name="Примечание 147" xfId="60592" xr:uid="{00000000-0005-0000-0000-0000CCEC0000}"/>
    <cellStyle name="Примечание 148" xfId="60593" xr:uid="{00000000-0005-0000-0000-0000CDEC0000}"/>
    <cellStyle name="Примечание 149" xfId="60594" xr:uid="{00000000-0005-0000-0000-0000CEEC0000}"/>
    <cellStyle name="Примечание 15" xfId="60595" xr:uid="{00000000-0005-0000-0000-0000CFEC0000}"/>
    <cellStyle name="Примечание 150" xfId="60596" xr:uid="{00000000-0005-0000-0000-0000D0EC0000}"/>
    <cellStyle name="Примечание 151" xfId="60597" xr:uid="{00000000-0005-0000-0000-0000D1EC0000}"/>
    <cellStyle name="Примечание 152" xfId="60598" xr:uid="{00000000-0005-0000-0000-0000D2EC0000}"/>
    <cellStyle name="Примечание 153" xfId="60599" xr:uid="{00000000-0005-0000-0000-0000D3EC0000}"/>
    <cellStyle name="Примечание 154" xfId="60600" xr:uid="{00000000-0005-0000-0000-0000D4EC0000}"/>
    <cellStyle name="Примечание 155" xfId="60601" xr:uid="{00000000-0005-0000-0000-0000D5EC0000}"/>
    <cellStyle name="Примечание 156" xfId="60602" xr:uid="{00000000-0005-0000-0000-0000D6EC0000}"/>
    <cellStyle name="Примечание 157" xfId="60603" xr:uid="{00000000-0005-0000-0000-0000D7EC0000}"/>
    <cellStyle name="Примечание 158" xfId="60604" xr:uid="{00000000-0005-0000-0000-0000D8EC0000}"/>
    <cellStyle name="Примечание 159" xfId="60605" xr:uid="{00000000-0005-0000-0000-0000D9EC0000}"/>
    <cellStyle name="Примечание 16" xfId="60606" xr:uid="{00000000-0005-0000-0000-0000DAEC0000}"/>
    <cellStyle name="Примечание 160" xfId="60607" xr:uid="{00000000-0005-0000-0000-0000DBEC0000}"/>
    <cellStyle name="Примечание 161" xfId="60608" xr:uid="{00000000-0005-0000-0000-0000DCEC0000}"/>
    <cellStyle name="Примечание 162" xfId="60609" xr:uid="{00000000-0005-0000-0000-0000DDEC0000}"/>
    <cellStyle name="Примечание 163" xfId="60610" xr:uid="{00000000-0005-0000-0000-0000DEEC0000}"/>
    <cellStyle name="Примечание 164" xfId="60611" xr:uid="{00000000-0005-0000-0000-0000DFEC0000}"/>
    <cellStyle name="Примечание 17" xfId="60612" xr:uid="{00000000-0005-0000-0000-0000E0EC0000}"/>
    <cellStyle name="Примечание 18" xfId="60613" xr:uid="{00000000-0005-0000-0000-0000E1EC0000}"/>
    <cellStyle name="Примечание 19" xfId="60614" xr:uid="{00000000-0005-0000-0000-0000E2EC0000}"/>
    <cellStyle name="Примечание 2" xfId="60615" xr:uid="{00000000-0005-0000-0000-0000E3EC0000}"/>
    <cellStyle name="Примечание 2 2" xfId="60616" xr:uid="{00000000-0005-0000-0000-0000E4EC0000}"/>
    <cellStyle name="Примечание 2 3" xfId="60617" xr:uid="{00000000-0005-0000-0000-0000E5EC0000}"/>
    <cellStyle name="Примечание 2 4" xfId="60618" xr:uid="{00000000-0005-0000-0000-0000E6EC0000}"/>
    <cellStyle name="Примечание 20" xfId="60619" xr:uid="{00000000-0005-0000-0000-0000E7EC0000}"/>
    <cellStyle name="Примечание 21" xfId="60620" xr:uid="{00000000-0005-0000-0000-0000E8EC0000}"/>
    <cellStyle name="Примечание 22" xfId="60621" xr:uid="{00000000-0005-0000-0000-0000E9EC0000}"/>
    <cellStyle name="Примечание 23" xfId="60622" xr:uid="{00000000-0005-0000-0000-0000EAEC0000}"/>
    <cellStyle name="Примечание 24" xfId="60623" xr:uid="{00000000-0005-0000-0000-0000EBEC0000}"/>
    <cellStyle name="Примечание 25" xfId="60624" xr:uid="{00000000-0005-0000-0000-0000ECEC0000}"/>
    <cellStyle name="Примечание 26" xfId="60625" xr:uid="{00000000-0005-0000-0000-0000EDEC0000}"/>
    <cellStyle name="Примечание 27" xfId="60626" xr:uid="{00000000-0005-0000-0000-0000EEEC0000}"/>
    <cellStyle name="Примечание 28" xfId="60627" xr:uid="{00000000-0005-0000-0000-0000EFEC0000}"/>
    <cellStyle name="Примечание 29" xfId="60628" xr:uid="{00000000-0005-0000-0000-0000F0EC0000}"/>
    <cellStyle name="Примечание 3" xfId="60629" xr:uid="{00000000-0005-0000-0000-0000F1EC0000}"/>
    <cellStyle name="Примечание 3 2" xfId="60630" xr:uid="{00000000-0005-0000-0000-0000F2EC0000}"/>
    <cellStyle name="Примечание 3 3" xfId="60631" xr:uid="{00000000-0005-0000-0000-0000F3EC0000}"/>
    <cellStyle name="Примечание 30" xfId="60632" xr:uid="{00000000-0005-0000-0000-0000F4EC0000}"/>
    <cellStyle name="Примечание 31" xfId="60633" xr:uid="{00000000-0005-0000-0000-0000F5EC0000}"/>
    <cellStyle name="Примечание 32" xfId="60634" xr:uid="{00000000-0005-0000-0000-0000F6EC0000}"/>
    <cellStyle name="Примечание 33" xfId="60635" xr:uid="{00000000-0005-0000-0000-0000F7EC0000}"/>
    <cellStyle name="Примечание 34" xfId="60636" xr:uid="{00000000-0005-0000-0000-0000F8EC0000}"/>
    <cellStyle name="Примечание 35" xfId="60637" xr:uid="{00000000-0005-0000-0000-0000F9EC0000}"/>
    <cellStyle name="Примечание 36" xfId="60638" xr:uid="{00000000-0005-0000-0000-0000FAEC0000}"/>
    <cellStyle name="Примечание 37" xfId="60639" xr:uid="{00000000-0005-0000-0000-0000FBEC0000}"/>
    <cellStyle name="Примечание 38" xfId="60640" xr:uid="{00000000-0005-0000-0000-0000FCEC0000}"/>
    <cellStyle name="Примечание 39" xfId="60641" xr:uid="{00000000-0005-0000-0000-0000FDEC0000}"/>
    <cellStyle name="Примечание 4" xfId="60642" xr:uid="{00000000-0005-0000-0000-0000FEEC0000}"/>
    <cellStyle name="Примечание 4 2" xfId="60643" xr:uid="{00000000-0005-0000-0000-0000FFEC0000}"/>
    <cellStyle name="Примечание 4 3" xfId="60644" xr:uid="{00000000-0005-0000-0000-000000ED0000}"/>
    <cellStyle name="Примечание 40" xfId="60645" xr:uid="{00000000-0005-0000-0000-000001ED0000}"/>
    <cellStyle name="Примечание 41" xfId="60646" xr:uid="{00000000-0005-0000-0000-000002ED0000}"/>
    <cellStyle name="Примечание 42" xfId="60647" xr:uid="{00000000-0005-0000-0000-000003ED0000}"/>
    <cellStyle name="Примечание 43" xfId="60648" xr:uid="{00000000-0005-0000-0000-000004ED0000}"/>
    <cellStyle name="Примечание 44" xfId="60649" xr:uid="{00000000-0005-0000-0000-000005ED0000}"/>
    <cellStyle name="Примечание 45" xfId="60650" xr:uid="{00000000-0005-0000-0000-000006ED0000}"/>
    <cellStyle name="Примечание 46" xfId="60651" xr:uid="{00000000-0005-0000-0000-000007ED0000}"/>
    <cellStyle name="Примечание 47" xfId="60652" xr:uid="{00000000-0005-0000-0000-000008ED0000}"/>
    <cellStyle name="Примечание 48" xfId="60653" xr:uid="{00000000-0005-0000-0000-000009ED0000}"/>
    <cellStyle name="Примечание 49" xfId="60654" xr:uid="{00000000-0005-0000-0000-00000AED0000}"/>
    <cellStyle name="Примечание 5" xfId="60655" xr:uid="{00000000-0005-0000-0000-00000BED0000}"/>
    <cellStyle name="Примечание 5 2" xfId="60656" xr:uid="{00000000-0005-0000-0000-00000CED0000}"/>
    <cellStyle name="Примечание 5 3" xfId="60657" xr:uid="{00000000-0005-0000-0000-00000DED0000}"/>
    <cellStyle name="Примечание 50" xfId="60658" xr:uid="{00000000-0005-0000-0000-00000EED0000}"/>
    <cellStyle name="Примечание 51" xfId="60659" xr:uid="{00000000-0005-0000-0000-00000FED0000}"/>
    <cellStyle name="Примечание 52" xfId="60660" xr:uid="{00000000-0005-0000-0000-000010ED0000}"/>
    <cellStyle name="Примечание 53" xfId="60661" xr:uid="{00000000-0005-0000-0000-000011ED0000}"/>
    <cellStyle name="Примечание 54" xfId="60662" xr:uid="{00000000-0005-0000-0000-000012ED0000}"/>
    <cellStyle name="Примечание 55" xfId="60663" xr:uid="{00000000-0005-0000-0000-000013ED0000}"/>
    <cellStyle name="Примечание 56" xfId="60664" xr:uid="{00000000-0005-0000-0000-000014ED0000}"/>
    <cellStyle name="Примечание 57" xfId="60665" xr:uid="{00000000-0005-0000-0000-000015ED0000}"/>
    <cellStyle name="Примечание 58" xfId="60666" xr:uid="{00000000-0005-0000-0000-000016ED0000}"/>
    <cellStyle name="Примечание 59" xfId="60667" xr:uid="{00000000-0005-0000-0000-000017ED0000}"/>
    <cellStyle name="Примечание 6" xfId="60668" xr:uid="{00000000-0005-0000-0000-000018ED0000}"/>
    <cellStyle name="Примечание 6 2" xfId="60669" xr:uid="{00000000-0005-0000-0000-000019ED0000}"/>
    <cellStyle name="Примечание 6 3" xfId="60670" xr:uid="{00000000-0005-0000-0000-00001AED0000}"/>
    <cellStyle name="Примечание 60" xfId="60671" xr:uid="{00000000-0005-0000-0000-00001BED0000}"/>
    <cellStyle name="Примечание 61" xfId="60672" xr:uid="{00000000-0005-0000-0000-00001CED0000}"/>
    <cellStyle name="Примечание 62" xfId="60673" xr:uid="{00000000-0005-0000-0000-00001DED0000}"/>
    <cellStyle name="Примечание 63" xfId="60674" xr:uid="{00000000-0005-0000-0000-00001EED0000}"/>
    <cellStyle name="Примечание 64" xfId="60675" xr:uid="{00000000-0005-0000-0000-00001FED0000}"/>
    <cellStyle name="Примечание 65" xfId="60676" xr:uid="{00000000-0005-0000-0000-000020ED0000}"/>
    <cellStyle name="Примечание 66" xfId="60677" xr:uid="{00000000-0005-0000-0000-000021ED0000}"/>
    <cellStyle name="Примечание 67" xfId="60678" xr:uid="{00000000-0005-0000-0000-000022ED0000}"/>
    <cellStyle name="Примечание 68" xfId="60679" xr:uid="{00000000-0005-0000-0000-000023ED0000}"/>
    <cellStyle name="Примечание 69" xfId="60680" xr:uid="{00000000-0005-0000-0000-000024ED0000}"/>
    <cellStyle name="Примечание 7" xfId="60681" xr:uid="{00000000-0005-0000-0000-000025ED0000}"/>
    <cellStyle name="Примечание 7 2" xfId="60682" xr:uid="{00000000-0005-0000-0000-000026ED0000}"/>
    <cellStyle name="Примечание 7 3" xfId="60683" xr:uid="{00000000-0005-0000-0000-000027ED0000}"/>
    <cellStyle name="Примечание 70" xfId="60684" xr:uid="{00000000-0005-0000-0000-000028ED0000}"/>
    <cellStyle name="Примечание 71" xfId="60685" xr:uid="{00000000-0005-0000-0000-000029ED0000}"/>
    <cellStyle name="Примечание 72" xfId="60686" xr:uid="{00000000-0005-0000-0000-00002AED0000}"/>
    <cellStyle name="Примечание 73" xfId="60687" xr:uid="{00000000-0005-0000-0000-00002BED0000}"/>
    <cellStyle name="Примечание 74" xfId="60688" xr:uid="{00000000-0005-0000-0000-00002CED0000}"/>
    <cellStyle name="Примечание 75" xfId="60689" xr:uid="{00000000-0005-0000-0000-00002DED0000}"/>
    <cellStyle name="Примечание 76" xfId="60690" xr:uid="{00000000-0005-0000-0000-00002EED0000}"/>
    <cellStyle name="Примечание 77" xfId="60691" xr:uid="{00000000-0005-0000-0000-00002FED0000}"/>
    <cellStyle name="Примечание 78" xfId="60692" xr:uid="{00000000-0005-0000-0000-000030ED0000}"/>
    <cellStyle name="Примечание 79" xfId="60693" xr:uid="{00000000-0005-0000-0000-000031ED0000}"/>
    <cellStyle name="Примечание 8" xfId="60694" xr:uid="{00000000-0005-0000-0000-000032ED0000}"/>
    <cellStyle name="Примечание 8 2" xfId="60695" xr:uid="{00000000-0005-0000-0000-000033ED0000}"/>
    <cellStyle name="Примечание 8 3" xfId="60696" xr:uid="{00000000-0005-0000-0000-000034ED0000}"/>
    <cellStyle name="Примечание 80" xfId="60697" xr:uid="{00000000-0005-0000-0000-000035ED0000}"/>
    <cellStyle name="Примечание 81" xfId="60698" xr:uid="{00000000-0005-0000-0000-000036ED0000}"/>
    <cellStyle name="Примечание 82" xfId="60699" xr:uid="{00000000-0005-0000-0000-000037ED0000}"/>
    <cellStyle name="Примечание 83" xfId="60700" xr:uid="{00000000-0005-0000-0000-000038ED0000}"/>
    <cellStyle name="Примечание 84" xfId="60701" xr:uid="{00000000-0005-0000-0000-000039ED0000}"/>
    <cellStyle name="Примечание 85" xfId="60702" xr:uid="{00000000-0005-0000-0000-00003AED0000}"/>
    <cellStyle name="Примечание 86" xfId="60703" xr:uid="{00000000-0005-0000-0000-00003BED0000}"/>
    <cellStyle name="Примечание 87" xfId="60704" xr:uid="{00000000-0005-0000-0000-00003CED0000}"/>
    <cellStyle name="Примечание 88" xfId="60705" xr:uid="{00000000-0005-0000-0000-00003DED0000}"/>
    <cellStyle name="Примечание 89" xfId="60706" xr:uid="{00000000-0005-0000-0000-00003EED0000}"/>
    <cellStyle name="Примечание 9" xfId="60707" xr:uid="{00000000-0005-0000-0000-00003FED0000}"/>
    <cellStyle name="Примечание 9 2" xfId="60708" xr:uid="{00000000-0005-0000-0000-000040ED0000}"/>
    <cellStyle name="Примечание 9 3" xfId="60709" xr:uid="{00000000-0005-0000-0000-000041ED0000}"/>
    <cellStyle name="Примечание 90" xfId="60710" xr:uid="{00000000-0005-0000-0000-000042ED0000}"/>
    <cellStyle name="Примечание 91" xfId="60711" xr:uid="{00000000-0005-0000-0000-000043ED0000}"/>
    <cellStyle name="Примечание 92" xfId="60712" xr:uid="{00000000-0005-0000-0000-000044ED0000}"/>
    <cellStyle name="Примечание 93" xfId="60713" xr:uid="{00000000-0005-0000-0000-000045ED0000}"/>
    <cellStyle name="Примечание 94" xfId="60714" xr:uid="{00000000-0005-0000-0000-000046ED0000}"/>
    <cellStyle name="Примечание 95" xfId="60715" xr:uid="{00000000-0005-0000-0000-000047ED0000}"/>
    <cellStyle name="Примечание 96" xfId="60716" xr:uid="{00000000-0005-0000-0000-000048ED0000}"/>
    <cellStyle name="Примечание 97" xfId="60717" xr:uid="{00000000-0005-0000-0000-000049ED0000}"/>
    <cellStyle name="Примечание 98" xfId="60718" xr:uid="{00000000-0005-0000-0000-00004AED0000}"/>
    <cellStyle name="Примечание 99" xfId="60719" xr:uid="{00000000-0005-0000-0000-00004BED0000}"/>
    <cellStyle name="Процентный 10" xfId="60720" xr:uid="{00000000-0005-0000-0000-00004CED0000}"/>
    <cellStyle name="Процентный 11" xfId="60721" xr:uid="{00000000-0005-0000-0000-00004DED0000}"/>
    <cellStyle name="Процентный 2" xfId="60722" xr:uid="{00000000-0005-0000-0000-00004EED0000}"/>
    <cellStyle name="Процентный 2 2" xfId="60723" xr:uid="{00000000-0005-0000-0000-00004FED0000}"/>
    <cellStyle name="Процентный 3" xfId="60724" xr:uid="{00000000-0005-0000-0000-000050ED0000}"/>
    <cellStyle name="Процентный 4" xfId="60725" xr:uid="{00000000-0005-0000-0000-000051ED0000}"/>
    <cellStyle name="Процентный 4 2" xfId="60726" xr:uid="{00000000-0005-0000-0000-000052ED0000}"/>
    <cellStyle name="Процентный 4 2 2" xfId="60727" xr:uid="{00000000-0005-0000-0000-000053ED0000}"/>
    <cellStyle name="Процентный 4 2 3" xfId="60728" xr:uid="{00000000-0005-0000-0000-000054ED0000}"/>
    <cellStyle name="Процентный 4 3" xfId="60729" xr:uid="{00000000-0005-0000-0000-000055ED0000}"/>
    <cellStyle name="Процентный 4 3 2" xfId="60730" xr:uid="{00000000-0005-0000-0000-000056ED0000}"/>
    <cellStyle name="Процентный 4 4" xfId="60731" xr:uid="{00000000-0005-0000-0000-000057ED0000}"/>
    <cellStyle name="Процентный 4 5" xfId="60732" xr:uid="{00000000-0005-0000-0000-000058ED0000}"/>
    <cellStyle name="Процентный 5" xfId="60733" xr:uid="{00000000-0005-0000-0000-000059ED0000}"/>
    <cellStyle name="Процентный 6" xfId="60734" xr:uid="{00000000-0005-0000-0000-00005AED0000}"/>
    <cellStyle name="Процентный 7" xfId="60735" xr:uid="{00000000-0005-0000-0000-00005BED0000}"/>
    <cellStyle name="Процентный 8" xfId="60736" xr:uid="{00000000-0005-0000-0000-00005CED0000}"/>
    <cellStyle name="Процентный 9" xfId="60737" xr:uid="{00000000-0005-0000-0000-00005DED0000}"/>
    <cellStyle name="Связанная ячейка 10" xfId="60738" xr:uid="{00000000-0005-0000-0000-00005EED0000}"/>
    <cellStyle name="Связанная ячейка 100" xfId="60739" xr:uid="{00000000-0005-0000-0000-00005FED0000}"/>
    <cellStyle name="Связанная ячейка 101" xfId="60740" xr:uid="{00000000-0005-0000-0000-000060ED0000}"/>
    <cellStyle name="Связанная ячейка 102" xfId="60741" xr:uid="{00000000-0005-0000-0000-000061ED0000}"/>
    <cellStyle name="Связанная ячейка 103" xfId="60742" xr:uid="{00000000-0005-0000-0000-000062ED0000}"/>
    <cellStyle name="Связанная ячейка 104" xfId="60743" xr:uid="{00000000-0005-0000-0000-000063ED0000}"/>
    <cellStyle name="Связанная ячейка 105" xfId="60744" xr:uid="{00000000-0005-0000-0000-000064ED0000}"/>
    <cellStyle name="Связанная ячейка 106" xfId="60745" xr:uid="{00000000-0005-0000-0000-000065ED0000}"/>
    <cellStyle name="Связанная ячейка 107" xfId="60746" xr:uid="{00000000-0005-0000-0000-000066ED0000}"/>
    <cellStyle name="Связанная ячейка 108" xfId="60747" xr:uid="{00000000-0005-0000-0000-000067ED0000}"/>
    <cellStyle name="Связанная ячейка 109" xfId="60748" xr:uid="{00000000-0005-0000-0000-000068ED0000}"/>
    <cellStyle name="Связанная ячейка 11" xfId="60749" xr:uid="{00000000-0005-0000-0000-000069ED0000}"/>
    <cellStyle name="Связанная ячейка 110" xfId="60750" xr:uid="{00000000-0005-0000-0000-00006AED0000}"/>
    <cellStyle name="Связанная ячейка 111" xfId="60751" xr:uid="{00000000-0005-0000-0000-00006BED0000}"/>
    <cellStyle name="Связанная ячейка 112" xfId="60752" xr:uid="{00000000-0005-0000-0000-00006CED0000}"/>
    <cellStyle name="Связанная ячейка 113" xfId="60753" xr:uid="{00000000-0005-0000-0000-00006DED0000}"/>
    <cellStyle name="Связанная ячейка 114" xfId="60754" xr:uid="{00000000-0005-0000-0000-00006EED0000}"/>
    <cellStyle name="Связанная ячейка 115" xfId="60755" xr:uid="{00000000-0005-0000-0000-00006FED0000}"/>
    <cellStyle name="Связанная ячейка 116" xfId="60756" xr:uid="{00000000-0005-0000-0000-000070ED0000}"/>
    <cellStyle name="Связанная ячейка 117" xfId="60757" xr:uid="{00000000-0005-0000-0000-000071ED0000}"/>
    <cellStyle name="Связанная ячейка 118" xfId="60758" xr:uid="{00000000-0005-0000-0000-000072ED0000}"/>
    <cellStyle name="Связанная ячейка 119" xfId="60759" xr:uid="{00000000-0005-0000-0000-000073ED0000}"/>
    <cellStyle name="Связанная ячейка 12" xfId="60760" xr:uid="{00000000-0005-0000-0000-000074ED0000}"/>
    <cellStyle name="Связанная ячейка 120" xfId="60761" xr:uid="{00000000-0005-0000-0000-000075ED0000}"/>
    <cellStyle name="Связанная ячейка 121" xfId="60762" xr:uid="{00000000-0005-0000-0000-000076ED0000}"/>
    <cellStyle name="Связанная ячейка 122" xfId="60763" xr:uid="{00000000-0005-0000-0000-000077ED0000}"/>
    <cellStyle name="Связанная ячейка 123" xfId="60764" xr:uid="{00000000-0005-0000-0000-000078ED0000}"/>
    <cellStyle name="Связанная ячейка 124" xfId="60765" xr:uid="{00000000-0005-0000-0000-000079ED0000}"/>
    <cellStyle name="Связанная ячейка 125" xfId="60766" xr:uid="{00000000-0005-0000-0000-00007AED0000}"/>
    <cellStyle name="Связанная ячейка 126" xfId="60767" xr:uid="{00000000-0005-0000-0000-00007BED0000}"/>
    <cellStyle name="Связанная ячейка 127" xfId="60768" xr:uid="{00000000-0005-0000-0000-00007CED0000}"/>
    <cellStyle name="Связанная ячейка 128" xfId="60769" xr:uid="{00000000-0005-0000-0000-00007DED0000}"/>
    <cellStyle name="Связанная ячейка 129" xfId="60770" xr:uid="{00000000-0005-0000-0000-00007EED0000}"/>
    <cellStyle name="Связанная ячейка 13" xfId="60771" xr:uid="{00000000-0005-0000-0000-00007FED0000}"/>
    <cellStyle name="Связанная ячейка 130" xfId="60772" xr:uid="{00000000-0005-0000-0000-000080ED0000}"/>
    <cellStyle name="Связанная ячейка 131" xfId="60773" xr:uid="{00000000-0005-0000-0000-000081ED0000}"/>
    <cellStyle name="Связанная ячейка 132" xfId="60774" xr:uid="{00000000-0005-0000-0000-000082ED0000}"/>
    <cellStyle name="Связанная ячейка 133" xfId="60775" xr:uid="{00000000-0005-0000-0000-000083ED0000}"/>
    <cellStyle name="Связанная ячейка 134" xfId="60776" xr:uid="{00000000-0005-0000-0000-000084ED0000}"/>
    <cellStyle name="Связанная ячейка 135" xfId="60777" xr:uid="{00000000-0005-0000-0000-000085ED0000}"/>
    <cellStyle name="Связанная ячейка 136" xfId="60778" xr:uid="{00000000-0005-0000-0000-000086ED0000}"/>
    <cellStyle name="Связанная ячейка 137" xfId="60779" xr:uid="{00000000-0005-0000-0000-000087ED0000}"/>
    <cellStyle name="Связанная ячейка 138" xfId="60780" xr:uid="{00000000-0005-0000-0000-000088ED0000}"/>
    <cellStyle name="Связанная ячейка 139" xfId="60781" xr:uid="{00000000-0005-0000-0000-000089ED0000}"/>
    <cellStyle name="Связанная ячейка 14" xfId="60782" xr:uid="{00000000-0005-0000-0000-00008AED0000}"/>
    <cellStyle name="Связанная ячейка 140" xfId="60783" xr:uid="{00000000-0005-0000-0000-00008BED0000}"/>
    <cellStyle name="Связанная ячейка 141" xfId="60784" xr:uid="{00000000-0005-0000-0000-00008CED0000}"/>
    <cellStyle name="Связанная ячейка 142" xfId="60785" xr:uid="{00000000-0005-0000-0000-00008DED0000}"/>
    <cellStyle name="Связанная ячейка 143" xfId="60786" xr:uid="{00000000-0005-0000-0000-00008EED0000}"/>
    <cellStyle name="Связанная ячейка 144" xfId="60787" xr:uid="{00000000-0005-0000-0000-00008FED0000}"/>
    <cellStyle name="Связанная ячейка 145" xfId="60788" xr:uid="{00000000-0005-0000-0000-000090ED0000}"/>
    <cellStyle name="Связанная ячейка 146" xfId="60789" xr:uid="{00000000-0005-0000-0000-000091ED0000}"/>
    <cellStyle name="Связанная ячейка 147" xfId="60790" xr:uid="{00000000-0005-0000-0000-000092ED0000}"/>
    <cellStyle name="Связанная ячейка 148" xfId="60791" xr:uid="{00000000-0005-0000-0000-000093ED0000}"/>
    <cellStyle name="Связанная ячейка 149" xfId="60792" xr:uid="{00000000-0005-0000-0000-000094ED0000}"/>
    <cellStyle name="Связанная ячейка 15" xfId="60793" xr:uid="{00000000-0005-0000-0000-000095ED0000}"/>
    <cellStyle name="Связанная ячейка 150" xfId="60794" xr:uid="{00000000-0005-0000-0000-000096ED0000}"/>
    <cellStyle name="Связанная ячейка 151" xfId="60795" xr:uid="{00000000-0005-0000-0000-000097ED0000}"/>
    <cellStyle name="Связанная ячейка 152" xfId="60796" xr:uid="{00000000-0005-0000-0000-000098ED0000}"/>
    <cellStyle name="Связанная ячейка 153" xfId="60797" xr:uid="{00000000-0005-0000-0000-000099ED0000}"/>
    <cellStyle name="Связанная ячейка 16" xfId="60798" xr:uid="{00000000-0005-0000-0000-00009AED0000}"/>
    <cellStyle name="Связанная ячейка 17" xfId="60799" xr:uid="{00000000-0005-0000-0000-00009BED0000}"/>
    <cellStyle name="Связанная ячейка 18" xfId="60800" xr:uid="{00000000-0005-0000-0000-00009CED0000}"/>
    <cellStyle name="Связанная ячейка 19" xfId="60801" xr:uid="{00000000-0005-0000-0000-00009DED0000}"/>
    <cellStyle name="Связанная ячейка 2" xfId="60802" xr:uid="{00000000-0005-0000-0000-00009EED0000}"/>
    <cellStyle name="Связанная ячейка 2 2" xfId="60803" xr:uid="{00000000-0005-0000-0000-00009FED0000}"/>
    <cellStyle name="Связанная ячейка 2 2 10" xfId="60804" xr:uid="{00000000-0005-0000-0000-0000A0ED0000}"/>
    <cellStyle name="Связанная ячейка 2 2 11" xfId="60805" xr:uid="{00000000-0005-0000-0000-0000A1ED0000}"/>
    <cellStyle name="Связанная ячейка 2 2 12" xfId="60806" xr:uid="{00000000-0005-0000-0000-0000A2ED0000}"/>
    <cellStyle name="Связанная ячейка 2 2 13" xfId="60807" xr:uid="{00000000-0005-0000-0000-0000A3ED0000}"/>
    <cellStyle name="Связанная ячейка 2 2 2" xfId="60808" xr:uid="{00000000-0005-0000-0000-0000A4ED0000}"/>
    <cellStyle name="Связанная ячейка 2 2 3" xfId="60809" xr:uid="{00000000-0005-0000-0000-0000A5ED0000}"/>
    <cellStyle name="Связанная ячейка 2 2 4" xfId="60810" xr:uid="{00000000-0005-0000-0000-0000A6ED0000}"/>
    <cellStyle name="Связанная ячейка 2 2 5" xfId="60811" xr:uid="{00000000-0005-0000-0000-0000A7ED0000}"/>
    <cellStyle name="Связанная ячейка 2 2 6" xfId="60812" xr:uid="{00000000-0005-0000-0000-0000A8ED0000}"/>
    <cellStyle name="Связанная ячейка 2 2 7" xfId="60813" xr:uid="{00000000-0005-0000-0000-0000A9ED0000}"/>
    <cellStyle name="Связанная ячейка 2 2 8" xfId="60814" xr:uid="{00000000-0005-0000-0000-0000AAED0000}"/>
    <cellStyle name="Связанная ячейка 2 2 9" xfId="60815" xr:uid="{00000000-0005-0000-0000-0000ABED0000}"/>
    <cellStyle name="Связанная ячейка 2 3" xfId="60816" xr:uid="{00000000-0005-0000-0000-0000ACED0000}"/>
    <cellStyle name="Связанная ячейка 20" xfId="60817" xr:uid="{00000000-0005-0000-0000-0000ADED0000}"/>
    <cellStyle name="Связанная ячейка 21" xfId="60818" xr:uid="{00000000-0005-0000-0000-0000AEED0000}"/>
    <cellStyle name="Связанная ячейка 22" xfId="60819" xr:uid="{00000000-0005-0000-0000-0000AFED0000}"/>
    <cellStyle name="Связанная ячейка 23" xfId="60820" xr:uid="{00000000-0005-0000-0000-0000B0ED0000}"/>
    <cellStyle name="Связанная ячейка 24" xfId="60821" xr:uid="{00000000-0005-0000-0000-0000B1ED0000}"/>
    <cellStyle name="Связанная ячейка 25" xfId="60822" xr:uid="{00000000-0005-0000-0000-0000B2ED0000}"/>
    <cellStyle name="Связанная ячейка 26" xfId="60823" xr:uid="{00000000-0005-0000-0000-0000B3ED0000}"/>
    <cellStyle name="Связанная ячейка 27" xfId="60824" xr:uid="{00000000-0005-0000-0000-0000B4ED0000}"/>
    <cellStyle name="Связанная ячейка 28" xfId="60825" xr:uid="{00000000-0005-0000-0000-0000B5ED0000}"/>
    <cellStyle name="Связанная ячейка 29" xfId="60826" xr:uid="{00000000-0005-0000-0000-0000B6ED0000}"/>
    <cellStyle name="Связанная ячейка 3" xfId="60827" xr:uid="{00000000-0005-0000-0000-0000B7ED0000}"/>
    <cellStyle name="Связанная ячейка 30" xfId="60828" xr:uid="{00000000-0005-0000-0000-0000B8ED0000}"/>
    <cellStyle name="Связанная ячейка 31" xfId="60829" xr:uid="{00000000-0005-0000-0000-0000B9ED0000}"/>
    <cellStyle name="Связанная ячейка 32" xfId="60830" xr:uid="{00000000-0005-0000-0000-0000BAED0000}"/>
    <cellStyle name="Связанная ячейка 33" xfId="60831" xr:uid="{00000000-0005-0000-0000-0000BBED0000}"/>
    <cellStyle name="Связанная ячейка 34" xfId="60832" xr:uid="{00000000-0005-0000-0000-0000BCED0000}"/>
    <cellStyle name="Связанная ячейка 35" xfId="60833" xr:uid="{00000000-0005-0000-0000-0000BDED0000}"/>
    <cellStyle name="Связанная ячейка 36" xfId="60834" xr:uid="{00000000-0005-0000-0000-0000BEED0000}"/>
    <cellStyle name="Связанная ячейка 37" xfId="60835" xr:uid="{00000000-0005-0000-0000-0000BFED0000}"/>
    <cellStyle name="Связанная ячейка 38" xfId="60836" xr:uid="{00000000-0005-0000-0000-0000C0ED0000}"/>
    <cellStyle name="Связанная ячейка 39" xfId="60837" xr:uid="{00000000-0005-0000-0000-0000C1ED0000}"/>
    <cellStyle name="Связанная ячейка 4" xfId="60838" xr:uid="{00000000-0005-0000-0000-0000C2ED0000}"/>
    <cellStyle name="Связанная ячейка 40" xfId="60839" xr:uid="{00000000-0005-0000-0000-0000C3ED0000}"/>
    <cellStyle name="Связанная ячейка 41" xfId="60840" xr:uid="{00000000-0005-0000-0000-0000C4ED0000}"/>
    <cellStyle name="Связанная ячейка 42" xfId="60841" xr:uid="{00000000-0005-0000-0000-0000C5ED0000}"/>
    <cellStyle name="Связанная ячейка 43" xfId="60842" xr:uid="{00000000-0005-0000-0000-0000C6ED0000}"/>
    <cellStyle name="Связанная ячейка 44" xfId="60843" xr:uid="{00000000-0005-0000-0000-0000C7ED0000}"/>
    <cellStyle name="Связанная ячейка 45" xfId="60844" xr:uid="{00000000-0005-0000-0000-0000C8ED0000}"/>
    <cellStyle name="Связанная ячейка 46" xfId="60845" xr:uid="{00000000-0005-0000-0000-0000C9ED0000}"/>
    <cellStyle name="Связанная ячейка 47" xfId="60846" xr:uid="{00000000-0005-0000-0000-0000CAED0000}"/>
    <cellStyle name="Связанная ячейка 48" xfId="60847" xr:uid="{00000000-0005-0000-0000-0000CBED0000}"/>
    <cellStyle name="Связанная ячейка 49" xfId="60848" xr:uid="{00000000-0005-0000-0000-0000CCED0000}"/>
    <cellStyle name="Связанная ячейка 5" xfId="60849" xr:uid="{00000000-0005-0000-0000-0000CDED0000}"/>
    <cellStyle name="Связанная ячейка 50" xfId="60850" xr:uid="{00000000-0005-0000-0000-0000CEED0000}"/>
    <cellStyle name="Связанная ячейка 51" xfId="60851" xr:uid="{00000000-0005-0000-0000-0000CFED0000}"/>
    <cellStyle name="Связанная ячейка 52" xfId="60852" xr:uid="{00000000-0005-0000-0000-0000D0ED0000}"/>
    <cellStyle name="Связанная ячейка 53" xfId="60853" xr:uid="{00000000-0005-0000-0000-0000D1ED0000}"/>
    <cellStyle name="Связанная ячейка 54" xfId="60854" xr:uid="{00000000-0005-0000-0000-0000D2ED0000}"/>
    <cellStyle name="Связанная ячейка 55" xfId="60855" xr:uid="{00000000-0005-0000-0000-0000D3ED0000}"/>
    <cellStyle name="Связанная ячейка 56" xfId="60856" xr:uid="{00000000-0005-0000-0000-0000D4ED0000}"/>
    <cellStyle name="Связанная ячейка 57" xfId="60857" xr:uid="{00000000-0005-0000-0000-0000D5ED0000}"/>
    <cellStyle name="Связанная ячейка 58" xfId="60858" xr:uid="{00000000-0005-0000-0000-0000D6ED0000}"/>
    <cellStyle name="Связанная ячейка 59" xfId="60859" xr:uid="{00000000-0005-0000-0000-0000D7ED0000}"/>
    <cellStyle name="Связанная ячейка 6" xfId="60860" xr:uid="{00000000-0005-0000-0000-0000D8ED0000}"/>
    <cellStyle name="Связанная ячейка 60" xfId="60861" xr:uid="{00000000-0005-0000-0000-0000D9ED0000}"/>
    <cellStyle name="Связанная ячейка 61" xfId="60862" xr:uid="{00000000-0005-0000-0000-0000DAED0000}"/>
    <cellStyle name="Связанная ячейка 62" xfId="60863" xr:uid="{00000000-0005-0000-0000-0000DBED0000}"/>
    <cellStyle name="Связанная ячейка 63" xfId="60864" xr:uid="{00000000-0005-0000-0000-0000DCED0000}"/>
    <cellStyle name="Связанная ячейка 64" xfId="60865" xr:uid="{00000000-0005-0000-0000-0000DDED0000}"/>
    <cellStyle name="Связанная ячейка 65" xfId="60866" xr:uid="{00000000-0005-0000-0000-0000DEED0000}"/>
    <cellStyle name="Связанная ячейка 66" xfId="60867" xr:uid="{00000000-0005-0000-0000-0000DFED0000}"/>
    <cellStyle name="Связанная ячейка 67" xfId="60868" xr:uid="{00000000-0005-0000-0000-0000E0ED0000}"/>
    <cellStyle name="Связанная ячейка 68" xfId="60869" xr:uid="{00000000-0005-0000-0000-0000E1ED0000}"/>
    <cellStyle name="Связанная ячейка 69" xfId="60870" xr:uid="{00000000-0005-0000-0000-0000E2ED0000}"/>
    <cellStyle name="Связанная ячейка 7" xfId="60871" xr:uid="{00000000-0005-0000-0000-0000E3ED0000}"/>
    <cellStyle name="Связанная ячейка 70" xfId="60872" xr:uid="{00000000-0005-0000-0000-0000E4ED0000}"/>
    <cellStyle name="Связанная ячейка 71" xfId="60873" xr:uid="{00000000-0005-0000-0000-0000E5ED0000}"/>
    <cellStyle name="Связанная ячейка 72" xfId="60874" xr:uid="{00000000-0005-0000-0000-0000E6ED0000}"/>
    <cellStyle name="Связанная ячейка 73" xfId="60875" xr:uid="{00000000-0005-0000-0000-0000E7ED0000}"/>
    <cellStyle name="Связанная ячейка 74" xfId="60876" xr:uid="{00000000-0005-0000-0000-0000E8ED0000}"/>
    <cellStyle name="Связанная ячейка 75" xfId="60877" xr:uid="{00000000-0005-0000-0000-0000E9ED0000}"/>
    <cellStyle name="Связанная ячейка 76" xfId="60878" xr:uid="{00000000-0005-0000-0000-0000EAED0000}"/>
    <cellStyle name="Связанная ячейка 77" xfId="60879" xr:uid="{00000000-0005-0000-0000-0000EBED0000}"/>
    <cellStyle name="Связанная ячейка 78" xfId="60880" xr:uid="{00000000-0005-0000-0000-0000ECED0000}"/>
    <cellStyle name="Связанная ячейка 79" xfId="60881" xr:uid="{00000000-0005-0000-0000-0000EDED0000}"/>
    <cellStyle name="Связанная ячейка 8" xfId="60882" xr:uid="{00000000-0005-0000-0000-0000EEED0000}"/>
    <cellStyle name="Связанная ячейка 80" xfId="60883" xr:uid="{00000000-0005-0000-0000-0000EFED0000}"/>
    <cellStyle name="Связанная ячейка 81" xfId="60884" xr:uid="{00000000-0005-0000-0000-0000F0ED0000}"/>
    <cellStyle name="Связанная ячейка 82" xfId="60885" xr:uid="{00000000-0005-0000-0000-0000F1ED0000}"/>
    <cellStyle name="Связанная ячейка 83" xfId="60886" xr:uid="{00000000-0005-0000-0000-0000F2ED0000}"/>
    <cellStyle name="Связанная ячейка 84" xfId="60887" xr:uid="{00000000-0005-0000-0000-0000F3ED0000}"/>
    <cellStyle name="Связанная ячейка 85" xfId="60888" xr:uid="{00000000-0005-0000-0000-0000F4ED0000}"/>
    <cellStyle name="Связанная ячейка 86" xfId="60889" xr:uid="{00000000-0005-0000-0000-0000F5ED0000}"/>
    <cellStyle name="Связанная ячейка 87" xfId="60890" xr:uid="{00000000-0005-0000-0000-0000F6ED0000}"/>
    <cellStyle name="Связанная ячейка 88" xfId="60891" xr:uid="{00000000-0005-0000-0000-0000F7ED0000}"/>
    <cellStyle name="Связанная ячейка 89" xfId="60892" xr:uid="{00000000-0005-0000-0000-0000F8ED0000}"/>
    <cellStyle name="Связанная ячейка 9" xfId="60893" xr:uid="{00000000-0005-0000-0000-0000F9ED0000}"/>
    <cellStyle name="Связанная ячейка 90" xfId="60894" xr:uid="{00000000-0005-0000-0000-0000FAED0000}"/>
    <cellStyle name="Связанная ячейка 91" xfId="60895" xr:uid="{00000000-0005-0000-0000-0000FBED0000}"/>
    <cellStyle name="Связанная ячейка 92" xfId="60896" xr:uid="{00000000-0005-0000-0000-0000FCED0000}"/>
    <cellStyle name="Связанная ячейка 93" xfId="60897" xr:uid="{00000000-0005-0000-0000-0000FDED0000}"/>
    <cellStyle name="Связанная ячейка 94" xfId="60898" xr:uid="{00000000-0005-0000-0000-0000FEED0000}"/>
    <cellStyle name="Связанная ячейка 95" xfId="60899" xr:uid="{00000000-0005-0000-0000-0000FFED0000}"/>
    <cellStyle name="Связанная ячейка 96" xfId="60900" xr:uid="{00000000-0005-0000-0000-000000EE0000}"/>
    <cellStyle name="Связанная ячейка 97" xfId="60901" xr:uid="{00000000-0005-0000-0000-000001EE0000}"/>
    <cellStyle name="Связанная ячейка 98" xfId="60902" xr:uid="{00000000-0005-0000-0000-000002EE0000}"/>
    <cellStyle name="Связанная ячейка 99" xfId="60903" xr:uid="{00000000-0005-0000-0000-000003EE0000}"/>
    <cellStyle name="Стиль 1" xfId="60904" xr:uid="{00000000-0005-0000-0000-000004EE0000}"/>
    <cellStyle name="Текст предупреждения 10" xfId="60905" xr:uid="{00000000-0005-0000-0000-000005EE0000}"/>
    <cellStyle name="Текст предупреждения 100" xfId="60906" xr:uid="{00000000-0005-0000-0000-000006EE0000}"/>
    <cellStyle name="Текст предупреждения 101" xfId="60907" xr:uid="{00000000-0005-0000-0000-000007EE0000}"/>
    <cellStyle name="Текст предупреждения 102" xfId="60908" xr:uid="{00000000-0005-0000-0000-000008EE0000}"/>
    <cellStyle name="Текст предупреждения 103" xfId="60909" xr:uid="{00000000-0005-0000-0000-000009EE0000}"/>
    <cellStyle name="Текст предупреждения 104" xfId="60910" xr:uid="{00000000-0005-0000-0000-00000AEE0000}"/>
    <cellStyle name="Текст предупреждения 105" xfId="60911" xr:uid="{00000000-0005-0000-0000-00000BEE0000}"/>
    <cellStyle name="Текст предупреждения 106" xfId="60912" xr:uid="{00000000-0005-0000-0000-00000CEE0000}"/>
    <cellStyle name="Текст предупреждения 107" xfId="60913" xr:uid="{00000000-0005-0000-0000-00000DEE0000}"/>
    <cellStyle name="Текст предупреждения 108" xfId="60914" xr:uid="{00000000-0005-0000-0000-00000EEE0000}"/>
    <cellStyle name="Текст предупреждения 109" xfId="60915" xr:uid="{00000000-0005-0000-0000-00000FEE0000}"/>
    <cellStyle name="Текст предупреждения 11" xfId="60916" xr:uid="{00000000-0005-0000-0000-000010EE0000}"/>
    <cellStyle name="Текст предупреждения 110" xfId="60917" xr:uid="{00000000-0005-0000-0000-000011EE0000}"/>
    <cellStyle name="Текст предупреждения 111" xfId="60918" xr:uid="{00000000-0005-0000-0000-000012EE0000}"/>
    <cellStyle name="Текст предупреждения 112" xfId="60919" xr:uid="{00000000-0005-0000-0000-000013EE0000}"/>
    <cellStyle name="Текст предупреждения 113" xfId="60920" xr:uid="{00000000-0005-0000-0000-000014EE0000}"/>
    <cellStyle name="Текст предупреждения 114" xfId="60921" xr:uid="{00000000-0005-0000-0000-000015EE0000}"/>
    <cellStyle name="Текст предупреждения 115" xfId="60922" xr:uid="{00000000-0005-0000-0000-000016EE0000}"/>
    <cellStyle name="Текст предупреждения 116" xfId="60923" xr:uid="{00000000-0005-0000-0000-000017EE0000}"/>
    <cellStyle name="Текст предупреждения 117" xfId="60924" xr:uid="{00000000-0005-0000-0000-000018EE0000}"/>
    <cellStyle name="Текст предупреждения 118" xfId="60925" xr:uid="{00000000-0005-0000-0000-000019EE0000}"/>
    <cellStyle name="Текст предупреждения 119" xfId="60926" xr:uid="{00000000-0005-0000-0000-00001AEE0000}"/>
    <cellStyle name="Текст предупреждения 12" xfId="60927" xr:uid="{00000000-0005-0000-0000-00001BEE0000}"/>
    <cellStyle name="Текст предупреждения 120" xfId="60928" xr:uid="{00000000-0005-0000-0000-00001CEE0000}"/>
    <cellStyle name="Текст предупреждения 121" xfId="60929" xr:uid="{00000000-0005-0000-0000-00001DEE0000}"/>
    <cellStyle name="Текст предупреждения 122" xfId="60930" xr:uid="{00000000-0005-0000-0000-00001EEE0000}"/>
    <cellStyle name="Текст предупреждения 123" xfId="60931" xr:uid="{00000000-0005-0000-0000-00001FEE0000}"/>
    <cellStyle name="Текст предупреждения 124" xfId="60932" xr:uid="{00000000-0005-0000-0000-000020EE0000}"/>
    <cellStyle name="Текст предупреждения 125" xfId="60933" xr:uid="{00000000-0005-0000-0000-000021EE0000}"/>
    <cellStyle name="Текст предупреждения 126" xfId="60934" xr:uid="{00000000-0005-0000-0000-000022EE0000}"/>
    <cellStyle name="Текст предупреждения 127" xfId="60935" xr:uid="{00000000-0005-0000-0000-000023EE0000}"/>
    <cellStyle name="Текст предупреждения 128" xfId="60936" xr:uid="{00000000-0005-0000-0000-000024EE0000}"/>
    <cellStyle name="Текст предупреждения 129" xfId="60937" xr:uid="{00000000-0005-0000-0000-000025EE0000}"/>
    <cellStyle name="Текст предупреждения 13" xfId="60938" xr:uid="{00000000-0005-0000-0000-000026EE0000}"/>
    <cellStyle name="Текст предупреждения 130" xfId="60939" xr:uid="{00000000-0005-0000-0000-000027EE0000}"/>
    <cellStyle name="Текст предупреждения 131" xfId="60940" xr:uid="{00000000-0005-0000-0000-000028EE0000}"/>
    <cellStyle name="Текст предупреждения 132" xfId="60941" xr:uid="{00000000-0005-0000-0000-000029EE0000}"/>
    <cellStyle name="Текст предупреждения 133" xfId="60942" xr:uid="{00000000-0005-0000-0000-00002AEE0000}"/>
    <cellStyle name="Текст предупреждения 134" xfId="60943" xr:uid="{00000000-0005-0000-0000-00002BEE0000}"/>
    <cellStyle name="Текст предупреждения 135" xfId="60944" xr:uid="{00000000-0005-0000-0000-00002CEE0000}"/>
    <cellStyle name="Текст предупреждения 136" xfId="60945" xr:uid="{00000000-0005-0000-0000-00002DEE0000}"/>
    <cellStyle name="Текст предупреждения 137" xfId="60946" xr:uid="{00000000-0005-0000-0000-00002EEE0000}"/>
    <cellStyle name="Текст предупреждения 138" xfId="60947" xr:uid="{00000000-0005-0000-0000-00002FEE0000}"/>
    <cellStyle name="Текст предупреждения 139" xfId="60948" xr:uid="{00000000-0005-0000-0000-000030EE0000}"/>
    <cellStyle name="Текст предупреждения 14" xfId="60949" xr:uid="{00000000-0005-0000-0000-000031EE0000}"/>
    <cellStyle name="Текст предупреждения 140" xfId="60950" xr:uid="{00000000-0005-0000-0000-000032EE0000}"/>
    <cellStyle name="Текст предупреждения 141" xfId="60951" xr:uid="{00000000-0005-0000-0000-000033EE0000}"/>
    <cellStyle name="Текст предупреждения 142" xfId="60952" xr:uid="{00000000-0005-0000-0000-000034EE0000}"/>
    <cellStyle name="Текст предупреждения 143" xfId="60953" xr:uid="{00000000-0005-0000-0000-000035EE0000}"/>
    <cellStyle name="Текст предупреждения 144" xfId="60954" xr:uid="{00000000-0005-0000-0000-000036EE0000}"/>
    <cellStyle name="Текст предупреждения 145" xfId="60955" xr:uid="{00000000-0005-0000-0000-000037EE0000}"/>
    <cellStyle name="Текст предупреждения 146" xfId="60956" xr:uid="{00000000-0005-0000-0000-000038EE0000}"/>
    <cellStyle name="Текст предупреждения 147" xfId="60957" xr:uid="{00000000-0005-0000-0000-000039EE0000}"/>
    <cellStyle name="Текст предупреждения 148" xfId="60958" xr:uid="{00000000-0005-0000-0000-00003AEE0000}"/>
    <cellStyle name="Текст предупреждения 149" xfId="60959" xr:uid="{00000000-0005-0000-0000-00003BEE0000}"/>
    <cellStyle name="Текст предупреждения 15" xfId="60960" xr:uid="{00000000-0005-0000-0000-00003CEE0000}"/>
    <cellStyle name="Текст предупреждения 150" xfId="60961" xr:uid="{00000000-0005-0000-0000-00003DEE0000}"/>
    <cellStyle name="Текст предупреждения 151" xfId="60962" xr:uid="{00000000-0005-0000-0000-00003EEE0000}"/>
    <cellStyle name="Текст предупреждения 152" xfId="60963" xr:uid="{00000000-0005-0000-0000-00003FEE0000}"/>
    <cellStyle name="Текст предупреждения 153" xfId="60964" xr:uid="{00000000-0005-0000-0000-000040EE0000}"/>
    <cellStyle name="Текст предупреждения 16" xfId="60965" xr:uid="{00000000-0005-0000-0000-000041EE0000}"/>
    <cellStyle name="Текст предупреждения 17" xfId="60966" xr:uid="{00000000-0005-0000-0000-000042EE0000}"/>
    <cellStyle name="Текст предупреждения 18" xfId="60967" xr:uid="{00000000-0005-0000-0000-000043EE0000}"/>
    <cellStyle name="Текст предупреждения 19" xfId="60968" xr:uid="{00000000-0005-0000-0000-000044EE0000}"/>
    <cellStyle name="Текст предупреждения 2" xfId="60969" xr:uid="{00000000-0005-0000-0000-000045EE0000}"/>
    <cellStyle name="Текст предупреждения 2 2" xfId="60970" xr:uid="{00000000-0005-0000-0000-000046EE0000}"/>
    <cellStyle name="Текст предупреждения 2 2 10" xfId="60971" xr:uid="{00000000-0005-0000-0000-000047EE0000}"/>
    <cellStyle name="Текст предупреждения 2 2 11" xfId="60972" xr:uid="{00000000-0005-0000-0000-000048EE0000}"/>
    <cellStyle name="Текст предупреждения 2 2 12" xfId="60973" xr:uid="{00000000-0005-0000-0000-000049EE0000}"/>
    <cellStyle name="Текст предупреждения 2 2 13" xfId="60974" xr:uid="{00000000-0005-0000-0000-00004AEE0000}"/>
    <cellStyle name="Текст предупреждения 2 2 2" xfId="60975" xr:uid="{00000000-0005-0000-0000-00004BEE0000}"/>
    <cellStyle name="Текст предупреждения 2 2 3" xfId="60976" xr:uid="{00000000-0005-0000-0000-00004CEE0000}"/>
    <cellStyle name="Текст предупреждения 2 2 4" xfId="60977" xr:uid="{00000000-0005-0000-0000-00004DEE0000}"/>
    <cellStyle name="Текст предупреждения 2 2 5" xfId="60978" xr:uid="{00000000-0005-0000-0000-00004EEE0000}"/>
    <cellStyle name="Текст предупреждения 2 2 6" xfId="60979" xr:uid="{00000000-0005-0000-0000-00004FEE0000}"/>
    <cellStyle name="Текст предупреждения 2 2 7" xfId="60980" xr:uid="{00000000-0005-0000-0000-000050EE0000}"/>
    <cellStyle name="Текст предупреждения 2 2 8" xfId="60981" xr:uid="{00000000-0005-0000-0000-000051EE0000}"/>
    <cellStyle name="Текст предупреждения 2 2 9" xfId="60982" xr:uid="{00000000-0005-0000-0000-000052EE0000}"/>
    <cellStyle name="Текст предупреждения 2 3" xfId="60983" xr:uid="{00000000-0005-0000-0000-000053EE0000}"/>
    <cellStyle name="Текст предупреждения 20" xfId="60984" xr:uid="{00000000-0005-0000-0000-000054EE0000}"/>
    <cellStyle name="Текст предупреждения 21" xfId="60985" xr:uid="{00000000-0005-0000-0000-000055EE0000}"/>
    <cellStyle name="Текст предупреждения 22" xfId="60986" xr:uid="{00000000-0005-0000-0000-000056EE0000}"/>
    <cellStyle name="Текст предупреждения 23" xfId="60987" xr:uid="{00000000-0005-0000-0000-000057EE0000}"/>
    <cellStyle name="Текст предупреждения 24" xfId="60988" xr:uid="{00000000-0005-0000-0000-000058EE0000}"/>
    <cellStyle name="Текст предупреждения 25" xfId="60989" xr:uid="{00000000-0005-0000-0000-000059EE0000}"/>
    <cellStyle name="Текст предупреждения 26" xfId="60990" xr:uid="{00000000-0005-0000-0000-00005AEE0000}"/>
    <cellStyle name="Текст предупреждения 27" xfId="60991" xr:uid="{00000000-0005-0000-0000-00005BEE0000}"/>
    <cellStyle name="Текст предупреждения 28" xfId="60992" xr:uid="{00000000-0005-0000-0000-00005CEE0000}"/>
    <cellStyle name="Текст предупреждения 29" xfId="60993" xr:uid="{00000000-0005-0000-0000-00005DEE0000}"/>
    <cellStyle name="Текст предупреждения 3" xfId="60994" xr:uid="{00000000-0005-0000-0000-00005EEE0000}"/>
    <cellStyle name="Текст предупреждения 30" xfId="60995" xr:uid="{00000000-0005-0000-0000-00005FEE0000}"/>
    <cellStyle name="Текст предупреждения 31" xfId="60996" xr:uid="{00000000-0005-0000-0000-000060EE0000}"/>
    <cellStyle name="Текст предупреждения 32" xfId="60997" xr:uid="{00000000-0005-0000-0000-000061EE0000}"/>
    <cellStyle name="Текст предупреждения 33" xfId="60998" xr:uid="{00000000-0005-0000-0000-000062EE0000}"/>
    <cellStyle name="Текст предупреждения 34" xfId="60999" xr:uid="{00000000-0005-0000-0000-000063EE0000}"/>
    <cellStyle name="Текст предупреждения 35" xfId="61000" xr:uid="{00000000-0005-0000-0000-000064EE0000}"/>
    <cellStyle name="Текст предупреждения 36" xfId="61001" xr:uid="{00000000-0005-0000-0000-000065EE0000}"/>
    <cellStyle name="Текст предупреждения 37" xfId="61002" xr:uid="{00000000-0005-0000-0000-000066EE0000}"/>
    <cellStyle name="Текст предупреждения 38" xfId="61003" xr:uid="{00000000-0005-0000-0000-000067EE0000}"/>
    <cellStyle name="Текст предупреждения 39" xfId="61004" xr:uid="{00000000-0005-0000-0000-000068EE0000}"/>
    <cellStyle name="Текст предупреждения 4" xfId="61005" xr:uid="{00000000-0005-0000-0000-000069EE0000}"/>
    <cellStyle name="Текст предупреждения 40" xfId="61006" xr:uid="{00000000-0005-0000-0000-00006AEE0000}"/>
    <cellStyle name="Текст предупреждения 41" xfId="61007" xr:uid="{00000000-0005-0000-0000-00006BEE0000}"/>
    <cellStyle name="Текст предупреждения 42" xfId="61008" xr:uid="{00000000-0005-0000-0000-00006CEE0000}"/>
    <cellStyle name="Текст предупреждения 43" xfId="61009" xr:uid="{00000000-0005-0000-0000-00006DEE0000}"/>
    <cellStyle name="Текст предупреждения 44" xfId="61010" xr:uid="{00000000-0005-0000-0000-00006EEE0000}"/>
    <cellStyle name="Текст предупреждения 45" xfId="61011" xr:uid="{00000000-0005-0000-0000-00006FEE0000}"/>
    <cellStyle name="Текст предупреждения 46" xfId="61012" xr:uid="{00000000-0005-0000-0000-000070EE0000}"/>
    <cellStyle name="Текст предупреждения 47" xfId="61013" xr:uid="{00000000-0005-0000-0000-000071EE0000}"/>
    <cellStyle name="Текст предупреждения 48" xfId="61014" xr:uid="{00000000-0005-0000-0000-000072EE0000}"/>
    <cellStyle name="Текст предупреждения 49" xfId="61015" xr:uid="{00000000-0005-0000-0000-000073EE0000}"/>
    <cellStyle name="Текст предупреждения 5" xfId="61016" xr:uid="{00000000-0005-0000-0000-000074EE0000}"/>
    <cellStyle name="Текст предупреждения 50" xfId="61017" xr:uid="{00000000-0005-0000-0000-000075EE0000}"/>
    <cellStyle name="Текст предупреждения 51" xfId="61018" xr:uid="{00000000-0005-0000-0000-000076EE0000}"/>
    <cellStyle name="Текст предупреждения 52" xfId="61019" xr:uid="{00000000-0005-0000-0000-000077EE0000}"/>
    <cellStyle name="Текст предупреждения 53" xfId="61020" xr:uid="{00000000-0005-0000-0000-000078EE0000}"/>
    <cellStyle name="Текст предупреждения 54" xfId="61021" xr:uid="{00000000-0005-0000-0000-000079EE0000}"/>
    <cellStyle name="Текст предупреждения 55" xfId="61022" xr:uid="{00000000-0005-0000-0000-00007AEE0000}"/>
    <cellStyle name="Текст предупреждения 56" xfId="61023" xr:uid="{00000000-0005-0000-0000-00007BEE0000}"/>
    <cellStyle name="Текст предупреждения 57" xfId="61024" xr:uid="{00000000-0005-0000-0000-00007CEE0000}"/>
    <cellStyle name="Текст предупреждения 58" xfId="61025" xr:uid="{00000000-0005-0000-0000-00007DEE0000}"/>
    <cellStyle name="Текст предупреждения 59" xfId="61026" xr:uid="{00000000-0005-0000-0000-00007EEE0000}"/>
    <cellStyle name="Текст предупреждения 6" xfId="61027" xr:uid="{00000000-0005-0000-0000-00007FEE0000}"/>
    <cellStyle name="Текст предупреждения 60" xfId="61028" xr:uid="{00000000-0005-0000-0000-000080EE0000}"/>
    <cellStyle name="Текст предупреждения 61" xfId="61029" xr:uid="{00000000-0005-0000-0000-000081EE0000}"/>
    <cellStyle name="Текст предупреждения 62" xfId="61030" xr:uid="{00000000-0005-0000-0000-000082EE0000}"/>
    <cellStyle name="Текст предупреждения 63" xfId="61031" xr:uid="{00000000-0005-0000-0000-000083EE0000}"/>
    <cellStyle name="Текст предупреждения 64" xfId="61032" xr:uid="{00000000-0005-0000-0000-000084EE0000}"/>
    <cellStyle name="Текст предупреждения 65" xfId="61033" xr:uid="{00000000-0005-0000-0000-000085EE0000}"/>
    <cellStyle name="Текст предупреждения 66" xfId="61034" xr:uid="{00000000-0005-0000-0000-000086EE0000}"/>
    <cellStyle name="Текст предупреждения 67" xfId="61035" xr:uid="{00000000-0005-0000-0000-000087EE0000}"/>
    <cellStyle name="Текст предупреждения 68" xfId="61036" xr:uid="{00000000-0005-0000-0000-000088EE0000}"/>
    <cellStyle name="Текст предупреждения 69" xfId="61037" xr:uid="{00000000-0005-0000-0000-000089EE0000}"/>
    <cellStyle name="Текст предупреждения 7" xfId="61038" xr:uid="{00000000-0005-0000-0000-00008AEE0000}"/>
    <cellStyle name="Текст предупреждения 70" xfId="61039" xr:uid="{00000000-0005-0000-0000-00008BEE0000}"/>
    <cellStyle name="Текст предупреждения 71" xfId="61040" xr:uid="{00000000-0005-0000-0000-00008CEE0000}"/>
    <cellStyle name="Текст предупреждения 72" xfId="61041" xr:uid="{00000000-0005-0000-0000-00008DEE0000}"/>
    <cellStyle name="Текст предупреждения 73" xfId="61042" xr:uid="{00000000-0005-0000-0000-00008EEE0000}"/>
    <cellStyle name="Текст предупреждения 74" xfId="61043" xr:uid="{00000000-0005-0000-0000-00008FEE0000}"/>
    <cellStyle name="Текст предупреждения 75" xfId="61044" xr:uid="{00000000-0005-0000-0000-000090EE0000}"/>
    <cellStyle name="Текст предупреждения 76" xfId="61045" xr:uid="{00000000-0005-0000-0000-000091EE0000}"/>
    <cellStyle name="Текст предупреждения 77" xfId="61046" xr:uid="{00000000-0005-0000-0000-000092EE0000}"/>
    <cellStyle name="Текст предупреждения 78" xfId="61047" xr:uid="{00000000-0005-0000-0000-000093EE0000}"/>
    <cellStyle name="Текст предупреждения 79" xfId="61048" xr:uid="{00000000-0005-0000-0000-000094EE0000}"/>
    <cellStyle name="Текст предупреждения 8" xfId="61049" xr:uid="{00000000-0005-0000-0000-000095EE0000}"/>
    <cellStyle name="Текст предупреждения 80" xfId="61050" xr:uid="{00000000-0005-0000-0000-000096EE0000}"/>
    <cellStyle name="Текст предупреждения 81" xfId="61051" xr:uid="{00000000-0005-0000-0000-000097EE0000}"/>
    <cellStyle name="Текст предупреждения 82" xfId="61052" xr:uid="{00000000-0005-0000-0000-000098EE0000}"/>
    <cellStyle name="Текст предупреждения 83" xfId="61053" xr:uid="{00000000-0005-0000-0000-000099EE0000}"/>
    <cellStyle name="Текст предупреждения 84" xfId="61054" xr:uid="{00000000-0005-0000-0000-00009AEE0000}"/>
    <cellStyle name="Текст предупреждения 85" xfId="61055" xr:uid="{00000000-0005-0000-0000-00009BEE0000}"/>
    <cellStyle name="Текст предупреждения 86" xfId="61056" xr:uid="{00000000-0005-0000-0000-00009CEE0000}"/>
    <cellStyle name="Текст предупреждения 87" xfId="61057" xr:uid="{00000000-0005-0000-0000-00009DEE0000}"/>
    <cellStyle name="Текст предупреждения 88" xfId="61058" xr:uid="{00000000-0005-0000-0000-00009EEE0000}"/>
    <cellStyle name="Текст предупреждения 89" xfId="61059" xr:uid="{00000000-0005-0000-0000-00009FEE0000}"/>
    <cellStyle name="Текст предупреждения 9" xfId="61060" xr:uid="{00000000-0005-0000-0000-0000A0EE0000}"/>
    <cellStyle name="Текст предупреждения 90" xfId="61061" xr:uid="{00000000-0005-0000-0000-0000A1EE0000}"/>
    <cellStyle name="Текст предупреждения 91" xfId="61062" xr:uid="{00000000-0005-0000-0000-0000A2EE0000}"/>
    <cellStyle name="Текст предупреждения 92" xfId="61063" xr:uid="{00000000-0005-0000-0000-0000A3EE0000}"/>
    <cellStyle name="Текст предупреждения 93" xfId="61064" xr:uid="{00000000-0005-0000-0000-0000A4EE0000}"/>
    <cellStyle name="Текст предупреждения 94" xfId="61065" xr:uid="{00000000-0005-0000-0000-0000A5EE0000}"/>
    <cellStyle name="Текст предупреждения 95" xfId="61066" xr:uid="{00000000-0005-0000-0000-0000A6EE0000}"/>
    <cellStyle name="Текст предупреждения 96" xfId="61067" xr:uid="{00000000-0005-0000-0000-0000A7EE0000}"/>
    <cellStyle name="Текст предупреждения 97" xfId="61068" xr:uid="{00000000-0005-0000-0000-0000A8EE0000}"/>
    <cellStyle name="Текст предупреждения 98" xfId="61069" xr:uid="{00000000-0005-0000-0000-0000A9EE0000}"/>
    <cellStyle name="Текст предупреждения 99" xfId="61070" xr:uid="{00000000-0005-0000-0000-0000AAEE0000}"/>
    <cellStyle name="Финансовый 10" xfId="61071" xr:uid="{00000000-0005-0000-0000-0000ABEE0000}"/>
    <cellStyle name="Финансовый 11" xfId="61072" xr:uid="{00000000-0005-0000-0000-0000ACEE0000}"/>
    <cellStyle name="Финансовый 11 2" xfId="61073" xr:uid="{00000000-0005-0000-0000-0000ADEE0000}"/>
    <cellStyle name="Финансовый 12" xfId="61074" xr:uid="{00000000-0005-0000-0000-0000AEEE0000}"/>
    <cellStyle name="Финансовый 13" xfId="61075" xr:uid="{00000000-0005-0000-0000-0000AFEE0000}"/>
    <cellStyle name="Финансовый 14" xfId="61309" xr:uid="{00000000-0005-0000-0000-0000B0EE0000}"/>
    <cellStyle name="Финансовый 2" xfId="61076" xr:uid="{00000000-0005-0000-0000-0000B1EE0000}"/>
    <cellStyle name="Финансовый 2 10" xfId="61077" xr:uid="{00000000-0005-0000-0000-0000B2EE0000}"/>
    <cellStyle name="Финансовый 2 11" xfId="61078" xr:uid="{00000000-0005-0000-0000-0000B3EE0000}"/>
    <cellStyle name="Финансовый 2 12" xfId="61079" xr:uid="{00000000-0005-0000-0000-0000B4EE0000}"/>
    <cellStyle name="Финансовый 2 13" xfId="61080" xr:uid="{00000000-0005-0000-0000-0000B5EE0000}"/>
    <cellStyle name="Финансовый 2 14" xfId="61081" xr:uid="{00000000-0005-0000-0000-0000B6EE0000}"/>
    <cellStyle name="Финансовый 2 15" xfId="61082" xr:uid="{00000000-0005-0000-0000-0000B7EE0000}"/>
    <cellStyle name="Финансовый 2 16" xfId="61083" xr:uid="{00000000-0005-0000-0000-0000B8EE0000}"/>
    <cellStyle name="Финансовый 2 17" xfId="61084" xr:uid="{00000000-0005-0000-0000-0000B9EE0000}"/>
    <cellStyle name="Финансовый 2 18" xfId="61085" xr:uid="{00000000-0005-0000-0000-0000BAEE0000}"/>
    <cellStyle name="Финансовый 2 2" xfId="61086" xr:uid="{00000000-0005-0000-0000-0000BBEE0000}"/>
    <cellStyle name="Финансовый 2 2 2" xfId="61087" xr:uid="{00000000-0005-0000-0000-0000BCEE0000}"/>
    <cellStyle name="Финансовый 2 2 2 2" xfId="61088" xr:uid="{00000000-0005-0000-0000-0000BDEE0000}"/>
    <cellStyle name="Финансовый 2 2 3" xfId="61089" xr:uid="{00000000-0005-0000-0000-0000BEEE0000}"/>
    <cellStyle name="Финансовый 2 3" xfId="61090" xr:uid="{00000000-0005-0000-0000-0000BFEE0000}"/>
    <cellStyle name="Финансовый 2 3 2" xfId="61091" xr:uid="{00000000-0005-0000-0000-0000C0EE0000}"/>
    <cellStyle name="Финансовый 2 3 2 2" xfId="61092" xr:uid="{00000000-0005-0000-0000-0000C1EE0000}"/>
    <cellStyle name="Финансовый 2 3 3" xfId="61093" xr:uid="{00000000-0005-0000-0000-0000C2EE0000}"/>
    <cellStyle name="Финансовый 2 4" xfId="61094" xr:uid="{00000000-0005-0000-0000-0000C3EE0000}"/>
    <cellStyle name="Финансовый 2 4 2" xfId="61095" xr:uid="{00000000-0005-0000-0000-0000C4EE0000}"/>
    <cellStyle name="Финансовый 2 4 2 2" xfId="61096" xr:uid="{00000000-0005-0000-0000-0000C5EE0000}"/>
    <cellStyle name="Финансовый 2 4 3" xfId="61097" xr:uid="{00000000-0005-0000-0000-0000C6EE0000}"/>
    <cellStyle name="Финансовый 2 5" xfId="61098" xr:uid="{00000000-0005-0000-0000-0000C7EE0000}"/>
    <cellStyle name="Финансовый 2 5 2" xfId="61099" xr:uid="{00000000-0005-0000-0000-0000C8EE0000}"/>
    <cellStyle name="Финансовый 2 6" xfId="61100" xr:uid="{00000000-0005-0000-0000-0000C9EE0000}"/>
    <cellStyle name="Финансовый 2 6 2" xfId="61101" xr:uid="{00000000-0005-0000-0000-0000CAEE0000}"/>
    <cellStyle name="Финансовый 2 7" xfId="61102" xr:uid="{00000000-0005-0000-0000-0000CBEE0000}"/>
    <cellStyle name="Финансовый 2 7 2" xfId="61103" xr:uid="{00000000-0005-0000-0000-0000CCEE0000}"/>
    <cellStyle name="Финансовый 2 8" xfId="61104" xr:uid="{00000000-0005-0000-0000-0000CDEE0000}"/>
    <cellStyle name="Финансовый 2 9" xfId="61105" xr:uid="{00000000-0005-0000-0000-0000CEEE0000}"/>
    <cellStyle name="Финансовый 3" xfId="61106" xr:uid="{00000000-0005-0000-0000-0000CFEE0000}"/>
    <cellStyle name="Финансовый 3 2" xfId="61107" xr:uid="{00000000-0005-0000-0000-0000D0EE0000}"/>
    <cellStyle name="Финансовый 3 2 2" xfId="61108" xr:uid="{00000000-0005-0000-0000-0000D1EE0000}"/>
    <cellStyle name="Финансовый 3 3" xfId="61109" xr:uid="{00000000-0005-0000-0000-0000D2EE0000}"/>
    <cellStyle name="Финансовый 3 4" xfId="61110" xr:uid="{00000000-0005-0000-0000-0000D3EE0000}"/>
    <cellStyle name="Финансовый 3 5" xfId="61111" xr:uid="{00000000-0005-0000-0000-0000D4EE0000}"/>
    <cellStyle name="Финансовый 3 6" xfId="61112" xr:uid="{00000000-0005-0000-0000-0000D5EE0000}"/>
    <cellStyle name="Финансовый 3 7" xfId="61113" xr:uid="{00000000-0005-0000-0000-0000D6EE0000}"/>
    <cellStyle name="Финансовый 3 8" xfId="61114" xr:uid="{00000000-0005-0000-0000-0000D7EE0000}"/>
    <cellStyle name="Финансовый 3 9" xfId="61115" xr:uid="{00000000-0005-0000-0000-0000D8EE0000}"/>
    <cellStyle name="Финансовый 4" xfId="61116" xr:uid="{00000000-0005-0000-0000-0000D9EE0000}"/>
    <cellStyle name="Финансовый 4 2" xfId="61117" xr:uid="{00000000-0005-0000-0000-0000DAEE0000}"/>
    <cellStyle name="Финансовый 4 3" xfId="61118" xr:uid="{00000000-0005-0000-0000-0000DBEE0000}"/>
    <cellStyle name="Финансовый 5" xfId="61119" xr:uid="{00000000-0005-0000-0000-0000DCEE0000}"/>
    <cellStyle name="Финансовый 5 2" xfId="61120" xr:uid="{00000000-0005-0000-0000-0000DDEE0000}"/>
    <cellStyle name="Финансовый 5 3" xfId="61121" xr:uid="{00000000-0005-0000-0000-0000DEEE0000}"/>
    <cellStyle name="Финансовый 6" xfId="61122" xr:uid="{00000000-0005-0000-0000-0000DFEE0000}"/>
    <cellStyle name="Финансовый 6 2" xfId="61123" xr:uid="{00000000-0005-0000-0000-0000E0EE0000}"/>
    <cellStyle name="Финансовый 7" xfId="61124" xr:uid="{00000000-0005-0000-0000-0000E1EE0000}"/>
    <cellStyle name="Финансовый 8" xfId="61125" xr:uid="{00000000-0005-0000-0000-0000E2EE0000}"/>
    <cellStyle name="Финансовый 9" xfId="61126" xr:uid="{00000000-0005-0000-0000-0000E3EE0000}"/>
    <cellStyle name="Хороший 10" xfId="61127" xr:uid="{00000000-0005-0000-0000-0000E4EE0000}"/>
    <cellStyle name="Хороший 100" xfId="61128" xr:uid="{00000000-0005-0000-0000-0000E5EE0000}"/>
    <cellStyle name="Хороший 101" xfId="61129" xr:uid="{00000000-0005-0000-0000-0000E6EE0000}"/>
    <cellStyle name="Хороший 102" xfId="61130" xr:uid="{00000000-0005-0000-0000-0000E7EE0000}"/>
    <cellStyle name="Хороший 103" xfId="61131" xr:uid="{00000000-0005-0000-0000-0000E8EE0000}"/>
    <cellStyle name="Хороший 104" xfId="61132" xr:uid="{00000000-0005-0000-0000-0000E9EE0000}"/>
    <cellStyle name="Хороший 105" xfId="61133" xr:uid="{00000000-0005-0000-0000-0000EAEE0000}"/>
    <cellStyle name="Хороший 106" xfId="61134" xr:uid="{00000000-0005-0000-0000-0000EBEE0000}"/>
    <cellStyle name="Хороший 107" xfId="61135" xr:uid="{00000000-0005-0000-0000-0000ECEE0000}"/>
    <cellStyle name="Хороший 108" xfId="61136" xr:uid="{00000000-0005-0000-0000-0000EDEE0000}"/>
    <cellStyle name="Хороший 109" xfId="61137" xr:uid="{00000000-0005-0000-0000-0000EEEE0000}"/>
    <cellStyle name="Хороший 11" xfId="61138" xr:uid="{00000000-0005-0000-0000-0000EFEE0000}"/>
    <cellStyle name="Хороший 110" xfId="61139" xr:uid="{00000000-0005-0000-0000-0000F0EE0000}"/>
    <cellStyle name="Хороший 111" xfId="61140" xr:uid="{00000000-0005-0000-0000-0000F1EE0000}"/>
    <cellStyle name="Хороший 112" xfId="61141" xr:uid="{00000000-0005-0000-0000-0000F2EE0000}"/>
    <cellStyle name="Хороший 113" xfId="61142" xr:uid="{00000000-0005-0000-0000-0000F3EE0000}"/>
    <cellStyle name="Хороший 114" xfId="61143" xr:uid="{00000000-0005-0000-0000-0000F4EE0000}"/>
    <cellStyle name="Хороший 115" xfId="61144" xr:uid="{00000000-0005-0000-0000-0000F5EE0000}"/>
    <cellStyle name="Хороший 116" xfId="61145" xr:uid="{00000000-0005-0000-0000-0000F6EE0000}"/>
    <cellStyle name="Хороший 117" xfId="61146" xr:uid="{00000000-0005-0000-0000-0000F7EE0000}"/>
    <cellStyle name="Хороший 118" xfId="61147" xr:uid="{00000000-0005-0000-0000-0000F8EE0000}"/>
    <cellStyle name="Хороший 119" xfId="61148" xr:uid="{00000000-0005-0000-0000-0000F9EE0000}"/>
    <cellStyle name="Хороший 12" xfId="61149" xr:uid="{00000000-0005-0000-0000-0000FAEE0000}"/>
    <cellStyle name="Хороший 120" xfId="61150" xr:uid="{00000000-0005-0000-0000-0000FBEE0000}"/>
    <cellStyle name="Хороший 121" xfId="61151" xr:uid="{00000000-0005-0000-0000-0000FCEE0000}"/>
    <cellStyle name="Хороший 122" xfId="61152" xr:uid="{00000000-0005-0000-0000-0000FDEE0000}"/>
    <cellStyle name="Хороший 123" xfId="61153" xr:uid="{00000000-0005-0000-0000-0000FEEE0000}"/>
    <cellStyle name="Хороший 124" xfId="61154" xr:uid="{00000000-0005-0000-0000-0000FFEE0000}"/>
    <cellStyle name="Хороший 125" xfId="61155" xr:uid="{00000000-0005-0000-0000-000000EF0000}"/>
    <cellStyle name="Хороший 126" xfId="61156" xr:uid="{00000000-0005-0000-0000-000001EF0000}"/>
    <cellStyle name="Хороший 127" xfId="61157" xr:uid="{00000000-0005-0000-0000-000002EF0000}"/>
    <cellStyle name="Хороший 128" xfId="61158" xr:uid="{00000000-0005-0000-0000-000003EF0000}"/>
    <cellStyle name="Хороший 129" xfId="61159" xr:uid="{00000000-0005-0000-0000-000004EF0000}"/>
    <cellStyle name="Хороший 13" xfId="61160" xr:uid="{00000000-0005-0000-0000-000005EF0000}"/>
    <cellStyle name="Хороший 130" xfId="61161" xr:uid="{00000000-0005-0000-0000-000006EF0000}"/>
    <cellStyle name="Хороший 131" xfId="61162" xr:uid="{00000000-0005-0000-0000-000007EF0000}"/>
    <cellStyle name="Хороший 132" xfId="61163" xr:uid="{00000000-0005-0000-0000-000008EF0000}"/>
    <cellStyle name="Хороший 133" xfId="61164" xr:uid="{00000000-0005-0000-0000-000009EF0000}"/>
    <cellStyle name="Хороший 134" xfId="61165" xr:uid="{00000000-0005-0000-0000-00000AEF0000}"/>
    <cellStyle name="Хороший 135" xfId="61166" xr:uid="{00000000-0005-0000-0000-00000BEF0000}"/>
    <cellStyle name="Хороший 136" xfId="61167" xr:uid="{00000000-0005-0000-0000-00000CEF0000}"/>
    <cellStyle name="Хороший 137" xfId="61168" xr:uid="{00000000-0005-0000-0000-00000DEF0000}"/>
    <cellStyle name="Хороший 138" xfId="61169" xr:uid="{00000000-0005-0000-0000-00000EEF0000}"/>
    <cellStyle name="Хороший 139" xfId="61170" xr:uid="{00000000-0005-0000-0000-00000FEF0000}"/>
    <cellStyle name="Хороший 14" xfId="61171" xr:uid="{00000000-0005-0000-0000-000010EF0000}"/>
    <cellStyle name="Хороший 140" xfId="61172" xr:uid="{00000000-0005-0000-0000-000011EF0000}"/>
    <cellStyle name="Хороший 141" xfId="61173" xr:uid="{00000000-0005-0000-0000-000012EF0000}"/>
    <cellStyle name="Хороший 142" xfId="61174" xr:uid="{00000000-0005-0000-0000-000013EF0000}"/>
    <cellStyle name="Хороший 143" xfId="61175" xr:uid="{00000000-0005-0000-0000-000014EF0000}"/>
    <cellStyle name="Хороший 144" xfId="61176" xr:uid="{00000000-0005-0000-0000-000015EF0000}"/>
    <cellStyle name="Хороший 145" xfId="61177" xr:uid="{00000000-0005-0000-0000-000016EF0000}"/>
    <cellStyle name="Хороший 146" xfId="61178" xr:uid="{00000000-0005-0000-0000-000017EF0000}"/>
    <cellStyle name="Хороший 147" xfId="61179" xr:uid="{00000000-0005-0000-0000-000018EF0000}"/>
    <cellStyle name="Хороший 148" xfId="61180" xr:uid="{00000000-0005-0000-0000-000019EF0000}"/>
    <cellStyle name="Хороший 149" xfId="61181" xr:uid="{00000000-0005-0000-0000-00001AEF0000}"/>
    <cellStyle name="Хороший 15" xfId="61182" xr:uid="{00000000-0005-0000-0000-00001BEF0000}"/>
    <cellStyle name="Хороший 150" xfId="61183" xr:uid="{00000000-0005-0000-0000-00001CEF0000}"/>
    <cellStyle name="Хороший 151" xfId="61184" xr:uid="{00000000-0005-0000-0000-00001DEF0000}"/>
    <cellStyle name="Хороший 152" xfId="61185" xr:uid="{00000000-0005-0000-0000-00001EEF0000}"/>
    <cellStyle name="Хороший 153" xfId="61186" xr:uid="{00000000-0005-0000-0000-00001FEF0000}"/>
    <cellStyle name="Хороший 16" xfId="61187" xr:uid="{00000000-0005-0000-0000-000020EF0000}"/>
    <cellStyle name="Хороший 17" xfId="61188" xr:uid="{00000000-0005-0000-0000-000021EF0000}"/>
    <cellStyle name="Хороший 18" xfId="61189" xr:uid="{00000000-0005-0000-0000-000022EF0000}"/>
    <cellStyle name="Хороший 19" xfId="61190" xr:uid="{00000000-0005-0000-0000-000023EF0000}"/>
    <cellStyle name="Хороший 2" xfId="61191" xr:uid="{00000000-0005-0000-0000-000024EF0000}"/>
    <cellStyle name="Хороший 2 2" xfId="61192" xr:uid="{00000000-0005-0000-0000-000025EF0000}"/>
    <cellStyle name="Хороший 2 2 10" xfId="61193" xr:uid="{00000000-0005-0000-0000-000026EF0000}"/>
    <cellStyle name="Хороший 2 2 11" xfId="61194" xr:uid="{00000000-0005-0000-0000-000027EF0000}"/>
    <cellStyle name="Хороший 2 2 12" xfId="61195" xr:uid="{00000000-0005-0000-0000-000028EF0000}"/>
    <cellStyle name="Хороший 2 2 13" xfId="61196" xr:uid="{00000000-0005-0000-0000-000029EF0000}"/>
    <cellStyle name="Хороший 2 2 2" xfId="61197" xr:uid="{00000000-0005-0000-0000-00002AEF0000}"/>
    <cellStyle name="Хороший 2 2 3" xfId="61198" xr:uid="{00000000-0005-0000-0000-00002BEF0000}"/>
    <cellStyle name="Хороший 2 2 4" xfId="61199" xr:uid="{00000000-0005-0000-0000-00002CEF0000}"/>
    <cellStyle name="Хороший 2 2 5" xfId="61200" xr:uid="{00000000-0005-0000-0000-00002DEF0000}"/>
    <cellStyle name="Хороший 2 2 6" xfId="61201" xr:uid="{00000000-0005-0000-0000-00002EEF0000}"/>
    <cellStyle name="Хороший 2 2 7" xfId="61202" xr:uid="{00000000-0005-0000-0000-00002FEF0000}"/>
    <cellStyle name="Хороший 2 2 8" xfId="61203" xr:uid="{00000000-0005-0000-0000-000030EF0000}"/>
    <cellStyle name="Хороший 2 2 9" xfId="61204" xr:uid="{00000000-0005-0000-0000-000031EF0000}"/>
    <cellStyle name="Хороший 2 3" xfId="61205" xr:uid="{00000000-0005-0000-0000-000032EF0000}"/>
    <cellStyle name="Хороший 20" xfId="61206" xr:uid="{00000000-0005-0000-0000-000033EF0000}"/>
    <cellStyle name="Хороший 21" xfId="61207" xr:uid="{00000000-0005-0000-0000-000034EF0000}"/>
    <cellStyle name="Хороший 22" xfId="61208" xr:uid="{00000000-0005-0000-0000-000035EF0000}"/>
    <cellStyle name="Хороший 23" xfId="61209" xr:uid="{00000000-0005-0000-0000-000036EF0000}"/>
    <cellStyle name="Хороший 24" xfId="61210" xr:uid="{00000000-0005-0000-0000-000037EF0000}"/>
    <cellStyle name="Хороший 25" xfId="61211" xr:uid="{00000000-0005-0000-0000-000038EF0000}"/>
    <cellStyle name="Хороший 26" xfId="61212" xr:uid="{00000000-0005-0000-0000-000039EF0000}"/>
    <cellStyle name="Хороший 27" xfId="61213" xr:uid="{00000000-0005-0000-0000-00003AEF0000}"/>
    <cellStyle name="Хороший 28" xfId="61214" xr:uid="{00000000-0005-0000-0000-00003BEF0000}"/>
    <cellStyle name="Хороший 29" xfId="61215" xr:uid="{00000000-0005-0000-0000-00003CEF0000}"/>
    <cellStyle name="Хороший 3" xfId="61216" xr:uid="{00000000-0005-0000-0000-00003DEF0000}"/>
    <cellStyle name="Хороший 30" xfId="61217" xr:uid="{00000000-0005-0000-0000-00003EEF0000}"/>
    <cellStyle name="Хороший 31" xfId="61218" xr:uid="{00000000-0005-0000-0000-00003FEF0000}"/>
    <cellStyle name="Хороший 32" xfId="61219" xr:uid="{00000000-0005-0000-0000-000040EF0000}"/>
    <cellStyle name="Хороший 33" xfId="61220" xr:uid="{00000000-0005-0000-0000-000041EF0000}"/>
    <cellStyle name="Хороший 34" xfId="61221" xr:uid="{00000000-0005-0000-0000-000042EF0000}"/>
    <cellStyle name="Хороший 35" xfId="61222" xr:uid="{00000000-0005-0000-0000-000043EF0000}"/>
    <cellStyle name="Хороший 36" xfId="61223" xr:uid="{00000000-0005-0000-0000-000044EF0000}"/>
    <cellStyle name="Хороший 37" xfId="61224" xr:uid="{00000000-0005-0000-0000-000045EF0000}"/>
    <cellStyle name="Хороший 38" xfId="61225" xr:uid="{00000000-0005-0000-0000-000046EF0000}"/>
    <cellStyle name="Хороший 39" xfId="61226" xr:uid="{00000000-0005-0000-0000-000047EF0000}"/>
    <cellStyle name="Хороший 4" xfId="61227" xr:uid="{00000000-0005-0000-0000-000048EF0000}"/>
    <cellStyle name="Хороший 40" xfId="61228" xr:uid="{00000000-0005-0000-0000-000049EF0000}"/>
    <cellStyle name="Хороший 41" xfId="61229" xr:uid="{00000000-0005-0000-0000-00004AEF0000}"/>
    <cellStyle name="Хороший 42" xfId="61230" xr:uid="{00000000-0005-0000-0000-00004BEF0000}"/>
    <cellStyle name="Хороший 43" xfId="61231" xr:uid="{00000000-0005-0000-0000-00004CEF0000}"/>
    <cellStyle name="Хороший 44" xfId="61232" xr:uid="{00000000-0005-0000-0000-00004DEF0000}"/>
    <cellStyle name="Хороший 45" xfId="61233" xr:uid="{00000000-0005-0000-0000-00004EEF0000}"/>
    <cellStyle name="Хороший 46" xfId="61234" xr:uid="{00000000-0005-0000-0000-00004FEF0000}"/>
    <cellStyle name="Хороший 47" xfId="61235" xr:uid="{00000000-0005-0000-0000-000050EF0000}"/>
    <cellStyle name="Хороший 48" xfId="61236" xr:uid="{00000000-0005-0000-0000-000051EF0000}"/>
    <cellStyle name="Хороший 49" xfId="61237" xr:uid="{00000000-0005-0000-0000-000052EF0000}"/>
    <cellStyle name="Хороший 5" xfId="61238" xr:uid="{00000000-0005-0000-0000-000053EF0000}"/>
    <cellStyle name="Хороший 50" xfId="61239" xr:uid="{00000000-0005-0000-0000-000054EF0000}"/>
    <cellStyle name="Хороший 51" xfId="61240" xr:uid="{00000000-0005-0000-0000-000055EF0000}"/>
    <cellStyle name="Хороший 52" xfId="61241" xr:uid="{00000000-0005-0000-0000-000056EF0000}"/>
    <cellStyle name="Хороший 53" xfId="61242" xr:uid="{00000000-0005-0000-0000-000057EF0000}"/>
    <cellStyle name="Хороший 54" xfId="61243" xr:uid="{00000000-0005-0000-0000-000058EF0000}"/>
    <cellStyle name="Хороший 55" xfId="61244" xr:uid="{00000000-0005-0000-0000-000059EF0000}"/>
    <cellStyle name="Хороший 56" xfId="61245" xr:uid="{00000000-0005-0000-0000-00005AEF0000}"/>
    <cellStyle name="Хороший 57" xfId="61246" xr:uid="{00000000-0005-0000-0000-00005BEF0000}"/>
    <cellStyle name="Хороший 58" xfId="61247" xr:uid="{00000000-0005-0000-0000-00005CEF0000}"/>
    <cellStyle name="Хороший 59" xfId="61248" xr:uid="{00000000-0005-0000-0000-00005DEF0000}"/>
    <cellStyle name="Хороший 6" xfId="61249" xr:uid="{00000000-0005-0000-0000-00005EEF0000}"/>
    <cellStyle name="Хороший 60" xfId="61250" xr:uid="{00000000-0005-0000-0000-00005FEF0000}"/>
    <cellStyle name="Хороший 61" xfId="61251" xr:uid="{00000000-0005-0000-0000-000060EF0000}"/>
    <cellStyle name="Хороший 62" xfId="61252" xr:uid="{00000000-0005-0000-0000-000061EF0000}"/>
    <cellStyle name="Хороший 63" xfId="61253" xr:uid="{00000000-0005-0000-0000-000062EF0000}"/>
    <cellStyle name="Хороший 64" xfId="61254" xr:uid="{00000000-0005-0000-0000-000063EF0000}"/>
    <cellStyle name="Хороший 65" xfId="61255" xr:uid="{00000000-0005-0000-0000-000064EF0000}"/>
    <cellStyle name="Хороший 66" xfId="61256" xr:uid="{00000000-0005-0000-0000-000065EF0000}"/>
    <cellStyle name="Хороший 67" xfId="61257" xr:uid="{00000000-0005-0000-0000-000066EF0000}"/>
    <cellStyle name="Хороший 68" xfId="61258" xr:uid="{00000000-0005-0000-0000-000067EF0000}"/>
    <cellStyle name="Хороший 69" xfId="61259" xr:uid="{00000000-0005-0000-0000-000068EF0000}"/>
    <cellStyle name="Хороший 7" xfId="61260" xr:uid="{00000000-0005-0000-0000-000069EF0000}"/>
    <cellStyle name="Хороший 70" xfId="61261" xr:uid="{00000000-0005-0000-0000-00006AEF0000}"/>
    <cellStyle name="Хороший 71" xfId="61262" xr:uid="{00000000-0005-0000-0000-00006BEF0000}"/>
    <cellStyle name="Хороший 72" xfId="61263" xr:uid="{00000000-0005-0000-0000-00006CEF0000}"/>
    <cellStyle name="Хороший 73" xfId="61264" xr:uid="{00000000-0005-0000-0000-00006DEF0000}"/>
    <cellStyle name="Хороший 74" xfId="61265" xr:uid="{00000000-0005-0000-0000-00006EEF0000}"/>
    <cellStyle name="Хороший 75" xfId="61266" xr:uid="{00000000-0005-0000-0000-00006FEF0000}"/>
    <cellStyle name="Хороший 76" xfId="61267" xr:uid="{00000000-0005-0000-0000-000070EF0000}"/>
    <cellStyle name="Хороший 77" xfId="61268" xr:uid="{00000000-0005-0000-0000-000071EF0000}"/>
    <cellStyle name="Хороший 78" xfId="61269" xr:uid="{00000000-0005-0000-0000-000072EF0000}"/>
    <cellStyle name="Хороший 79" xfId="61270" xr:uid="{00000000-0005-0000-0000-000073EF0000}"/>
    <cellStyle name="Хороший 8" xfId="61271" xr:uid="{00000000-0005-0000-0000-000074EF0000}"/>
    <cellStyle name="Хороший 80" xfId="61272" xr:uid="{00000000-0005-0000-0000-000075EF0000}"/>
    <cellStyle name="Хороший 81" xfId="61273" xr:uid="{00000000-0005-0000-0000-000076EF0000}"/>
    <cellStyle name="Хороший 82" xfId="61274" xr:uid="{00000000-0005-0000-0000-000077EF0000}"/>
    <cellStyle name="Хороший 83" xfId="61275" xr:uid="{00000000-0005-0000-0000-000078EF0000}"/>
    <cellStyle name="Хороший 84" xfId="61276" xr:uid="{00000000-0005-0000-0000-000079EF0000}"/>
    <cellStyle name="Хороший 85" xfId="61277" xr:uid="{00000000-0005-0000-0000-00007AEF0000}"/>
    <cellStyle name="Хороший 86" xfId="61278" xr:uid="{00000000-0005-0000-0000-00007BEF0000}"/>
    <cellStyle name="Хороший 87" xfId="61279" xr:uid="{00000000-0005-0000-0000-00007CEF0000}"/>
    <cellStyle name="Хороший 88" xfId="61280" xr:uid="{00000000-0005-0000-0000-00007DEF0000}"/>
    <cellStyle name="Хороший 89" xfId="61281" xr:uid="{00000000-0005-0000-0000-00007EEF0000}"/>
    <cellStyle name="Хороший 9" xfId="61282" xr:uid="{00000000-0005-0000-0000-00007FEF0000}"/>
    <cellStyle name="Хороший 90" xfId="61283" xr:uid="{00000000-0005-0000-0000-000080EF0000}"/>
    <cellStyle name="Хороший 91" xfId="61284" xr:uid="{00000000-0005-0000-0000-000081EF0000}"/>
    <cellStyle name="Хороший 92" xfId="61285" xr:uid="{00000000-0005-0000-0000-000082EF0000}"/>
    <cellStyle name="Хороший 93" xfId="61286" xr:uid="{00000000-0005-0000-0000-000083EF0000}"/>
    <cellStyle name="Хороший 94" xfId="61287" xr:uid="{00000000-0005-0000-0000-000084EF0000}"/>
    <cellStyle name="Хороший 95" xfId="61288" xr:uid="{00000000-0005-0000-0000-000085EF0000}"/>
    <cellStyle name="Хороший 96" xfId="61289" xr:uid="{00000000-0005-0000-0000-000086EF0000}"/>
    <cellStyle name="Хороший 97" xfId="61290" xr:uid="{00000000-0005-0000-0000-000087EF0000}"/>
    <cellStyle name="Хороший 98" xfId="61291" xr:uid="{00000000-0005-0000-0000-000088EF0000}"/>
    <cellStyle name="Хороший 99" xfId="61292" xr:uid="{00000000-0005-0000-0000-000089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1\Desktop\&#1063;&#1091;&#1084;&#1072;&#1082;&#1086;&#1074;&#1072;%20&#1058;.&#1053;\2023\&#1056;&#1072;&#1089;&#1095;&#1077;&#1090;&#1099;%20&#1076;&#1083;&#1103;%20&#1087;&#1088;&#1086;&#1090;&#1086;&#1082;&#1086;&#1083;&#1072;\&#1056;&#1072;&#1089;&#1095;&#1077;&#1090;%20&#1087;&#1086;%20&#1089;&#1090;&#1072;&#1088;&#1099;&#1084;%20&#1086;&#1073;&#1098;&#1077;&#1084;&#1072;&#1084;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cit_3\Desktop\&#1057;&#1058;&#1040;&#1062;&#1048;&#1054;&#1053;&#1040;&#1056;\2023\&#1042;&#1052;&#1055;%202023&#107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01.12.2022г. (2)"/>
      <sheetName val="онкология"/>
      <sheetName val="СВОД"/>
      <sheetName val="ГБУЗ РКБ им.Г.Г.Куватова"/>
      <sheetName val="ГАУЗ РКОД МЗ РБ"/>
      <sheetName val="ГБУЗ РКЦ"/>
      <sheetName val="ГБУЗ РДКБ"/>
      <sheetName val="ГБУ Уф.НИИ ГБ АН РБ"/>
      <sheetName val="ГБУЗ РКВД"/>
      <sheetName val="ГБУЗ РКПЦ МЗ РБ"/>
      <sheetName val="ГБУЗ РМГЦ"/>
      <sheetName val="ГБУЗ РВФД"/>
      <sheetName val="ГБУЗ РКГВВ"/>
      <sheetName val="ГБУЗ КБСМП г.Уфа"/>
      <sheetName val="ГБУЗ РБ ГКБ № 21 г.Уфа"/>
      <sheetName val="ГБУЗ РКИБ"/>
      <sheetName val="ООО Центр ПЭТ-Технолоджи"/>
      <sheetName val="ГБУЗ РБ Бирская ЦРБ"/>
      <sheetName val="ГБУЗ РБ Дюртюлинская ЦРБ"/>
      <sheetName val="ГБУЗ РБ ГБ г.Нефтекамск"/>
      <sheetName val="ГБУЗ РБ Янаульская ЦРБ"/>
      <sheetName val="ГБУЗ РБ Аскинская ЦРБ"/>
      <sheetName val="ГБУЗ РБ Балтачевская ЦРБ"/>
      <sheetName val="ГБУЗ РБ Бураевская ЦРБ"/>
      <sheetName val="ГБУЗ РБ Верхне-Татышлинская ЦРБ"/>
      <sheetName val="ГБУЗ РБ Калтасинская ЦРБ"/>
      <sheetName val="ГБУЗ РБ Караидельская ЦРБ"/>
      <sheetName val="ГБУЗ РБ Краснокамская ЦРБ"/>
      <sheetName val="ГБУЗ РБ Мишкинская ЦРБ"/>
      <sheetName val="ГБУЗ РБ ЦГБ г.Сибай"/>
      <sheetName val="ГБУЗ РБ Баймкская ЦГБ"/>
      <sheetName val="ГБУЗ РБ Белорецкая ЦРКБ"/>
      <sheetName val="ГБУЗ РБ Учалинская ЦГБ"/>
      <sheetName val="ГБУЗ РБ Акъярская ЦРБ"/>
      <sheetName val="ГБУЗ РБ Аскаровская ЦРБ"/>
      <sheetName val="ГБУЗ РБ Бурзянская ЦРБ"/>
      <sheetName val="ГБУЗ РБ Зилаирская ЦРБ"/>
      <sheetName val="ГБУЗ РБ ГКБ № 1 г.Стерлитамак"/>
      <sheetName val="ГБУЗ РБ ГБ № 2 г.Стерлитамак"/>
      <sheetName val="ГБУЗ РБ ДБ г.Стерлитамак"/>
      <sheetName val="ГБУЗ РБ Ишимбайская ЦРБ"/>
      <sheetName val="ГБУЗ РБ ГБ г.Кумертау"/>
      <sheetName val="ГБУЗ РБ Мелеузовская ЦРБ"/>
      <sheetName val="ГБУЗ РБ ГБ г.Салават"/>
      <sheetName val="ГАУЗ РБ Санаторий для детей Нур"/>
      <sheetName val="ГБУЗ РБ Исянгуловская ЦРБ"/>
      <sheetName val="ГБУЗ РБ Красноусольская ЦРБ"/>
      <sheetName val="ГБУЗ РБ Мраковская ЦРБ"/>
      <sheetName val="ГБУЗ РБ Стерлибашевская ЦРБ"/>
      <sheetName val="ГБУЗ РБ Толбазинская ЦРБ"/>
      <sheetName val="ГБУЗ РБ Федоровская ЦРБ"/>
      <sheetName val="ГБУЗ РБ Туймазинская ЦРБ"/>
      <sheetName val="ГБУЗ РБ Белебеевская ЦРБ"/>
      <sheetName val="ГБУЗ РБ Давлекановская ЦРБ"/>
      <sheetName val="ГБУЗ РБ ГБ №1 г.Октябрьский"/>
      <sheetName val="ГБУЗ РБ Бакалинская ЦРБ"/>
      <sheetName val="ГБУЗ РБ Бижбулякская ЦРБ"/>
      <sheetName val="ГБУЗ РБ Верхнеяркеевская ЦРБ"/>
      <sheetName val="ГБУЗ РБ Ермекеевская ЦРБ"/>
      <sheetName val="ГБУЗ РБ Миякинская ЦРБ"/>
      <sheetName val="ГБУЗ РБ Раевская ЦРБ"/>
      <sheetName val="ГБУЗ РБ Шаранская ЦРБ"/>
      <sheetName val="ГБУЗ РБ ДП № 2 г.Уфа"/>
      <sheetName val="ГБУЗ РБ ДП № 3 г.Уфа"/>
      <sheetName val="ГБУЗ РБ ДП № 4 г.Уфа"/>
      <sheetName val="ГБУЗ РБ ДП № 5 г.Уфа"/>
      <sheetName val="ГБУЗ РБ ДП № 6 г.Уфа"/>
      <sheetName val="ГБУЗ РБ Поликлиника № 43 г.Уфа"/>
      <sheetName val="ГБУЗ РБ Поликлиника № 46 г.Уфа"/>
      <sheetName val="ГБУЗ РБ Поликлиника № 50 г.Уфа"/>
      <sheetName val="ГБУЗ РБ ГКБ Демского района"/>
      <sheetName val="ГАУЗ РБ Санат. &quot;Дуслык&quot; г.Уфа"/>
      <sheetName val="ГБУЗ РБ ГКБ № 5 г.Уфа"/>
      <sheetName val="ГБУЗ РБ ГКБ № 8 г.Уфа"/>
      <sheetName val="ГБУЗ РБ ГКБ № 9 г.Уфа"/>
      <sheetName val="ГБУЗ РБ ГКБ № 13 г.Уфа"/>
      <sheetName val="ГБУЗ РБ ГКБ № 17 г.Уфа"/>
      <sheetName val="ГБУЗ РБ ГКБ № 18 г.Уфа"/>
      <sheetName val="ГБУЗ РБ РД № 3 г.Уфа"/>
      <sheetName val="ГБУЗ РБ Благовещенская ЦРБ"/>
      <sheetName val="ГБУЗ РБ Архангельская ЦРБ"/>
      <sheetName val="ГБУЗ РБ Белокатайская ЦРБ"/>
      <sheetName val="ГБУЗ РБ Большеустьикинская ЦРБ"/>
      <sheetName val="ГБУЗ РБ Буздякская ЦРБ"/>
      <sheetName val="ГБУЗ РБ Иглинская ЦРБ"/>
      <sheetName val="ГБУЗ РБ Кармаскалинская ЦРБ"/>
      <sheetName val="ГБУЗ РБ Кигинская ЦРБ"/>
      <sheetName val="ГБУЗ РБ Кушнаренковская ЦРБ"/>
      <sheetName val="ГБУЗ РБ Малоязовская ЦРБ"/>
      <sheetName val="ГБУЗ РБ Месягутовская ЦРБ"/>
      <sheetName val="ГБУЗ РБ Нуримановская ЦРБ"/>
      <sheetName val="ГБУЗ РБ Чекмагушевская ЦРБ"/>
      <sheetName val="ГБУЗ РБ Чишминская ЦРБ"/>
      <sheetName val="ГБУЗ РБ Языковская ЦРБ"/>
      <sheetName val="ООО АНЭКО"/>
      <sheetName val="ООО Евромед-Уфа"/>
      <sheetName val="ООО Клиника глазных болезней"/>
      <sheetName val="ООО Клиника соврем.флебологии"/>
      <sheetName val="ООО Лабор.гемодиализа"/>
      <sheetName val="ООО МД ПРОЕКТ 2010"/>
      <sheetName val="ООО ММЦ Клиника аллергологии"/>
      <sheetName val="ООО ММЦ Медикал Он Груп-Уфа"/>
      <sheetName val="ООО ММЦ Профилак.медицина"/>
      <sheetName val="ООО МЦ МЕГИ"/>
      <sheetName val="ООО МЦ Семейный доктор"/>
      <sheetName val="ООО Медсервис г.Салават"/>
      <sheetName val="ООО Медсервис (Верхнеяркеево)"/>
      <sheetName val="ООО ЦМТ"/>
      <sheetName val="ООО Юхелф"/>
      <sheetName val="УФИЦ РАН"/>
      <sheetName val="ЧУЗ КБ РЖД-Медицина г.Уфа"/>
      <sheetName val="ЧУЗ РЖД-Медицина г.Стерлитамак"/>
      <sheetName val="ФГБОУ ВО БГМУ Минздрава России "/>
      <sheetName val="ФГБУЗ МЧС № 142"/>
    </sheetNames>
    <sheetDataSet>
      <sheetData sheetId="0"/>
      <sheetData sheetId="1"/>
      <sheetData sheetId="2"/>
      <sheetData sheetId="3">
        <row r="77">
          <cell r="E77">
            <v>150</v>
          </cell>
        </row>
      </sheetData>
      <sheetData sheetId="4">
        <row r="79">
          <cell r="G79">
            <v>34116</v>
          </cell>
        </row>
      </sheetData>
      <sheetData sheetId="5"/>
      <sheetData sheetId="6">
        <row r="37">
          <cell r="G37">
            <v>89</v>
          </cell>
        </row>
      </sheetData>
      <sheetData sheetId="7"/>
      <sheetData sheetId="8"/>
      <sheetData sheetId="9"/>
      <sheetData sheetId="10">
        <row r="18">
          <cell r="G18">
            <v>441</v>
          </cell>
        </row>
      </sheetData>
      <sheetData sheetId="11"/>
      <sheetData sheetId="12"/>
      <sheetData sheetId="13"/>
      <sheetData sheetId="14"/>
      <sheetData sheetId="15"/>
      <sheetData sheetId="16">
        <row r="79">
          <cell r="G79">
            <v>1000</v>
          </cell>
        </row>
      </sheetData>
      <sheetData sheetId="17">
        <row r="207">
          <cell r="E207">
            <v>7</v>
          </cell>
        </row>
      </sheetData>
      <sheetData sheetId="18"/>
      <sheetData sheetId="19">
        <row r="207">
          <cell r="E207">
            <v>10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207">
          <cell r="E207">
            <v>7</v>
          </cell>
        </row>
      </sheetData>
      <sheetData sheetId="30"/>
      <sheetData sheetId="31">
        <row r="207">
          <cell r="E207">
            <v>10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>
        <row r="207">
          <cell r="E207">
            <v>50</v>
          </cell>
        </row>
      </sheetData>
      <sheetData sheetId="40"/>
      <sheetData sheetId="41">
        <row r="207">
          <cell r="E207">
            <v>7</v>
          </cell>
        </row>
      </sheetData>
      <sheetData sheetId="42">
        <row r="207">
          <cell r="E207">
            <v>10</v>
          </cell>
        </row>
      </sheetData>
      <sheetData sheetId="43">
        <row r="207">
          <cell r="E207">
            <v>10</v>
          </cell>
        </row>
      </sheetData>
      <sheetData sheetId="44"/>
      <sheetData sheetId="45"/>
      <sheetData sheetId="46">
        <row r="207">
          <cell r="E207">
            <v>0</v>
          </cell>
        </row>
      </sheetData>
      <sheetData sheetId="47"/>
      <sheetData sheetId="48"/>
      <sheetData sheetId="49">
        <row r="207">
          <cell r="E207">
            <v>0</v>
          </cell>
        </row>
      </sheetData>
      <sheetData sheetId="50"/>
      <sheetData sheetId="51">
        <row r="207">
          <cell r="E207">
            <v>10</v>
          </cell>
        </row>
      </sheetData>
      <sheetData sheetId="52">
        <row r="207">
          <cell r="E207">
            <v>0</v>
          </cell>
        </row>
      </sheetData>
      <sheetData sheetId="53"/>
      <sheetData sheetId="54">
        <row r="207">
          <cell r="E207">
            <v>10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79">
          <cell r="G79">
            <v>475</v>
          </cell>
        </row>
      </sheetData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07">
          <cell r="E207">
            <v>7</v>
          </cell>
        </row>
      </sheetData>
      <sheetData sheetId="90"/>
      <sheetData sheetId="91">
        <row r="207">
          <cell r="E207">
            <v>0</v>
          </cell>
        </row>
      </sheetData>
      <sheetData sheetId="92">
        <row r="77">
          <cell r="E77">
            <v>0</v>
          </cell>
        </row>
        <row r="207">
          <cell r="E207">
            <v>0</v>
          </cell>
        </row>
      </sheetData>
      <sheetData sheetId="93"/>
      <sheetData sheetId="94">
        <row r="18">
          <cell r="G18">
            <v>438</v>
          </cell>
        </row>
      </sheetData>
      <sheetData sheetId="95"/>
      <sheetData sheetId="96"/>
      <sheetData sheetId="97"/>
      <sheetData sheetId="98">
        <row r="77">
          <cell r="E77">
            <v>400</v>
          </cell>
        </row>
      </sheetData>
      <sheetData sheetId="99">
        <row r="18">
          <cell r="G18">
            <v>438</v>
          </cell>
        </row>
        <row r="79">
          <cell r="G79">
            <v>51</v>
          </cell>
        </row>
      </sheetData>
      <sheetData sheetId="100"/>
      <sheetData sheetId="101">
        <row r="18">
          <cell r="G18">
            <v>438</v>
          </cell>
        </row>
      </sheetData>
      <sheetData sheetId="102"/>
      <sheetData sheetId="103"/>
      <sheetData sheetId="104"/>
      <sheetData sheetId="105">
        <row r="77">
          <cell r="E77">
            <v>100</v>
          </cell>
        </row>
      </sheetData>
      <sheetData sheetId="106"/>
      <sheetData sheetId="107">
        <row r="18">
          <cell r="G18">
            <v>438</v>
          </cell>
        </row>
      </sheetData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0-22  "/>
      <sheetName val="сводная табл"/>
      <sheetName val="для протокола"/>
      <sheetName val="для протокола ексель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122446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Q135"/>
  <sheetViews>
    <sheetView zoomScale="90" zoomScaleNormal="90" workbookViewId="0">
      <pane xSplit="4" ySplit="4" topLeftCell="E119" activePane="bottomRight" state="frozen"/>
      <selection activeCell="L62" sqref="L62"/>
      <selection pane="topRight" activeCell="L62" sqref="L62"/>
      <selection pane="bottomLeft" activeCell="L62" sqref="L62"/>
      <selection pane="bottomRight" activeCell="E122" sqref="E122"/>
    </sheetView>
  </sheetViews>
  <sheetFormatPr defaultRowHeight="12.75" x14ac:dyDescent="0.2"/>
  <cols>
    <col min="1" max="1" width="8.42578125" style="295" customWidth="1"/>
    <col min="2" max="2" width="11.5703125" style="295" customWidth="1"/>
    <col min="3" max="3" width="35.7109375" style="295" customWidth="1"/>
    <col min="4" max="4" width="9.140625" style="295" customWidth="1"/>
    <col min="5" max="5" width="11.5703125" style="295" customWidth="1"/>
    <col min="6" max="6" width="11.85546875" style="295" customWidth="1"/>
    <col min="7" max="7" width="11.7109375" style="295" customWidth="1"/>
    <col min="8" max="8" width="19.140625" style="295" customWidth="1"/>
    <col min="9" max="9" width="8.140625" style="349" customWidth="1"/>
    <col min="10" max="10" width="12.140625" style="349" customWidth="1"/>
    <col min="11" max="11" width="11.140625" style="295" customWidth="1"/>
    <col min="12" max="12" width="14.5703125" style="295" customWidth="1"/>
    <col min="13" max="253" width="9.140625" style="295"/>
    <col min="254" max="254" width="5.5703125" style="295" customWidth="1"/>
    <col min="255" max="255" width="11.5703125" style="295" customWidth="1"/>
    <col min="256" max="256" width="35.7109375" style="295" customWidth="1"/>
    <col min="257" max="257" width="9.140625" style="295" customWidth="1"/>
    <col min="258" max="258" width="11.5703125" style="295" customWidth="1"/>
    <col min="259" max="259" width="15.7109375" style="295" customWidth="1"/>
    <col min="260" max="260" width="13.42578125" style="295" customWidth="1"/>
    <col min="261" max="261" width="19.140625" style="295" customWidth="1"/>
    <col min="262" max="262" width="8.140625" style="295" customWidth="1"/>
    <col min="263" max="263" width="12.140625" style="295" customWidth="1"/>
    <col min="264" max="264" width="14.42578125" style="295" customWidth="1"/>
    <col min="265" max="265" width="13.5703125" style="295" customWidth="1"/>
    <col min="266" max="509" width="9.140625" style="295"/>
    <col min="510" max="510" width="5.5703125" style="295" customWidth="1"/>
    <col min="511" max="511" width="11.5703125" style="295" customWidth="1"/>
    <col min="512" max="512" width="35.7109375" style="295" customWidth="1"/>
    <col min="513" max="513" width="9.140625" style="295" customWidth="1"/>
    <col min="514" max="514" width="11.5703125" style="295" customWidth="1"/>
    <col min="515" max="515" width="15.7109375" style="295" customWidth="1"/>
    <col min="516" max="516" width="13.42578125" style="295" customWidth="1"/>
    <col min="517" max="517" width="19.140625" style="295" customWidth="1"/>
    <col min="518" max="518" width="8.140625" style="295" customWidth="1"/>
    <col min="519" max="519" width="12.140625" style="295" customWidth="1"/>
    <col min="520" max="520" width="14.42578125" style="295" customWidth="1"/>
    <col min="521" max="521" width="13.5703125" style="295" customWidth="1"/>
    <col min="522" max="765" width="9.140625" style="295"/>
    <col min="766" max="766" width="5.5703125" style="295" customWidth="1"/>
    <col min="767" max="767" width="11.5703125" style="295" customWidth="1"/>
    <col min="768" max="768" width="35.7109375" style="295" customWidth="1"/>
    <col min="769" max="769" width="9.140625" style="295" customWidth="1"/>
    <col min="770" max="770" width="11.5703125" style="295" customWidth="1"/>
    <col min="771" max="771" width="15.7109375" style="295" customWidth="1"/>
    <col min="772" max="772" width="13.42578125" style="295" customWidth="1"/>
    <col min="773" max="773" width="19.140625" style="295" customWidth="1"/>
    <col min="774" max="774" width="8.140625" style="295" customWidth="1"/>
    <col min="775" max="775" width="12.140625" style="295" customWidth="1"/>
    <col min="776" max="776" width="14.42578125" style="295" customWidth="1"/>
    <col min="777" max="777" width="13.5703125" style="295" customWidth="1"/>
    <col min="778" max="1021" width="9.140625" style="295"/>
    <col min="1022" max="1022" width="5.5703125" style="295" customWidth="1"/>
    <col min="1023" max="1023" width="11.5703125" style="295" customWidth="1"/>
    <col min="1024" max="1024" width="35.7109375" style="295" customWidth="1"/>
    <col min="1025" max="1025" width="9.140625" style="295" customWidth="1"/>
    <col min="1026" max="1026" width="11.5703125" style="295" customWidth="1"/>
    <col min="1027" max="1027" width="15.7109375" style="295" customWidth="1"/>
    <col min="1028" max="1028" width="13.42578125" style="295" customWidth="1"/>
    <col min="1029" max="1029" width="19.140625" style="295" customWidth="1"/>
    <col min="1030" max="1030" width="8.140625" style="295" customWidth="1"/>
    <col min="1031" max="1031" width="12.140625" style="295" customWidth="1"/>
    <col min="1032" max="1032" width="14.42578125" style="295" customWidth="1"/>
    <col min="1033" max="1033" width="13.5703125" style="295" customWidth="1"/>
    <col min="1034" max="1277" width="9.140625" style="295"/>
    <col min="1278" max="1278" width="5.5703125" style="295" customWidth="1"/>
    <col min="1279" max="1279" width="11.5703125" style="295" customWidth="1"/>
    <col min="1280" max="1280" width="35.7109375" style="295" customWidth="1"/>
    <col min="1281" max="1281" width="9.140625" style="295" customWidth="1"/>
    <col min="1282" max="1282" width="11.5703125" style="295" customWidth="1"/>
    <col min="1283" max="1283" width="15.7109375" style="295" customWidth="1"/>
    <col min="1284" max="1284" width="13.42578125" style="295" customWidth="1"/>
    <col min="1285" max="1285" width="19.140625" style="295" customWidth="1"/>
    <col min="1286" max="1286" width="8.140625" style="295" customWidth="1"/>
    <col min="1287" max="1287" width="12.140625" style="295" customWidth="1"/>
    <col min="1288" max="1288" width="14.42578125" style="295" customWidth="1"/>
    <col min="1289" max="1289" width="13.5703125" style="295" customWidth="1"/>
    <col min="1290" max="1533" width="9.140625" style="295"/>
    <col min="1534" max="1534" width="5.5703125" style="295" customWidth="1"/>
    <col min="1535" max="1535" width="11.5703125" style="295" customWidth="1"/>
    <col min="1536" max="1536" width="35.7109375" style="295" customWidth="1"/>
    <col min="1537" max="1537" width="9.140625" style="295" customWidth="1"/>
    <col min="1538" max="1538" width="11.5703125" style="295" customWidth="1"/>
    <col min="1539" max="1539" width="15.7109375" style="295" customWidth="1"/>
    <col min="1540" max="1540" width="13.42578125" style="295" customWidth="1"/>
    <col min="1541" max="1541" width="19.140625" style="295" customWidth="1"/>
    <col min="1542" max="1542" width="8.140625" style="295" customWidth="1"/>
    <col min="1543" max="1543" width="12.140625" style="295" customWidth="1"/>
    <col min="1544" max="1544" width="14.42578125" style="295" customWidth="1"/>
    <col min="1545" max="1545" width="13.5703125" style="295" customWidth="1"/>
    <col min="1546" max="1789" width="9.140625" style="295"/>
    <col min="1790" max="1790" width="5.5703125" style="295" customWidth="1"/>
    <col min="1791" max="1791" width="11.5703125" style="295" customWidth="1"/>
    <col min="1792" max="1792" width="35.7109375" style="295" customWidth="1"/>
    <col min="1793" max="1793" width="9.140625" style="295" customWidth="1"/>
    <col min="1794" max="1794" width="11.5703125" style="295" customWidth="1"/>
    <col min="1795" max="1795" width="15.7109375" style="295" customWidth="1"/>
    <col min="1796" max="1796" width="13.42578125" style="295" customWidth="1"/>
    <col min="1797" max="1797" width="19.140625" style="295" customWidth="1"/>
    <col min="1798" max="1798" width="8.140625" style="295" customWidth="1"/>
    <col min="1799" max="1799" width="12.140625" style="295" customWidth="1"/>
    <col min="1800" max="1800" width="14.42578125" style="295" customWidth="1"/>
    <col min="1801" max="1801" width="13.5703125" style="295" customWidth="1"/>
    <col min="1802" max="2045" width="9.140625" style="295"/>
    <col min="2046" max="2046" width="5.5703125" style="295" customWidth="1"/>
    <col min="2047" max="2047" width="11.5703125" style="295" customWidth="1"/>
    <col min="2048" max="2048" width="35.7109375" style="295" customWidth="1"/>
    <col min="2049" max="2049" width="9.140625" style="295" customWidth="1"/>
    <col min="2050" max="2050" width="11.5703125" style="295" customWidth="1"/>
    <col min="2051" max="2051" width="15.7109375" style="295" customWidth="1"/>
    <col min="2052" max="2052" width="13.42578125" style="295" customWidth="1"/>
    <col min="2053" max="2053" width="19.140625" style="295" customWidth="1"/>
    <col min="2054" max="2054" width="8.140625" style="295" customWidth="1"/>
    <col min="2055" max="2055" width="12.140625" style="295" customWidth="1"/>
    <col min="2056" max="2056" width="14.42578125" style="295" customWidth="1"/>
    <col min="2057" max="2057" width="13.5703125" style="295" customWidth="1"/>
    <col min="2058" max="2301" width="9.140625" style="295"/>
    <col min="2302" max="2302" width="5.5703125" style="295" customWidth="1"/>
    <col min="2303" max="2303" width="11.5703125" style="295" customWidth="1"/>
    <col min="2304" max="2304" width="35.7109375" style="295" customWidth="1"/>
    <col min="2305" max="2305" width="9.140625" style="295" customWidth="1"/>
    <col min="2306" max="2306" width="11.5703125" style="295" customWidth="1"/>
    <col min="2307" max="2307" width="15.7109375" style="295" customWidth="1"/>
    <col min="2308" max="2308" width="13.42578125" style="295" customWidth="1"/>
    <col min="2309" max="2309" width="19.140625" style="295" customWidth="1"/>
    <col min="2310" max="2310" width="8.140625" style="295" customWidth="1"/>
    <col min="2311" max="2311" width="12.140625" style="295" customWidth="1"/>
    <col min="2312" max="2312" width="14.42578125" style="295" customWidth="1"/>
    <col min="2313" max="2313" width="13.5703125" style="295" customWidth="1"/>
    <col min="2314" max="2557" width="9.140625" style="295"/>
    <col min="2558" max="2558" width="5.5703125" style="295" customWidth="1"/>
    <col min="2559" max="2559" width="11.5703125" style="295" customWidth="1"/>
    <col min="2560" max="2560" width="35.7109375" style="295" customWidth="1"/>
    <col min="2561" max="2561" width="9.140625" style="295" customWidth="1"/>
    <col min="2562" max="2562" width="11.5703125" style="295" customWidth="1"/>
    <col min="2563" max="2563" width="15.7109375" style="295" customWidth="1"/>
    <col min="2564" max="2564" width="13.42578125" style="295" customWidth="1"/>
    <col min="2565" max="2565" width="19.140625" style="295" customWidth="1"/>
    <col min="2566" max="2566" width="8.140625" style="295" customWidth="1"/>
    <col min="2567" max="2567" width="12.140625" style="295" customWidth="1"/>
    <col min="2568" max="2568" width="14.42578125" style="295" customWidth="1"/>
    <col min="2569" max="2569" width="13.5703125" style="295" customWidth="1"/>
    <col min="2570" max="2813" width="9.140625" style="295"/>
    <col min="2814" max="2814" width="5.5703125" style="295" customWidth="1"/>
    <col min="2815" max="2815" width="11.5703125" style="295" customWidth="1"/>
    <col min="2816" max="2816" width="35.7109375" style="295" customWidth="1"/>
    <col min="2817" max="2817" width="9.140625" style="295" customWidth="1"/>
    <col min="2818" max="2818" width="11.5703125" style="295" customWidth="1"/>
    <col min="2819" max="2819" width="15.7109375" style="295" customWidth="1"/>
    <col min="2820" max="2820" width="13.42578125" style="295" customWidth="1"/>
    <col min="2821" max="2821" width="19.140625" style="295" customWidth="1"/>
    <col min="2822" max="2822" width="8.140625" style="295" customWidth="1"/>
    <col min="2823" max="2823" width="12.140625" style="295" customWidth="1"/>
    <col min="2824" max="2824" width="14.42578125" style="295" customWidth="1"/>
    <col min="2825" max="2825" width="13.5703125" style="295" customWidth="1"/>
    <col min="2826" max="3069" width="9.140625" style="295"/>
    <col min="3070" max="3070" width="5.5703125" style="295" customWidth="1"/>
    <col min="3071" max="3071" width="11.5703125" style="295" customWidth="1"/>
    <col min="3072" max="3072" width="35.7109375" style="295" customWidth="1"/>
    <col min="3073" max="3073" width="9.140625" style="295" customWidth="1"/>
    <col min="3074" max="3074" width="11.5703125" style="295" customWidth="1"/>
    <col min="3075" max="3075" width="15.7109375" style="295" customWidth="1"/>
    <col min="3076" max="3076" width="13.42578125" style="295" customWidth="1"/>
    <col min="3077" max="3077" width="19.140625" style="295" customWidth="1"/>
    <col min="3078" max="3078" width="8.140625" style="295" customWidth="1"/>
    <col min="3079" max="3079" width="12.140625" style="295" customWidth="1"/>
    <col min="3080" max="3080" width="14.42578125" style="295" customWidth="1"/>
    <col min="3081" max="3081" width="13.5703125" style="295" customWidth="1"/>
    <col min="3082" max="3325" width="9.140625" style="295"/>
    <col min="3326" max="3326" width="5.5703125" style="295" customWidth="1"/>
    <col min="3327" max="3327" width="11.5703125" style="295" customWidth="1"/>
    <col min="3328" max="3328" width="35.7109375" style="295" customWidth="1"/>
    <col min="3329" max="3329" width="9.140625" style="295" customWidth="1"/>
    <col min="3330" max="3330" width="11.5703125" style="295" customWidth="1"/>
    <col min="3331" max="3331" width="15.7109375" style="295" customWidth="1"/>
    <col min="3332" max="3332" width="13.42578125" style="295" customWidth="1"/>
    <col min="3333" max="3333" width="19.140625" style="295" customWidth="1"/>
    <col min="3334" max="3334" width="8.140625" style="295" customWidth="1"/>
    <col min="3335" max="3335" width="12.140625" style="295" customWidth="1"/>
    <col min="3336" max="3336" width="14.42578125" style="295" customWidth="1"/>
    <col min="3337" max="3337" width="13.5703125" style="295" customWidth="1"/>
    <col min="3338" max="3581" width="9.140625" style="295"/>
    <col min="3582" max="3582" width="5.5703125" style="295" customWidth="1"/>
    <col min="3583" max="3583" width="11.5703125" style="295" customWidth="1"/>
    <col min="3584" max="3584" width="35.7109375" style="295" customWidth="1"/>
    <col min="3585" max="3585" width="9.140625" style="295" customWidth="1"/>
    <col min="3586" max="3586" width="11.5703125" style="295" customWidth="1"/>
    <col min="3587" max="3587" width="15.7109375" style="295" customWidth="1"/>
    <col min="3588" max="3588" width="13.42578125" style="295" customWidth="1"/>
    <col min="3589" max="3589" width="19.140625" style="295" customWidth="1"/>
    <col min="3590" max="3590" width="8.140625" style="295" customWidth="1"/>
    <col min="3591" max="3591" width="12.140625" style="295" customWidth="1"/>
    <col min="3592" max="3592" width="14.42578125" style="295" customWidth="1"/>
    <col min="3593" max="3593" width="13.5703125" style="295" customWidth="1"/>
    <col min="3594" max="3837" width="9.140625" style="295"/>
    <col min="3838" max="3838" width="5.5703125" style="295" customWidth="1"/>
    <col min="3839" max="3839" width="11.5703125" style="295" customWidth="1"/>
    <col min="3840" max="3840" width="35.7109375" style="295" customWidth="1"/>
    <col min="3841" max="3841" width="9.140625" style="295" customWidth="1"/>
    <col min="3842" max="3842" width="11.5703125" style="295" customWidth="1"/>
    <col min="3843" max="3843" width="15.7109375" style="295" customWidth="1"/>
    <col min="3844" max="3844" width="13.42578125" style="295" customWidth="1"/>
    <col min="3845" max="3845" width="19.140625" style="295" customWidth="1"/>
    <col min="3846" max="3846" width="8.140625" style="295" customWidth="1"/>
    <col min="3847" max="3847" width="12.140625" style="295" customWidth="1"/>
    <col min="3848" max="3848" width="14.42578125" style="295" customWidth="1"/>
    <col min="3849" max="3849" width="13.5703125" style="295" customWidth="1"/>
    <col min="3850" max="4093" width="9.140625" style="295"/>
    <col min="4094" max="4094" width="5.5703125" style="295" customWidth="1"/>
    <col min="4095" max="4095" width="11.5703125" style="295" customWidth="1"/>
    <col min="4096" max="4096" width="35.7109375" style="295" customWidth="1"/>
    <col min="4097" max="4097" width="9.140625" style="295" customWidth="1"/>
    <col min="4098" max="4098" width="11.5703125" style="295" customWidth="1"/>
    <col min="4099" max="4099" width="15.7109375" style="295" customWidth="1"/>
    <col min="4100" max="4100" width="13.42578125" style="295" customWidth="1"/>
    <col min="4101" max="4101" width="19.140625" style="295" customWidth="1"/>
    <col min="4102" max="4102" width="8.140625" style="295" customWidth="1"/>
    <col min="4103" max="4103" width="12.140625" style="295" customWidth="1"/>
    <col min="4104" max="4104" width="14.42578125" style="295" customWidth="1"/>
    <col min="4105" max="4105" width="13.5703125" style="295" customWidth="1"/>
    <col min="4106" max="4349" width="9.140625" style="295"/>
    <col min="4350" max="4350" width="5.5703125" style="295" customWidth="1"/>
    <col min="4351" max="4351" width="11.5703125" style="295" customWidth="1"/>
    <col min="4352" max="4352" width="35.7109375" style="295" customWidth="1"/>
    <col min="4353" max="4353" width="9.140625" style="295" customWidth="1"/>
    <col min="4354" max="4354" width="11.5703125" style="295" customWidth="1"/>
    <col min="4355" max="4355" width="15.7109375" style="295" customWidth="1"/>
    <col min="4356" max="4356" width="13.42578125" style="295" customWidth="1"/>
    <col min="4357" max="4357" width="19.140625" style="295" customWidth="1"/>
    <col min="4358" max="4358" width="8.140625" style="295" customWidth="1"/>
    <col min="4359" max="4359" width="12.140625" style="295" customWidth="1"/>
    <col min="4360" max="4360" width="14.42578125" style="295" customWidth="1"/>
    <col min="4361" max="4361" width="13.5703125" style="295" customWidth="1"/>
    <col min="4362" max="4605" width="9.140625" style="295"/>
    <col min="4606" max="4606" width="5.5703125" style="295" customWidth="1"/>
    <col min="4607" max="4607" width="11.5703125" style="295" customWidth="1"/>
    <col min="4608" max="4608" width="35.7109375" style="295" customWidth="1"/>
    <col min="4609" max="4609" width="9.140625" style="295" customWidth="1"/>
    <col min="4610" max="4610" width="11.5703125" style="295" customWidth="1"/>
    <col min="4611" max="4611" width="15.7109375" style="295" customWidth="1"/>
    <col min="4612" max="4612" width="13.42578125" style="295" customWidth="1"/>
    <col min="4613" max="4613" width="19.140625" style="295" customWidth="1"/>
    <col min="4614" max="4614" width="8.140625" style="295" customWidth="1"/>
    <col min="4615" max="4615" width="12.140625" style="295" customWidth="1"/>
    <col min="4616" max="4616" width="14.42578125" style="295" customWidth="1"/>
    <col min="4617" max="4617" width="13.5703125" style="295" customWidth="1"/>
    <col min="4618" max="4861" width="9.140625" style="295"/>
    <col min="4862" max="4862" width="5.5703125" style="295" customWidth="1"/>
    <col min="4863" max="4863" width="11.5703125" style="295" customWidth="1"/>
    <col min="4864" max="4864" width="35.7109375" style="295" customWidth="1"/>
    <col min="4865" max="4865" width="9.140625" style="295" customWidth="1"/>
    <col min="4866" max="4866" width="11.5703125" style="295" customWidth="1"/>
    <col min="4867" max="4867" width="15.7109375" style="295" customWidth="1"/>
    <col min="4868" max="4868" width="13.42578125" style="295" customWidth="1"/>
    <col min="4869" max="4869" width="19.140625" style="295" customWidth="1"/>
    <col min="4870" max="4870" width="8.140625" style="295" customWidth="1"/>
    <col min="4871" max="4871" width="12.140625" style="295" customWidth="1"/>
    <col min="4872" max="4872" width="14.42578125" style="295" customWidth="1"/>
    <col min="4873" max="4873" width="13.5703125" style="295" customWidth="1"/>
    <col min="4874" max="5117" width="9.140625" style="295"/>
    <col min="5118" max="5118" width="5.5703125" style="295" customWidth="1"/>
    <col min="5119" max="5119" width="11.5703125" style="295" customWidth="1"/>
    <col min="5120" max="5120" width="35.7109375" style="295" customWidth="1"/>
    <col min="5121" max="5121" width="9.140625" style="295" customWidth="1"/>
    <col min="5122" max="5122" width="11.5703125" style="295" customWidth="1"/>
    <col min="5123" max="5123" width="15.7109375" style="295" customWidth="1"/>
    <col min="5124" max="5124" width="13.42578125" style="295" customWidth="1"/>
    <col min="5125" max="5125" width="19.140625" style="295" customWidth="1"/>
    <col min="5126" max="5126" width="8.140625" style="295" customWidth="1"/>
    <col min="5127" max="5127" width="12.140625" style="295" customWidth="1"/>
    <col min="5128" max="5128" width="14.42578125" style="295" customWidth="1"/>
    <col min="5129" max="5129" width="13.5703125" style="295" customWidth="1"/>
    <col min="5130" max="5373" width="9.140625" style="295"/>
    <col min="5374" max="5374" width="5.5703125" style="295" customWidth="1"/>
    <col min="5375" max="5375" width="11.5703125" style="295" customWidth="1"/>
    <col min="5376" max="5376" width="35.7109375" style="295" customWidth="1"/>
    <col min="5377" max="5377" width="9.140625" style="295" customWidth="1"/>
    <col min="5378" max="5378" width="11.5703125" style="295" customWidth="1"/>
    <col min="5379" max="5379" width="15.7109375" style="295" customWidth="1"/>
    <col min="5380" max="5380" width="13.42578125" style="295" customWidth="1"/>
    <col min="5381" max="5381" width="19.140625" style="295" customWidth="1"/>
    <col min="5382" max="5382" width="8.140625" style="295" customWidth="1"/>
    <col min="5383" max="5383" width="12.140625" style="295" customWidth="1"/>
    <col min="5384" max="5384" width="14.42578125" style="295" customWidth="1"/>
    <col min="5385" max="5385" width="13.5703125" style="295" customWidth="1"/>
    <col min="5386" max="5629" width="9.140625" style="295"/>
    <col min="5630" max="5630" width="5.5703125" style="295" customWidth="1"/>
    <col min="5631" max="5631" width="11.5703125" style="295" customWidth="1"/>
    <col min="5632" max="5632" width="35.7109375" style="295" customWidth="1"/>
    <col min="5633" max="5633" width="9.140625" style="295" customWidth="1"/>
    <col min="5634" max="5634" width="11.5703125" style="295" customWidth="1"/>
    <col min="5635" max="5635" width="15.7109375" style="295" customWidth="1"/>
    <col min="5636" max="5636" width="13.42578125" style="295" customWidth="1"/>
    <col min="5637" max="5637" width="19.140625" style="295" customWidth="1"/>
    <col min="5638" max="5638" width="8.140625" style="295" customWidth="1"/>
    <col min="5639" max="5639" width="12.140625" style="295" customWidth="1"/>
    <col min="5640" max="5640" width="14.42578125" style="295" customWidth="1"/>
    <col min="5641" max="5641" width="13.5703125" style="295" customWidth="1"/>
    <col min="5642" max="5885" width="9.140625" style="295"/>
    <col min="5886" max="5886" width="5.5703125" style="295" customWidth="1"/>
    <col min="5887" max="5887" width="11.5703125" style="295" customWidth="1"/>
    <col min="5888" max="5888" width="35.7109375" style="295" customWidth="1"/>
    <col min="5889" max="5889" width="9.140625" style="295" customWidth="1"/>
    <col min="5890" max="5890" width="11.5703125" style="295" customWidth="1"/>
    <col min="5891" max="5891" width="15.7109375" style="295" customWidth="1"/>
    <col min="5892" max="5892" width="13.42578125" style="295" customWidth="1"/>
    <col min="5893" max="5893" width="19.140625" style="295" customWidth="1"/>
    <col min="5894" max="5894" width="8.140625" style="295" customWidth="1"/>
    <col min="5895" max="5895" width="12.140625" style="295" customWidth="1"/>
    <col min="5896" max="5896" width="14.42578125" style="295" customWidth="1"/>
    <col min="5897" max="5897" width="13.5703125" style="295" customWidth="1"/>
    <col min="5898" max="6141" width="9.140625" style="295"/>
    <col min="6142" max="6142" width="5.5703125" style="295" customWidth="1"/>
    <col min="6143" max="6143" width="11.5703125" style="295" customWidth="1"/>
    <col min="6144" max="6144" width="35.7109375" style="295" customWidth="1"/>
    <col min="6145" max="6145" width="9.140625" style="295" customWidth="1"/>
    <col min="6146" max="6146" width="11.5703125" style="295" customWidth="1"/>
    <col min="6147" max="6147" width="15.7109375" style="295" customWidth="1"/>
    <col min="6148" max="6148" width="13.42578125" style="295" customWidth="1"/>
    <col min="6149" max="6149" width="19.140625" style="295" customWidth="1"/>
    <col min="6150" max="6150" width="8.140625" style="295" customWidth="1"/>
    <col min="6151" max="6151" width="12.140625" style="295" customWidth="1"/>
    <col min="6152" max="6152" width="14.42578125" style="295" customWidth="1"/>
    <col min="6153" max="6153" width="13.5703125" style="295" customWidth="1"/>
    <col min="6154" max="6397" width="9.140625" style="295"/>
    <col min="6398" max="6398" width="5.5703125" style="295" customWidth="1"/>
    <col min="6399" max="6399" width="11.5703125" style="295" customWidth="1"/>
    <col min="6400" max="6400" width="35.7109375" style="295" customWidth="1"/>
    <col min="6401" max="6401" width="9.140625" style="295" customWidth="1"/>
    <col min="6402" max="6402" width="11.5703125" style="295" customWidth="1"/>
    <col min="6403" max="6403" width="15.7109375" style="295" customWidth="1"/>
    <col min="6404" max="6404" width="13.42578125" style="295" customWidth="1"/>
    <col min="6405" max="6405" width="19.140625" style="295" customWidth="1"/>
    <col min="6406" max="6406" width="8.140625" style="295" customWidth="1"/>
    <col min="6407" max="6407" width="12.140625" style="295" customWidth="1"/>
    <col min="6408" max="6408" width="14.42578125" style="295" customWidth="1"/>
    <col min="6409" max="6409" width="13.5703125" style="295" customWidth="1"/>
    <col min="6410" max="6653" width="9.140625" style="295"/>
    <col min="6654" max="6654" width="5.5703125" style="295" customWidth="1"/>
    <col min="6655" max="6655" width="11.5703125" style="295" customWidth="1"/>
    <col min="6656" max="6656" width="35.7109375" style="295" customWidth="1"/>
    <col min="6657" max="6657" width="9.140625" style="295" customWidth="1"/>
    <col min="6658" max="6658" width="11.5703125" style="295" customWidth="1"/>
    <col min="6659" max="6659" width="15.7109375" style="295" customWidth="1"/>
    <col min="6660" max="6660" width="13.42578125" style="295" customWidth="1"/>
    <col min="6661" max="6661" width="19.140625" style="295" customWidth="1"/>
    <col min="6662" max="6662" width="8.140625" style="295" customWidth="1"/>
    <col min="6663" max="6663" width="12.140625" style="295" customWidth="1"/>
    <col min="6664" max="6664" width="14.42578125" style="295" customWidth="1"/>
    <col min="6665" max="6665" width="13.5703125" style="295" customWidth="1"/>
    <col min="6666" max="6909" width="9.140625" style="295"/>
    <col min="6910" max="6910" width="5.5703125" style="295" customWidth="1"/>
    <col min="6911" max="6911" width="11.5703125" style="295" customWidth="1"/>
    <col min="6912" max="6912" width="35.7109375" style="295" customWidth="1"/>
    <col min="6913" max="6913" width="9.140625" style="295" customWidth="1"/>
    <col min="6914" max="6914" width="11.5703125" style="295" customWidth="1"/>
    <col min="6915" max="6915" width="15.7109375" style="295" customWidth="1"/>
    <col min="6916" max="6916" width="13.42578125" style="295" customWidth="1"/>
    <col min="6917" max="6917" width="19.140625" style="295" customWidth="1"/>
    <col min="6918" max="6918" width="8.140625" style="295" customWidth="1"/>
    <col min="6919" max="6919" width="12.140625" style="295" customWidth="1"/>
    <col min="6920" max="6920" width="14.42578125" style="295" customWidth="1"/>
    <col min="6921" max="6921" width="13.5703125" style="295" customWidth="1"/>
    <col min="6922" max="7165" width="9.140625" style="295"/>
    <col min="7166" max="7166" width="5.5703125" style="295" customWidth="1"/>
    <col min="7167" max="7167" width="11.5703125" style="295" customWidth="1"/>
    <col min="7168" max="7168" width="35.7109375" style="295" customWidth="1"/>
    <col min="7169" max="7169" width="9.140625" style="295" customWidth="1"/>
    <col min="7170" max="7170" width="11.5703125" style="295" customWidth="1"/>
    <col min="7171" max="7171" width="15.7109375" style="295" customWidth="1"/>
    <col min="7172" max="7172" width="13.42578125" style="295" customWidth="1"/>
    <col min="7173" max="7173" width="19.140625" style="295" customWidth="1"/>
    <col min="7174" max="7174" width="8.140625" style="295" customWidth="1"/>
    <col min="7175" max="7175" width="12.140625" style="295" customWidth="1"/>
    <col min="7176" max="7176" width="14.42578125" style="295" customWidth="1"/>
    <col min="7177" max="7177" width="13.5703125" style="295" customWidth="1"/>
    <col min="7178" max="7421" width="9.140625" style="295"/>
    <col min="7422" max="7422" width="5.5703125" style="295" customWidth="1"/>
    <col min="7423" max="7423" width="11.5703125" style="295" customWidth="1"/>
    <col min="7424" max="7424" width="35.7109375" style="295" customWidth="1"/>
    <col min="7425" max="7425" width="9.140625" style="295" customWidth="1"/>
    <col min="7426" max="7426" width="11.5703125" style="295" customWidth="1"/>
    <col min="7427" max="7427" width="15.7109375" style="295" customWidth="1"/>
    <col min="7428" max="7428" width="13.42578125" style="295" customWidth="1"/>
    <col min="7429" max="7429" width="19.140625" style="295" customWidth="1"/>
    <col min="7430" max="7430" width="8.140625" style="295" customWidth="1"/>
    <col min="7431" max="7431" width="12.140625" style="295" customWidth="1"/>
    <col min="7432" max="7432" width="14.42578125" style="295" customWidth="1"/>
    <col min="7433" max="7433" width="13.5703125" style="295" customWidth="1"/>
    <col min="7434" max="7677" width="9.140625" style="295"/>
    <col min="7678" max="7678" width="5.5703125" style="295" customWidth="1"/>
    <col min="7679" max="7679" width="11.5703125" style="295" customWidth="1"/>
    <col min="7680" max="7680" width="35.7109375" style="295" customWidth="1"/>
    <col min="7681" max="7681" width="9.140625" style="295" customWidth="1"/>
    <col min="7682" max="7682" width="11.5703125" style="295" customWidth="1"/>
    <col min="7683" max="7683" width="15.7109375" style="295" customWidth="1"/>
    <col min="7684" max="7684" width="13.42578125" style="295" customWidth="1"/>
    <col min="7685" max="7685" width="19.140625" style="295" customWidth="1"/>
    <col min="7686" max="7686" width="8.140625" style="295" customWidth="1"/>
    <col min="7687" max="7687" width="12.140625" style="295" customWidth="1"/>
    <col min="7688" max="7688" width="14.42578125" style="295" customWidth="1"/>
    <col min="7689" max="7689" width="13.5703125" style="295" customWidth="1"/>
    <col min="7690" max="7933" width="9.140625" style="295"/>
    <col min="7934" max="7934" width="5.5703125" style="295" customWidth="1"/>
    <col min="7935" max="7935" width="11.5703125" style="295" customWidth="1"/>
    <col min="7936" max="7936" width="35.7109375" style="295" customWidth="1"/>
    <col min="7937" max="7937" width="9.140625" style="295" customWidth="1"/>
    <col min="7938" max="7938" width="11.5703125" style="295" customWidth="1"/>
    <col min="7939" max="7939" width="15.7109375" style="295" customWidth="1"/>
    <col min="7940" max="7940" width="13.42578125" style="295" customWidth="1"/>
    <col min="7941" max="7941" width="19.140625" style="295" customWidth="1"/>
    <col min="7942" max="7942" width="8.140625" style="295" customWidth="1"/>
    <col min="7943" max="7943" width="12.140625" style="295" customWidth="1"/>
    <col min="7944" max="7944" width="14.42578125" style="295" customWidth="1"/>
    <col min="7945" max="7945" width="13.5703125" style="295" customWidth="1"/>
    <col min="7946" max="8189" width="9.140625" style="295"/>
    <col min="8190" max="8190" width="5.5703125" style="295" customWidth="1"/>
    <col min="8191" max="8191" width="11.5703125" style="295" customWidth="1"/>
    <col min="8192" max="8192" width="35.7109375" style="295" customWidth="1"/>
    <col min="8193" max="8193" width="9.140625" style="295" customWidth="1"/>
    <col min="8194" max="8194" width="11.5703125" style="295" customWidth="1"/>
    <col min="8195" max="8195" width="15.7109375" style="295" customWidth="1"/>
    <col min="8196" max="8196" width="13.42578125" style="295" customWidth="1"/>
    <col min="8197" max="8197" width="19.140625" style="295" customWidth="1"/>
    <col min="8198" max="8198" width="8.140625" style="295" customWidth="1"/>
    <col min="8199" max="8199" width="12.140625" style="295" customWidth="1"/>
    <col min="8200" max="8200" width="14.42578125" style="295" customWidth="1"/>
    <col min="8201" max="8201" width="13.5703125" style="295" customWidth="1"/>
    <col min="8202" max="8445" width="9.140625" style="295"/>
    <col min="8446" max="8446" width="5.5703125" style="295" customWidth="1"/>
    <col min="8447" max="8447" width="11.5703125" style="295" customWidth="1"/>
    <col min="8448" max="8448" width="35.7109375" style="295" customWidth="1"/>
    <col min="8449" max="8449" width="9.140625" style="295" customWidth="1"/>
    <col min="8450" max="8450" width="11.5703125" style="295" customWidth="1"/>
    <col min="8451" max="8451" width="15.7109375" style="295" customWidth="1"/>
    <col min="8452" max="8452" width="13.42578125" style="295" customWidth="1"/>
    <col min="8453" max="8453" width="19.140625" style="295" customWidth="1"/>
    <col min="8454" max="8454" width="8.140625" style="295" customWidth="1"/>
    <col min="8455" max="8455" width="12.140625" style="295" customWidth="1"/>
    <col min="8456" max="8456" width="14.42578125" style="295" customWidth="1"/>
    <col min="8457" max="8457" width="13.5703125" style="295" customWidth="1"/>
    <col min="8458" max="8701" width="9.140625" style="295"/>
    <col min="8702" max="8702" width="5.5703125" style="295" customWidth="1"/>
    <col min="8703" max="8703" width="11.5703125" style="295" customWidth="1"/>
    <col min="8704" max="8704" width="35.7109375" style="295" customWidth="1"/>
    <col min="8705" max="8705" width="9.140625" style="295" customWidth="1"/>
    <col min="8706" max="8706" width="11.5703125" style="295" customWidth="1"/>
    <col min="8707" max="8707" width="15.7109375" style="295" customWidth="1"/>
    <col min="8708" max="8708" width="13.42578125" style="295" customWidth="1"/>
    <col min="8709" max="8709" width="19.140625" style="295" customWidth="1"/>
    <col min="8710" max="8710" width="8.140625" style="295" customWidth="1"/>
    <col min="8711" max="8711" width="12.140625" style="295" customWidth="1"/>
    <col min="8712" max="8712" width="14.42578125" style="295" customWidth="1"/>
    <col min="8713" max="8713" width="13.5703125" style="295" customWidth="1"/>
    <col min="8714" max="8957" width="9.140625" style="295"/>
    <col min="8958" max="8958" width="5.5703125" style="295" customWidth="1"/>
    <col min="8959" max="8959" width="11.5703125" style="295" customWidth="1"/>
    <col min="8960" max="8960" width="35.7109375" style="295" customWidth="1"/>
    <col min="8961" max="8961" width="9.140625" style="295" customWidth="1"/>
    <col min="8962" max="8962" width="11.5703125" style="295" customWidth="1"/>
    <col min="8963" max="8963" width="15.7109375" style="295" customWidth="1"/>
    <col min="8964" max="8964" width="13.42578125" style="295" customWidth="1"/>
    <col min="8965" max="8965" width="19.140625" style="295" customWidth="1"/>
    <col min="8966" max="8966" width="8.140625" style="295" customWidth="1"/>
    <col min="8967" max="8967" width="12.140625" style="295" customWidth="1"/>
    <col min="8968" max="8968" width="14.42578125" style="295" customWidth="1"/>
    <col min="8969" max="8969" width="13.5703125" style="295" customWidth="1"/>
    <col min="8970" max="9213" width="9.140625" style="295"/>
    <col min="9214" max="9214" width="5.5703125" style="295" customWidth="1"/>
    <col min="9215" max="9215" width="11.5703125" style="295" customWidth="1"/>
    <col min="9216" max="9216" width="35.7109375" style="295" customWidth="1"/>
    <col min="9217" max="9217" width="9.140625" style="295" customWidth="1"/>
    <col min="9218" max="9218" width="11.5703125" style="295" customWidth="1"/>
    <col min="9219" max="9219" width="15.7109375" style="295" customWidth="1"/>
    <col min="9220" max="9220" width="13.42578125" style="295" customWidth="1"/>
    <col min="9221" max="9221" width="19.140625" style="295" customWidth="1"/>
    <col min="9222" max="9222" width="8.140625" style="295" customWidth="1"/>
    <col min="9223" max="9223" width="12.140625" style="295" customWidth="1"/>
    <col min="9224" max="9224" width="14.42578125" style="295" customWidth="1"/>
    <col min="9225" max="9225" width="13.5703125" style="295" customWidth="1"/>
    <col min="9226" max="9469" width="9.140625" style="295"/>
    <col min="9470" max="9470" width="5.5703125" style="295" customWidth="1"/>
    <col min="9471" max="9471" width="11.5703125" style="295" customWidth="1"/>
    <col min="9472" max="9472" width="35.7109375" style="295" customWidth="1"/>
    <col min="9473" max="9473" width="9.140625" style="295" customWidth="1"/>
    <col min="9474" max="9474" width="11.5703125" style="295" customWidth="1"/>
    <col min="9475" max="9475" width="15.7109375" style="295" customWidth="1"/>
    <col min="9476" max="9476" width="13.42578125" style="295" customWidth="1"/>
    <col min="9477" max="9477" width="19.140625" style="295" customWidth="1"/>
    <col min="9478" max="9478" width="8.140625" style="295" customWidth="1"/>
    <col min="9479" max="9479" width="12.140625" style="295" customWidth="1"/>
    <col min="9480" max="9480" width="14.42578125" style="295" customWidth="1"/>
    <col min="9481" max="9481" width="13.5703125" style="295" customWidth="1"/>
    <col min="9482" max="9725" width="9.140625" style="295"/>
    <col min="9726" max="9726" width="5.5703125" style="295" customWidth="1"/>
    <col min="9727" max="9727" width="11.5703125" style="295" customWidth="1"/>
    <col min="9728" max="9728" width="35.7109375" style="295" customWidth="1"/>
    <col min="9729" max="9729" width="9.140625" style="295" customWidth="1"/>
    <col min="9730" max="9730" width="11.5703125" style="295" customWidth="1"/>
    <col min="9731" max="9731" width="15.7109375" style="295" customWidth="1"/>
    <col min="9732" max="9732" width="13.42578125" style="295" customWidth="1"/>
    <col min="9733" max="9733" width="19.140625" style="295" customWidth="1"/>
    <col min="9734" max="9734" width="8.140625" style="295" customWidth="1"/>
    <col min="9735" max="9735" width="12.140625" style="295" customWidth="1"/>
    <col min="9736" max="9736" width="14.42578125" style="295" customWidth="1"/>
    <col min="9737" max="9737" width="13.5703125" style="295" customWidth="1"/>
    <col min="9738" max="9981" width="9.140625" style="295"/>
    <col min="9982" max="9982" width="5.5703125" style="295" customWidth="1"/>
    <col min="9983" max="9983" width="11.5703125" style="295" customWidth="1"/>
    <col min="9984" max="9984" width="35.7109375" style="295" customWidth="1"/>
    <col min="9985" max="9985" width="9.140625" style="295" customWidth="1"/>
    <col min="9986" max="9986" width="11.5703125" style="295" customWidth="1"/>
    <col min="9987" max="9987" width="15.7109375" style="295" customWidth="1"/>
    <col min="9988" max="9988" width="13.42578125" style="295" customWidth="1"/>
    <col min="9989" max="9989" width="19.140625" style="295" customWidth="1"/>
    <col min="9990" max="9990" width="8.140625" style="295" customWidth="1"/>
    <col min="9991" max="9991" width="12.140625" style="295" customWidth="1"/>
    <col min="9992" max="9992" width="14.42578125" style="295" customWidth="1"/>
    <col min="9993" max="9993" width="13.5703125" style="295" customWidth="1"/>
    <col min="9994" max="10237" width="9.140625" style="295"/>
    <col min="10238" max="10238" width="5.5703125" style="295" customWidth="1"/>
    <col min="10239" max="10239" width="11.5703125" style="295" customWidth="1"/>
    <col min="10240" max="10240" width="35.7109375" style="295" customWidth="1"/>
    <col min="10241" max="10241" width="9.140625" style="295" customWidth="1"/>
    <col min="10242" max="10242" width="11.5703125" style="295" customWidth="1"/>
    <col min="10243" max="10243" width="15.7109375" style="295" customWidth="1"/>
    <col min="10244" max="10244" width="13.42578125" style="295" customWidth="1"/>
    <col min="10245" max="10245" width="19.140625" style="295" customWidth="1"/>
    <col min="10246" max="10246" width="8.140625" style="295" customWidth="1"/>
    <col min="10247" max="10247" width="12.140625" style="295" customWidth="1"/>
    <col min="10248" max="10248" width="14.42578125" style="295" customWidth="1"/>
    <col min="10249" max="10249" width="13.5703125" style="295" customWidth="1"/>
    <col min="10250" max="10493" width="9.140625" style="295"/>
    <col min="10494" max="10494" width="5.5703125" style="295" customWidth="1"/>
    <col min="10495" max="10495" width="11.5703125" style="295" customWidth="1"/>
    <col min="10496" max="10496" width="35.7109375" style="295" customWidth="1"/>
    <col min="10497" max="10497" width="9.140625" style="295" customWidth="1"/>
    <col min="10498" max="10498" width="11.5703125" style="295" customWidth="1"/>
    <col min="10499" max="10499" width="15.7109375" style="295" customWidth="1"/>
    <col min="10500" max="10500" width="13.42578125" style="295" customWidth="1"/>
    <col min="10501" max="10501" width="19.140625" style="295" customWidth="1"/>
    <col min="10502" max="10502" width="8.140625" style="295" customWidth="1"/>
    <col min="10503" max="10503" width="12.140625" style="295" customWidth="1"/>
    <col min="10504" max="10504" width="14.42578125" style="295" customWidth="1"/>
    <col min="10505" max="10505" width="13.5703125" style="295" customWidth="1"/>
    <col min="10506" max="10749" width="9.140625" style="295"/>
    <col min="10750" max="10750" width="5.5703125" style="295" customWidth="1"/>
    <col min="10751" max="10751" width="11.5703125" style="295" customWidth="1"/>
    <col min="10752" max="10752" width="35.7109375" style="295" customWidth="1"/>
    <col min="10753" max="10753" width="9.140625" style="295" customWidth="1"/>
    <col min="10754" max="10754" width="11.5703125" style="295" customWidth="1"/>
    <col min="10755" max="10755" width="15.7109375" style="295" customWidth="1"/>
    <col min="10756" max="10756" width="13.42578125" style="295" customWidth="1"/>
    <col min="10757" max="10757" width="19.140625" style="295" customWidth="1"/>
    <col min="10758" max="10758" width="8.140625" style="295" customWidth="1"/>
    <col min="10759" max="10759" width="12.140625" style="295" customWidth="1"/>
    <col min="10760" max="10760" width="14.42578125" style="295" customWidth="1"/>
    <col min="10761" max="10761" width="13.5703125" style="295" customWidth="1"/>
    <col min="10762" max="11005" width="9.140625" style="295"/>
    <col min="11006" max="11006" width="5.5703125" style="295" customWidth="1"/>
    <col min="11007" max="11007" width="11.5703125" style="295" customWidth="1"/>
    <col min="11008" max="11008" width="35.7109375" style="295" customWidth="1"/>
    <col min="11009" max="11009" width="9.140625" style="295" customWidth="1"/>
    <col min="11010" max="11010" width="11.5703125" style="295" customWidth="1"/>
    <col min="11011" max="11011" width="15.7109375" style="295" customWidth="1"/>
    <col min="11012" max="11012" width="13.42578125" style="295" customWidth="1"/>
    <col min="11013" max="11013" width="19.140625" style="295" customWidth="1"/>
    <col min="11014" max="11014" width="8.140625" style="295" customWidth="1"/>
    <col min="11015" max="11015" width="12.140625" style="295" customWidth="1"/>
    <col min="11016" max="11016" width="14.42578125" style="295" customWidth="1"/>
    <col min="11017" max="11017" width="13.5703125" style="295" customWidth="1"/>
    <col min="11018" max="11261" width="9.140625" style="295"/>
    <col min="11262" max="11262" width="5.5703125" style="295" customWidth="1"/>
    <col min="11263" max="11263" width="11.5703125" style="295" customWidth="1"/>
    <col min="11264" max="11264" width="35.7109375" style="295" customWidth="1"/>
    <col min="11265" max="11265" width="9.140625" style="295" customWidth="1"/>
    <col min="11266" max="11266" width="11.5703125" style="295" customWidth="1"/>
    <col min="11267" max="11267" width="15.7109375" style="295" customWidth="1"/>
    <col min="11268" max="11268" width="13.42578125" style="295" customWidth="1"/>
    <col min="11269" max="11269" width="19.140625" style="295" customWidth="1"/>
    <col min="11270" max="11270" width="8.140625" style="295" customWidth="1"/>
    <col min="11271" max="11271" width="12.140625" style="295" customWidth="1"/>
    <col min="11272" max="11272" width="14.42578125" style="295" customWidth="1"/>
    <col min="11273" max="11273" width="13.5703125" style="295" customWidth="1"/>
    <col min="11274" max="11517" width="9.140625" style="295"/>
    <col min="11518" max="11518" width="5.5703125" style="295" customWidth="1"/>
    <col min="11519" max="11519" width="11.5703125" style="295" customWidth="1"/>
    <col min="11520" max="11520" width="35.7109375" style="295" customWidth="1"/>
    <col min="11521" max="11521" width="9.140625" style="295" customWidth="1"/>
    <col min="11522" max="11522" width="11.5703125" style="295" customWidth="1"/>
    <col min="11523" max="11523" width="15.7109375" style="295" customWidth="1"/>
    <col min="11524" max="11524" width="13.42578125" style="295" customWidth="1"/>
    <col min="11525" max="11525" width="19.140625" style="295" customWidth="1"/>
    <col min="11526" max="11526" width="8.140625" style="295" customWidth="1"/>
    <col min="11527" max="11527" width="12.140625" style="295" customWidth="1"/>
    <col min="11528" max="11528" width="14.42578125" style="295" customWidth="1"/>
    <col min="11529" max="11529" width="13.5703125" style="295" customWidth="1"/>
    <col min="11530" max="11773" width="9.140625" style="295"/>
    <col min="11774" max="11774" width="5.5703125" style="295" customWidth="1"/>
    <col min="11775" max="11775" width="11.5703125" style="295" customWidth="1"/>
    <col min="11776" max="11776" width="35.7109375" style="295" customWidth="1"/>
    <col min="11777" max="11777" width="9.140625" style="295" customWidth="1"/>
    <col min="11778" max="11778" width="11.5703125" style="295" customWidth="1"/>
    <col min="11779" max="11779" width="15.7109375" style="295" customWidth="1"/>
    <col min="11780" max="11780" width="13.42578125" style="295" customWidth="1"/>
    <col min="11781" max="11781" width="19.140625" style="295" customWidth="1"/>
    <col min="11782" max="11782" width="8.140625" style="295" customWidth="1"/>
    <col min="11783" max="11783" width="12.140625" style="295" customWidth="1"/>
    <col min="11784" max="11784" width="14.42578125" style="295" customWidth="1"/>
    <col min="11785" max="11785" width="13.5703125" style="295" customWidth="1"/>
    <col min="11786" max="12029" width="9.140625" style="295"/>
    <col min="12030" max="12030" width="5.5703125" style="295" customWidth="1"/>
    <col min="12031" max="12031" width="11.5703125" style="295" customWidth="1"/>
    <col min="12032" max="12032" width="35.7109375" style="295" customWidth="1"/>
    <col min="12033" max="12033" width="9.140625" style="295" customWidth="1"/>
    <col min="12034" max="12034" width="11.5703125" style="295" customWidth="1"/>
    <col min="12035" max="12035" width="15.7109375" style="295" customWidth="1"/>
    <col min="12036" max="12036" width="13.42578125" style="295" customWidth="1"/>
    <col min="12037" max="12037" width="19.140625" style="295" customWidth="1"/>
    <col min="12038" max="12038" width="8.140625" style="295" customWidth="1"/>
    <col min="12039" max="12039" width="12.140625" style="295" customWidth="1"/>
    <col min="12040" max="12040" width="14.42578125" style="295" customWidth="1"/>
    <col min="12041" max="12041" width="13.5703125" style="295" customWidth="1"/>
    <col min="12042" max="12285" width="9.140625" style="295"/>
    <col min="12286" max="12286" width="5.5703125" style="295" customWidth="1"/>
    <col min="12287" max="12287" width="11.5703125" style="295" customWidth="1"/>
    <col min="12288" max="12288" width="35.7109375" style="295" customWidth="1"/>
    <col min="12289" max="12289" width="9.140625" style="295" customWidth="1"/>
    <col min="12290" max="12290" width="11.5703125" style="295" customWidth="1"/>
    <col min="12291" max="12291" width="15.7109375" style="295" customWidth="1"/>
    <col min="12292" max="12292" width="13.42578125" style="295" customWidth="1"/>
    <col min="12293" max="12293" width="19.140625" style="295" customWidth="1"/>
    <col min="12294" max="12294" width="8.140625" style="295" customWidth="1"/>
    <col min="12295" max="12295" width="12.140625" style="295" customWidth="1"/>
    <col min="12296" max="12296" width="14.42578125" style="295" customWidth="1"/>
    <col min="12297" max="12297" width="13.5703125" style="295" customWidth="1"/>
    <col min="12298" max="12541" width="9.140625" style="295"/>
    <col min="12542" max="12542" width="5.5703125" style="295" customWidth="1"/>
    <col min="12543" max="12543" width="11.5703125" style="295" customWidth="1"/>
    <col min="12544" max="12544" width="35.7109375" style="295" customWidth="1"/>
    <col min="12545" max="12545" width="9.140625" style="295" customWidth="1"/>
    <col min="12546" max="12546" width="11.5703125" style="295" customWidth="1"/>
    <col min="12547" max="12547" width="15.7109375" style="295" customWidth="1"/>
    <col min="12548" max="12548" width="13.42578125" style="295" customWidth="1"/>
    <col min="12549" max="12549" width="19.140625" style="295" customWidth="1"/>
    <col min="12550" max="12550" width="8.140625" style="295" customWidth="1"/>
    <col min="12551" max="12551" width="12.140625" style="295" customWidth="1"/>
    <col min="12552" max="12552" width="14.42578125" style="295" customWidth="1"/>
    <col min="12553" max="12553" width="13.5703125" style="295" customWidth="1"/>
    <col min="12554" max="12797" width="9.140625" style="295"/>
    <col min="12798" max="12798" width="5.5703125" style="295" customWidth="1"/>
    <col min="12799" max="12799" width="11.5703125" style="295" customWidth="1"/>
    <col min="12800" max="12800" width="35.7109375" style="295" customWidth="1"/>
    <col min="12801" max="12801" width="9.140625" style="295" customWidth="1"/>
    <col min="12802" max="12802" width="11.5703125" style="295" customWidth="1"/>
    <col min="12803" max="12803" width="15.7109375" style="295" customWidth="1"/>
    <col min="12804" max="12804" width="13.42578125" style="295" customWidth="1"/>
    <col min="12805" max="12805" width="19.140625" style="295" customWidth="1"/>
    <col min="12806" max="12806" width="8.140625" style="295" customWidth="1"/>
    <col min="12807" max="12807" width="12.140625" style="295" customWidth="1"/>
    <col min="12808" max="12808" width="14.42578125" style="295" customWidth="1"/>
    <col min="12809" max="12809" width="13.5703125" style="295" customWidth="1"/>
    <col min="12810" max="13053" width="9.140625" style="295"/>
    <col min="13054" max="13054" width="5.5703125" style="295" customWidth="1"/>
    <col min="13055" max="13055" width="11.5703125" style="295" customWidth="1"/>
    <col min="13056" max="13056" width="35.7109375" style="295" customWidth="1"/>
    <col min="13057" max="13057" width="9.140625" style="295" customWidth="1"/>
    <col min="13058" max="13058" width="11.5703125" style="295" customWidth="1"/>
    <col min="13059" max="13059" width="15.7109375" style="295" customWidth="1"/>
    <col min="13060" max="13060" width="13.42578125" style="295" customWidth="1"/>
    <col min="13061" max="13061" width="19.140625" style="295" customWidth="1"/>
    <col min="13062" max="13062" width="8.140625" style="295" customWidth="1"/>
    <col min="13063" max="13063" width="12.140625" style="295" customWidth="1"/>
    <col min="13064" max="13064" width="14.42578125" style="295" customWidth="1"/>
    <col min="13065" max="13065" width="13.5703125" style="295" customWidth="1"/>
    <col min="13066" max="13309" width="9.140625" style="295"/>
    <col min="13310" max="13310" width="5.5703125" style="295" customWidth="1"/>
    <col min="13311" max="13311" width="11.5703125" style="295" customWidth="1"/>
    <col min="13312" max="13312" width="35.7109375" style="295" customWidth="1"/>
    <col min="13313" max="13313" width="9.140625" style="295" customWidth="1"/>
    <col min="13314" max="13314" width="11.5703125" style="295" customWidth="1"/>
    <col min="13315" max="13315" width="15.7109375" style="295" customWidth="1"/>
    <col min="13316" max="13316" width="13.42578125" style="295" customWidth="1"/>
    <col min="13317" max="13317" width="19.140625" style="295" customWidth="1"/>
    <col min="13318" max="13318" width="8.140625" style="295" customWidth="1"/>
    <col min="13319" max="13319" width="12.140625" style="295" customWidth="1"/>
    <col min="13320" max="13320" width="14.42578125" style="295" customWidth="1"/>
    <col min="13321" max="13321" width="13.5703125" style="295" customWidth="1"/>
    <col min="13322" max="13565" width="9.140625" style="295"/>
    <col min="13566" max="13566" width="5.5703125" style="295" customWidth="1"/>
    <col min="13567" max="13567" width="11.5703125" style="295" customWidth="1"/>
    <col min="13568" max="13568" width="35.7109375" style="295" customWidth="1"/>
    <col min="13569" max="13569" width="9.140625" style="295" customWidth="1"/>
    <col min="13570" max="13570" width="11.5703125" style="295" customWidth="1"/>
    <col min="13571" max="13571" width="15.7109375" style="295" customWidth="1"/>
    <col min="13572" max="13572" width="13.42578125" style="295" customWidth="1"/>
    <col min="13573" max="13573" width="19.140625" style="295" customWidth="1"/>
    <col min="13574" max="13574" width="8.140625" style="295" customWidth="1"/>
    <col min="13575" max="13575" width="12.140625" style="295" customWidth="1"/>
    <col min="13576" max="13576" width="14.42578125" style="295" customWidth="1"/>
    <col min="13577" max="13577" width="13.5703125" style="295" customWidth="1"/>
    <col min="13578" max="13821" width="9.140625" style="295"/>
    <col min="13822" max="13822" width="5.5703125" style="295" customWidth="1"/>
    <col min="13823" max="13823" width="11.5703125" style="295" customWidth="1"/>
    <col min="13824" max="13824" width="35.7109375" style="295" customWidth="1"/>
    <col min="13825" max="13825" width="9.140625" style="295" customWidth="1"/>
    <col min="13826" max="13826" width="11.5703125" style="295" customWidth="1"/>
    <col min="13827" max="13827" width="15.7109375" style="295" customWidth="1"/>
    <col min="13828" max="13828" width="13.42578125" style="295" customWidth="1"/>
    <col min="13829" max="13829" width="19.140625" style="295" customWidth="1"/>
    <col min="13830" max="13830" width="8.140625" style="295" customWidth="1"/>
    <col min="13831" max="13831" width="12.140625" style="295" customWidth="1"/>
    <col min="13832" max="13832" width="14.42578125" style="295" customWidth="1"/>
    <col min="13833" max="13833" width="13.5703125" style="295" customWidth="1"/>
    <col min="13834" max="14077" width="9.140625" style="295"/>
    <col min="14078" max="14078" width="5.5703125" style="295" customWidth="1"/>
    <col min="14079" max="14079" width="11.5703125" style="295" customWidth="1"/>
    <col min="14080" max="14080" width="35.7109375" style="295" customWidth="1"/>
    <col min="14081" max="14081" width="9.140625" style="295" customWidth="1"/>
    <col min="14082" max="14082" width="11.5703125" style="295" customWidth="1"/>
    <col min="14083" max="14083" width="15.7109375" style="295" customWidth="1"/>
    <col min="14084" max="14084" width="13.42578125" style="295" customWidth="1"/>
    <col min="14085" max="14085" width="19.140625" style="295" customWidth="1"/>
    <col min="14086" max="14086" width="8.140625" style="295" customWidth="1"/>
    <col min="14087" max="14087" width="12.140625" style="295" customWidth="1"/>
    <col min="14088" max="14088" width="14.42578125" style="295" customWidth="1"/>
    <col min="14089" max="14089" width="13.5703125" style="295" customWidth="1"/>
    <col min="14090" max="14333" width="9.140625" style="295"/>
    <col min="14334" max="14334" width="5.5703125" style="295" customWidth="1"/>
    <col min="14335" max="14335" width="11.5703125" style="295" customWidth="1"/>
    <col min="14336" max="14336" width="35.7109375" style="295" customWidth="1"/>
    <col min="14337" max="14337" width="9.140625" style="295" customWidth="1"/>
    <col min="14338" max="14338" width="11.5703125" style="295" customWidth="1"/>
    <col min="14339" max="14339" width="15.7109375" style="295" customWidth="1"/>
    <col min="14340" max="14340" width="13.42578125" style="295" customWidth="1"/>
    <col min="14341" max="14341" width="19.140625" style="295" customWidth="1"/>
    <col min="14342" max="14342" width="8.140625" style="295" customWidth="1"/>
    <col min="14343" max="14343" width="12.140625" style="295" customWidth="1"/>
    <col min="14344" max="14344" width="14.42578125" style="295" customWidth="1"/>
    <col min="14345" max="14345" width="13.5703125" style="295" customWidth="1"/>
    <col min="14346" max="14589" width="9.140625" style="295"/>
    <col min="14590" max="14590" width="5.5703125" style="295" customWidth="1"/>
    <col min="14591" max="14591" width="11.5703125" style="295" customWidth="1"/>
    <col min="14592" max="14592" width="35.7109375" style="295" customWidth="1"/>
    <col min="14593" max="14593" width="9.140625" style="295" customWidth="1"/>
    <col min="14594" max="14594" width="11.5703125" style="295" customWidth="1"/>
    <col min="14595" max="14595" width="15.7109375" style="295" customWidth="1"/>
    <col min="14596" max="14596" width="13.42578125" style="295" customWidth="1"/>
    <col min="14597" max="14597" width="19.140625" style="295" customWidth="1"/>
    <col min="14598" max="14598" width="8.140625" style="295" customWidth="1"/>
    <col min="14599" max="14599" width="12.140625" style="295" customWidth="1"/>
    <col min="14600" max="14600" width="14.42578125" style="295" customWidth="1"/>
    <col min="14601" max="14601" width="13.5703125" style="295" customWidth="1"/>
    <col min="14602" max="14845" width="9.140625" style="295"/>
    <col min="14846" max="14846" width="5.5703125" style="295" customWidth="1"/>
    <col min="14847" max="14847" width="11.5703125" style="295" customWidth="1"/>
    <col min="14848" max="14848" width="35.7109375" style="295" customWidth="1"/>
    <col min="14849" max="14849" width="9.140625" style="295" customWidth="1"/>
    <col min="14850" max="14850" width="11.5703125" style="295" customWidth="1"/>
    <col min="14851" max="14851" width="15.7109375" style="295" customWidth="1"/>
    <col min="14852" max="14852" width="13.42578125" style="295" customWidth="1"/>
    <col min="14853" max="14853" width="19.140625" style="295" customWidth="1"/>
    <col min="14854" max="14854" width="8.140625" style="295" customWidth="1"/>
    <col min="14855" max="14855" width="12.140625" style="295" customWidth="1"/>
    <col min="14856" max="14856" width="14.42578125" style="295" customWidth="1"/>
    <col min="14857" max="14857" width="13.5703125" style="295" customWidth="1"/>
    <col min="14858" max="15101" width="9.140625" style="295"/>
    <col min="15102" max="15102" width="5.5703125" style="295" customWidth="1"/>
    <col min="15103" max="15103" width="11.5703125" style="295" customWidth="1"/>
    <col min="15104" max="15104" width="35.7109375" style="295" customWidth="1"/>
    <col min="15105" max="15105" width="9.140625" style="295" customWidth="1"/>
    <col min="15106" max="15106" width="11.5703125" style="295" customWidth="1"/>
    <col min="15107" max="15107" width="15.7109375" style="295" customWidth="1"/>
    <col min="15108" max="15108" width="13.42578125" style="295" customWidth="1"/>
    <col min="15109" max="15109" width="19.140625" style="295" customWidth="1"/>
    <col min="15110" max="15110" width="8.140625" style="295" customWidth="1"/>
    <col min="15111" max="15111" width="12.140625" style="295" customWidth="1"/>
    <col min="15112" max="15112" width="14.42578125" style="295" customWidth="1"/>
    <col min="15113" max="15113" width="13.5703125" style="295" customWidth="1"/>
    <col min="15114" max="15357" width="9.140625" style="295"/>
    <col min="15358" max="15358" width="5.5703125" style="295" customWidth="1"/>
    <col min="15359" max="15359" width="11.5703125" style="295" customWidth="1"/>
    <col min="15360" max="15360" width="35.7109375" style="295" customWidth="1"/>
    <col min="15361" max="15361" width="9.140625" style="295" customWidth="1"/>
    <col min="15362" max="15362" width="11.5703125" style="295" customWidth="1"/>
    <col min="15363" max="15363" width="15.7109375" style="295" customWidth="1"/>
    <col min="15364" max="15364" width="13.42578125" style="295" customWidth="1"/>
    <col min="15365" max="15365" width="19.140625" style="295" customWidth="1"/>
    <col min="15366" max="15366" width="8.140625" style="295" customWidth="1"/>
    <col min="15367" max="15367" width="12.140625" style="295" customWidth="1"/>
    <col min="15368" max="15368" width="14.42578125" style="295" customWidth="1"/>
    <col min="15369" max="15369" width="13.5703125" style="295" customWidth="1"/>
    <col min="15370" max="15613" width="9.140625" style="295"/>
    <col min="15614" max="15614" width="5.5703125" style="295" customWidth="1"/>
    <col min="15615" max="15615" width="11.5703125" style="295" customWidth="1"/>
    <col min="15616" max="15616" width="35.7109375" style="295" customWidth="1"/>
    <col min="15617" max="15617" width="9.140625" style="295" customWidth="1"/>
    <col min="15618" max="15618" width="11.5703125" style="295" customWidth="1"/>
    <col min="15619" max="15619" width="15.7109375" style="295" customWidth="1"/>
    <col min="15620" max="15620" width="13.42578125" style="295" customWidth="1"/>
    <col min="15621" max="15621" width="19.140625" style="295" customWidth="1"/>
    <col min="15622" max="15622" width="8.140625" style="295" customWidth="1"/>
    <col min="15623" max="15623" width="12.140625" style="295" customWidth="1"/>
    <col min="15624" max="15624" width="14.42578125" style="295" customWidth="1"/>
    <col min="15625" max="15625" width="13.5703125" style="295" customWidth="1"/>
    <col min="15626" max="15869" width="9.140625" style="295"/>
    <col min="15870" max="15870" width="5.5703125" style="295" customWidth="1"/>
    <col min="15871" max="15871" width="11.5703125" style="295" customWidth="1"/>
    <col min="15872" max="15872" width="35.7109375" style="295" customWidth="1"/>
    <col min="15873" max="15873" width="9.140625" style="295" customWidth="1"/>
    <col min="15874" max="15874" width="11.5703125" style="295" customWidth="1"/>
    <col min="15875" max="15875" width="15.7109375" style="295" customWidth="1"/>
    <col min="15876" max="15876" width="13.42578125" style="295" customWidth="1"/>
    <col min="15877" max="15877" width="19.140625" style="295" customWidth="1"/>
    <col min="15878" max="15878" width="8.140625" style="295" customWidth="1"/>
    <col min="15879" max="15879" width="12.140625" style="295" customWidth="1"/>
    <col min="15880" max="15880" width="14.42578125" style="295" customWidth="1"/>
    <col min="15881" max="15881" width="13.5703125" style="295" customWidth="1"/>
    <col min="15882" max="16125" width="9.140625" style="295"/>
    <col min="16126" max="16126" width="5.5703125" style="295" customWidth="1"/>
    <col min="16127" max="16127" width="11.5703125" style="295" customWidth="1"/>
    <col min="16128" max="16128" width="35.7109375" style="295" customWidth="1"/>
    <col min="16129" max="16129" width="9.140625" style="295" customWidth="1"/>
    <col min="16130" max="16130" width="11.5703125" style="295" customWidth="1"/>
    <col min="16131" max="16131" width="15.7109375" style="295" customWidth="1"/>
    <col min="16132" max="16132" width="13.42578125" style="295" customWidth="1"/>
    <col min="16133" max="16133" width="19.140625" style="295" customWidth="1"/>
    <col min="16134" max="16134" width="8.140625" style="295" customWidth="1"/>
    <col min="16135" max="16135" width="12.140625" style="295" customWidth="1"/>
    <col min="16136" max="16136" width="14.42578125" style="295" customWidth="1"/>
    <col min="16137" max="16137" width="13.5703125" style="295" customWidth="1"/>
    <col min="16138" max="16384" width="9.140625" style="295"/>
  </cols>
  <sheetData>
    <row r="1" spans="1:14" ht="20.25" customHeight="1" x14ac:dyDescent="0.2">
      <c r="A1" s="699" t="s">
        <v>558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</row>
    <row r="2" spans="1:14" ht="20.25" customHeight="1" x14ac:dyDescent="0.2">
      <c r="A2" s="700" t="s">
        <v>559</v>
      </c>
      <c r="B2" s="701" t="s">
        <v>1</v>
      </c>
      <c r="C2" s="701" t="s">
        <v>560</v>
      </c>
      <c r="D2" s="702" t="s">
        <v>561</v>
      </c>
      <c r="E2" s="698" t="s">
        <v>562</v>
      </c>
      <c r="F2" s="698" t="s">
        <v>4</v>
      </c>
      <c r="G2" s="698"/>
      <c r="H2" s="698"/>
      <c r="I2" s="698" t="s">
        <v>563</v>
      </c>
      <c r="J2" s="296" t="s">
        <v>4</v>
      </c>
      <c r="K2" s="698" t="s">
        <v>564</v>
      </c>
      <c r="L2" s="695" t="s">
        <v>565</v>
      </c>
    </row>
    <row r="3" spans="1:14" ht="22.5" customHeight="1" x14ac:dyDescent="0.2">
      <c r="A3" s="700"/>
      <c r="B3" s="701"/>
      <c r="C3" s="701"/>
      <c r="D3" s="702"/>
      <c r="E3" s="698"/>
      <c r="F3" s="698" t="s">
        <v>566</v>
      </c>
      <c r="G3" s="695" t="s">
        <v>567</v>
      </c>
      <c r="H3" s="698" t="s">
        <v>568</v>
      </c>
      <c r="I3" s="698"/>
      <c r="J3" s="698" t="s">
        <v>569</v>
      </c>
      <c r="K3" s="698"/>
      <c r="L3" s="696"/>
    </row>
    <row r="4" spans="1:14" ht="48.75" customHeight="1" x14ac:dyDescent="0.2">
      <c r="A4" s="700"/>
      <c r="B4" s="701"/>
      <c r="C4" s="701"/>
      <c r="D4" s="702"/>
      <c r="E4" s="698"/>
      <c r="F4" s="698"/>
      <c r="G4" s="697"/>
      <c r="H4" s="698"/>
      <c r="I4" s="698"/>
      <c r="J4" s="698"/>
      <c r="K4" s="698"/>
      <c r="L4" s="697"/>
    </row>
    <row r="5" spans="1:14" x14ac:dyDescent="0.2">
      <c r="A5" s="297">
        <v>1</v>
      </c>
      <c r="B5" s="298" t="s">
        <v>44</v>
      </c>
      <c r="C5" s="299" t="s">
        <v>45</v>
      </c>
      <c r="D5" s="300" t="s">
        <v>570</v>
      </c>
      <c r="E5" s="301">
        <v>3076</v>
      </c>
      <c r="F5" s="301"/>
      <c r="G5" s="301"/>
      <c r="H5" s="301">
        <v>3076</v>
      </c>
      <c r="I5" s="300"/>
      <c r="J5" s="300"/>
      <c r="K5" s="301">
        <f t="shared" ref="K5:K61" si="0">E5+I5</f>
        <v>3076</v>
      </c>
      <c r="L5" s="301"/>
      <c r="N5" s="302"/>
    </row>
    <row r="6" spans="1:14" ht="11.25" customHeight="1" x14ac:dyDescent="0.2">
      <c r="A6" s="297">
        <v>2</v>
      </c>
      <c r="B6" s="303" t="s">
        <v>187</v>
      </c>
      <c r="C6" s="299" t="s">
        <v>188</v>
      </c>
      <c r="D6" s="300" t="s">
        <v>570</v>
      </c>
      <c r="E6" s="301">
        <v>1859</v>
      </c>
      <c r="F6" s="301"/>
      <c r="G6" s="301"/>
      <c r="H6" s="301">
        <v>1859</v>
      </c>
      <c r="I6" s="300"/>
      <c r="J6" s="300"/>
      <c r="K6" s="301">
        <f t="shared" si="0"/>
        <v>1859</v>
      </c>
      <c r="L6" s="301"/>
    </row>
    <row r="7" spans="1:14" x14ac:dyDescent="0.2">
      <c r="A7" s="297">
        <v>3</v>
      </c>
      <c r="B7" s="298" t="s">
        <v>46</v>
      </c>
      <c r="C7" s="299" t="s">
        <v>47</v>
      </c>
      <c r="D7" s="300" t="s">
        <v>570</v>
      </c>
      <c r="E7" s="301">
        <v>3983</v>
      </c>
      <c r="F7" s="301"/>
      <c r="G7" s="301"/>
      <c r="H7" s="301">
        <v>3983</v>
      </c>
      <c r="I7" s="300"/>
      <c r="J7" s="300"/>
      <c r="K7" s="301">
        <f t="shared" si="0"/>
        <v>3983</v>
      </c>
      <c r="L7" s="301"/>
    </row>
    <row r="8" spans="1:14" x14ac:dyDescent="0.2">
      <c r="A8" s="297">
        <v>4</v>
      </c>
      <c r="B8" s="304" t="s">
        <v>16</v>
      </c>
      <c r="C8" s="299" t="s">
        <v>17</v>
      </c>
      <c r="D8" s="300" t="s">
        <v>570</v>
      </c>
      <c r="E8" s="301">
        <v>2183</v>
      </c>
      <c r="F8" s="301"/>
      <c r="G8" s="301"/>
      <c r="H8" s="301">
        <v>2183</v>
      </c>
      <c r="I8" s="300"/>
      <c r="J8" s="300"/>
      <c r="K8" s="301">
        <f t="shared" si="0"/>
        <v>2183</v>
      </c>
      <c r="L8" s="301"/>
    </row>
    <row r="9" spans="1:14" x14ac:dyDescent="0.2">
      <c r="A9" s="297">
        <v>5</v>
      </c>
      <c r="B9" s="298" t="s">
        <v>48</v>
      </c>
      <c r="C9" s="299" t="s">
        <v>49</v>
      </c>
      <c r="D9" s="300" t="s">
        <v>570</v>
      </c>
      <c r="E9" s="301">
        <v>6424</v>
      </c>
      <c r="F9" s="301"/>
      <c r="G9" s="301"/>
      <c r="H9" s="301">
        <v>6424</v>
      </c>
      <c r="I9" s="300"/>
      <c r="J9" s="300"/>
      <c r="K9" s="301">
        <f t="shared" si="0"/>
        <v>6424</v>
      </c>
      <c r="L9" s="301"/>
    </row>
    <row r="10" spans="1:14" x14ac:dyDescent="0.2">
      <c r="A10" s="297">
        <v>6</v>
      </c>
      <c r="B10" s="304" t="s">
        <v>101</v>
      </c>
      <c r="C10" s="299" t="s">
        <v>102</v>
      </c>
      <c r="D10" s="300" t="s">
        <v>570</v>
      </c>
      <c r="E10" s="301">
        <v>2919</v>
      </c>
      <c r="F10" s="301"/>
      <c r="G10" s="301"/>
      <c r="H10" s="301">
        <v>2919</v>
      </c>
      <c r="I10" s="300"/>
      <c r="J10" s="300"/>
      <c r="K10" s="301">
        <f t="shared" si="0"/>
        <v>2919</v>
      </c>
      <c r="L10" s="301"/>
    </row>
    <row r="11" spans="1:14" s="310" customFormat="1" x14ac:dyDescent="0.2">
      <c r="A11" s="305">
        <v>7</v>
      </c>
      <c r="B11" s="306" t="s">
        <v>18</v>
      </c>
      <c r="C11" s="307" t="s">
        <v>19</v>
      </c>
      <c r="D11" s="308" t="s">
        <v>570</v>
      </c>
      <c r="E11" s="309">
        <v>1780</v>
      </c>
      <c r="F11" s="309">
        <v>3</v>
      </c>
      <c r="G11" s="309"/>
      <c r="H11" s="309">
        <v>1777</v>
      </c>
      <c r="I11" s="308"/>
      <c r="J11" s="308"/>
      <c r="K11" s="309">
        <f t="shared" si="0"/>
        <v>1780</v>
      </c>
      <c r="L11" s="309"/>
    </row>
    <row r="12" spans="1:14" x14ac:dyDescent="0.2">
      <c r="A12" s="297">
        <v>8</v>
      </c>
      <c r="B12" s="298" t="s">
        <v>189</v>
      </c>
      <c r="C12" s="299" t="s">
        <v>190</v>
      </c>
      <c r="D12" s="300" t="s">
        <v>570</v>
      </c>
      <c r="E12" s="301">
        <v>2100</v>
      </c>
      <c r="F12" s="301"/>
      <c r="G12" s="301"/>
      <c r="H12" s="301">
        <v>2100</v>
      </c>
      <c r="I12" s="300"/>
      <c r="J12" s="300"/>
      <c r="K12" s="301">
        <f t="shared" si="0"/>
        <v>2100</v>
      </c>
      <c r="L12" s="301"/>
    </row>
    <row r="13" spans="1:14" ht="12" customHeight="1" x14ac:dyDescent="0.2">
      <c r="A13" s="297">
        <v>9</v>
      </c>
      <c r="B13" s="311" t="s">
        <v>105</v>
      </c>
      <c r="C13" s="299" t="s">
        <v>106</v>
      </c>
      <c r="D13" s="300" t="s">
        <v>570</v>
      </c>
      <c r="E13" s="301">
        <v>2272</v>
      </c>
      <c r="F13" s="301"/>
      <c r="G13" s="301"/>
      <c r="H13" s="301">
        <v>2272</v>
      </c>
      <c r="I13" s="300"/>
      <c r="J13" s="300"/>
      <c r="K13" s="301">
        <f t="shared" si="0"/>
        <v>2272</v>
      </c>
      <c r="L13" s="301"/>
    </row>
    <row r="14" spans="1:14" x14ac:dyDescent="0.2">
      <c r="A14" s="297">
        <v>10</v>
      </c>
      <c r="B14" s="298" t="s">
        <v>191</v>
      </c>
      <c r="C14" s="299" t="s">
        <v>192</v>
      </c>
      <c r="D14" s="300" t="s">
        <v>570</v>
      </c>
      <c r="E14" s="301">
        <v>5032</v>
      </c>
      <c r="F14" s="301"/>
      <c r="G14" s="301"/>
      <c r="H14" s="301">
        <v>5032</v>
      </c>
      <c r="I14" s="300"/>
      <c r="J14" s="300"/>
      <c r="K14" s="301">
        <f t="shared" si="0"/>
        <v>5032</v>
      </c>
      <c r="L14" s="301"/>
    </row>
    <row r="15" spans="1:14" x14ac:dyDescent="0.2">
      <c r="A15" s="297">
        <v>11</v>
      </c>
      <c r="B15" s="303" t="s">
        <v>193</v>
      </c>
      <c r="C15" s="299" t="s">
        <v>194</v>
      </c>
      <c r="D15" s="300" t="s">
        <v>570</v>
      </c>
      <c r="E15" s="301">
        <v>2491</v>
      </c>
      <c r="F15" s="301"/>
      <c r="G15" s="301"/>
      <c r="H15" s="301">
        <v>2491</v>
      </c>
      <c r="I15" s="300"/>
      <c r="J15" s="300"/>
      <c r="K15" s="301">
        <f t="shared" si="0"/>
        <v>2491</v>
      </c>
      <c r="L15" s="301"/>
    </row>
    <row r="16" spans="1:14" x14ac:dyDescent="0.2">
      <c r="A16" s="297">
        <v>12</v>
      </c>
      <c r="B16" s="303" t="s">
        <v>195</v>
      </c>
      <c r="C16" s="299" t="s">
        <v>196</v>
      </c>
      <c r="D16" s="300" t="s">
        <v>570</v>
      </c>
      <c r="E16" s="301">
        <v>3406</v>
      </c>
      <c r="F16" s="301">
        <v>2</v>
      </c>
      <c r="G16" s="301"/>
      <c r="H16" s="301">
        <v>3404</v>
      </c>
      <c r="I16" s="300"/>
      <c r="J16" s="300"/>
      <c r="K16" s="301">
        <f t="shared" si="0"/>
        <v>3406</v>
      </c>
      <c r="L16" s="301"/>
    </row>
    <row r="17" spans="1:12" x14ac:dyDescent="0.2">
      <c r="A17" s="297">
        <v>13</v>
      </c>
      <c r="B17" s="304" t="s">
        <v>22</v>
      </c>
      <c r="C17" s="299" t="s">
        <v>23</v>
      </c>
      <c r="D17" s="300" t="s">
        <v>570</v>
      </c>
      <c r="E17" s="301">
        <v>1969</v>
      </c>
      <c r="F17" s="301"/>
      <c r="G17" s="301"/>
      <c r="H17" s="301">
        <v>1969</v>
      </c>
      <c r="I17" s="300"/>
      <c r="J17" s="300"/>
      <c r="K17" s="301">
        <f t="shared" si="0"/>
        <v>1969</v>
      </c>
      <c r="L17" s="301"/>
    </row>
    <row r="18" spans="1:12" x14ac:dyDescent="0.2">
      <c r="A18" s="297">
        <v>14</v>
      </c>
      <c r="B18" s="304" t="s">
        <v>52</v>
      </c>
      <c r="C18" s="299" t="s">
        <v>53</v>
      </c>
      <c r="D18" s="300" t="s">
        <v>570</v>
      </c>
      <c r="E18" s="301">
        <v>1601</v>
      </c>
      <c r="F18" s="301"/>
      <c r="G18" s="301"/>
      <c r="H18" s="301">
        <v>1601</v>
      </c>
      <c r="I18" s="300"/>
      <c r="J18" s="300"/>
      <c r="K18" s="301">
        <f t="shared" si="0"/>
        <v>1601</v>
      </c>
      <c r="L18" s="301"/>
    </row>
    <row r="19" spans="1:12" x14ac:dyDescent="0.2">
      <c r="A19" s="297">
        <v>15</v>
      </c>
      <c r="B19" s="304" t="s">
        <v>24</v>
      </c>
      <c r="C19" s="299" t="s">
        <v>25</v>
      </c>
      <c r="D19" s="300" t="s">
        <v>570</v>
      </c>
      <c r="E19" s="301">
        <v>2372</v>
      </c>
      <c r="F19" s="301"/>
      <c r="G19" s="301"/>
      <c r="H19" s="301">
        <v>2372</v>
      </c>
      <c r="I19" s="300"/>
      <c r="J19" s="300"/>
      <c r="K19" s="301">
        <f t="shared" si="0"/>
        <v>2372</v>
      </c>
      <c r="L19" s="301"/>
    </row>
    <row r="20" spans="1:12" x14ac:dyDescent="0.2">
      <c r="A20" s="297">
        <v>16</v>
      </c>
      <c r="B20" s="298" t="s">
        <v>107</v>
      </c>
      <c r="C20" s="299" t="s">
        <v>108</v>
      </c>
      <c r="D20" s="300" t="s">
        <v>570</v>
      </c>
      <c r="E20" s="301">
        <v>3369</v>
      </c>
      <c r="F20" s="301">
        <v>1</v>
      </c>
      <c r="G20" s="301"/>
      <c r="H20" s="301">
        <v>3368</v>
      </c>
      <c r="I20" s="300"/>
      <c r="J20" s="300"/>
      <c r="K20" s="301">
        <f t="shared" si="0"/>
        <v>3369</v>
      </c>
      <c r="L20" s="301"/>
    </row>
    <row r="21" spans="1:12" x14ac:dyDescent="0.2">
      <c r="A21" s="297">
        <v>17</v>
      </c>
      <c r="B21" s="303" t="s">
        <v>109</v>
      </c>
      <c r="C21" s="299" t="s">
        <v>110</v>
      </c>
      <c r="D21" s="300" t="s">
        <v>570</v>
      </c>
      <c r="E21" s="301">
        <v>4143</v>
      </c>
      <c r="F21" s="301"/>
      <c r="G21" s="301"/>
      <c r="H21" s="301">
        <v>4143</v>
      </c>
      <c r="I21" s="300"/>
      <c r="J21" s="300"/>
      <c r="K21" s="301">
        <f t="shared" si="0"/>
        <v>4143</v>
      </c>
      <c r="L21" s="301"/>
    </row>
    <row r="22" spans="1:12" x14ac:dyDescent="0.2">
      <c r="A22" s="297">
        <v>18</v>
      </c>
      <c r="B22" s="298" t="s">
        <v>111</v>
      </c>
      <c r="C22" s="299" t="s">
        <v>112</v>
      </c>
      <c r="D22" s="300" t="s">
        <v>570</v>
      </c>
      <c r="E22" s="301">
        <v>1561</v>
      </c>
      <c r="F22" s="301"/>
      <c r="G22" s="301"/>
      <c r="H22" s="301">
        <v>1561</v>
      </c>
      <c r="I22" s="300"/>
      <c r="J22" s="300"/>
      <c r="K22" s="301">
        <f t="shared" si="0"/>
        <v>1561</v>
      </c>
      <c r="L22" s="301"/>
    </row>
    <row r="23" spans="1:12" x14ac:dyDescent="0.2">
      <c r="A23" s="297">
        <v>19</v>
      </c>
      <c r="B23" s="304" t="s">
        <v>54</v>
      </c>
      <c r="C23" s="299" t="s">
        <v>55</v>
      </c>
      <c r="D23" s="300" t="s">
        <v>570</v>
      </c>
      <c r="E23" s="301">
        <v>1524</v>
      </c>
      <c r="F23" s="301"/>
      <c r="G23" s="301"/>
      <c r="H23" s="301">
        <v>1524</v>
      </c>
      <c r="I23" s="300"/>
      <c r="J23" s="300"/>
      <c r="K23" s="301">
        <f t="shared" si="0"/>
        <v>1524</v>
      </c>
      <c r="L23" s="301"/>
    </row>
    <row r="24" spans="1:12" x14ac:dyDescent="0.2">
      <c r="A24" s="297">
        <v>20</v>
      </c>
      <c r="B24" s="304" t="s">
        <v>197</v>
      </c>
      <c r="C24" s="299" t="s">
        <v>198</v>
      </c>
      <c r="D24" s="300" t="s">
        <v>570</v>
      </c>
      <c r="E24" s="301">
        <v>3483</v>
      </c>
      <c r="F24" s="301"/>
      <c r="G24" s="301"/>
      <c r="H24" s="301">
        <v>3483</v>
      </c>
      <c r="I24" s="300"/>
      <c r="J24" s="300"/>
      <c r="K24" s="301">
        <f t="shared" si="0"/>
        <v>3483</v>
      </c>
      <c r="L24" s="301"/>
    </row>
    <row r="25" spans="1:12" x14ac:dyDescent="0.2">
      <c r="A25" s="297">
        <v>21</v>
      </c>
      <c r="B25" s="303" t="s">
        <v>81</v>
      </c>
      <c r="C25" s="299" t="s">
        <v>82</v>
      </c>
      <c r="D25" s="300" t="s">
        <v>570</v>
      </c>
      <c r="E25" s="301">
        <v>2813</v>
      </c>
      <c r="F25" s="301"/>
      <c r="G25" s="301"/>
      <c r="H25" s="301">
        <v>2813</v>
      </c>
      <c r="I25" s="300"/>
      <c r="J25" s="300"/>
      <c r="K25" s="301">
        <f t="shared" si="0"/>
        <v>2813</v>
      </c>
      <c r="L25" s="301"/>
    </row>
    <row r="26" spans="1:12" x14ac:dyDescent="0.2">
      <c r="A26" s="297">
        <v>22</v>
      </c>
      <c r="B26" s="298" t="s">
        <v>30</v>
      </c>
      <c r="C26" s="299" t="s">
        <v>31</v>
      </c>
      <c r="D26" s="300" t="s">
        <v>570</v>
      </c>
      <c r="E26" s="301">
        <v>1950</v>
      </c>
      <c r="F26" s="301"/>
      <c r="G26" s="301"/>
      <c r="H26" s="301">
        <v>1950</v>
      </c>
      <c r="I26" s="300"/>
      <c r="J26" s="300"/>
      <c r="K26" s="301">
        <f t="shared" si="0"/>
        <v>1950</v>
      </c>
      <c r="L26" s="301"/>
    </row>
    <row r="27" spans="1:12" x14ac:dyDescent="0.2">
      <c r="A27" s="297">
        <v>23</v>
      </c>
      <c r="B27" s="298" t="s">
        <v>32</v>
      </c>
      <c r="C27" s="299" t="s">
        <v>33</v>
      </c>
      <c r="D27" s="300" t="s">
        <v>570</v>
      </c>
      <c r="E27" s="301">
        <v>2882</v>
      </c>
      <c r="F27" s="301"/>
      <c r="G27" s="301"/>
      <c r="H27" s="301">
        <v>2882</v>
      </c>
      <c r="I27" s="300"/>
      <c r="J27" s="300"/>
      <c r="K27" s="301">
        <f t="shared" si="0"/>
        <v>2882</v>
      </c>
      <c r="L27" s="301"/>
    </row>
    <row r="28" spans="1:12" x14ac:dyDescent="0.2">
      <c r="A28" s="297">
        <v>24</v>
      </c>
      <c r="B28" s="304" t="s">
        <v>199</v>
      </c>
      <c r="C28" s="299" t="s">
        <v>200</v>
      </c>
      <c r="D28" s="300" t="s">
        <v>570</v>
      </c>
      <c r="E28" s="301">
        <v>4506</v>
      </c>
      <c r="F28" s="301">
        <v>2</v>
      </c>
      <c r="G28" s="301"/>
      <c r="H28" s="301">
        <v>4504</v>
      </c>
      <c r="I28" s="300"/>
      <c r="J28" s="300"/>
      <c r="K28" s="301">
        <f t="shared" si="0"/>
        <v>4506</v>
      </c>
      <c r="L28" s="301"/>
    </row>
    <row r="29" spans="1:12" x14ac:dyDescent="0.2">
      <c r="A29" s="297">
        <v>25</v>
      </c>
      <c r="B29" s="298" t="s">
        <v>201</v>
      </c>
      <c r="C29" s="299" t="s">
        <v>202</v>
      </c>
      <c r="D29" s="300" t="s">
        <v>570</v>
      </c>
      <c r="E29" s="301">
        <v>1637</v>
      </c>
      <c r="F29" s="301"/>
      <c r="G29" s="301"/>
      <c r="H29" s="301">
        <v>1637</v>
      </c>
      <c r="I29" s="300"/>
      <c r="J29" s="300"/>
      <c r="K29" s="301">
        <f t="shared" si="0"/>
        <v>1637</v>
      </c>
      <c r="L29" s="301"/>
    </row>
    <row r="30" spans="1:12" x14ac:dyDescent="0.2">
      <c r="A30" s="297">
        <v>26</v>
      </c>
      <c r="B30" s="298" t="s">
        <v>34</v>
      </c>
      <c r="C30" s="299" t="s">
        <v>35</v>
      </c>
      <c r="D30" s="300" t="s">
        <v>570</v>
      </c>
      <c r="E30" s="301">
        <v>2065</v>
      </c>
      <c r="F30" s="301"/>
      <c r="G30" s="301"/>
      <c r="H30" s="301">
        <v>2065</v>
      </c>
      <c r="I30" s="300"/>
      <c r="J30" s="300"/>
      <c r="K30" s="301">
        <f t="shared" si="0"/>
        <v>2065</v>
      </c>
      <c r="L30" s="301"/>
    </row>
    <row r="31" spans="1:12" x14ac:dyDescent="0.2">
      <c r="A31" s="297">
        <v>27</v>
      </c>
      <c r="B31" s="303" t="s">
        <v>85</v>
      </c>
      <c r="C31" s="299" t="s">
        <v>86</v>
      </c>
      <c r="D31" s="300" t="s">
        <v>570</v>
      </c>
      <c r="E31" s="301">
        <v>3151</v>
      </c>
      <c r="F31" s="301"/>
      <c r="G31" s="301"/>
      <c r="H31" s="301">
        <v>3151</v>
      </c>
      <c r="I31" s="300"/>
      <c r="J31" s="300"/>
      <c r="K31" s="301">
        <f t="shared" si="0"/>
        <v>3151</v>
      </c>
      <c r="L31" s="301"/>
    </row>
    <row r="32" spans="1:12" x14ac:dyDescent="0.2">
      <c r="A32" s="297">
        <v>28</v>
      </c>
      <c r="B32" s="304" t="s">
        <v>203</v>
      </c>
      <c r="C32" s="299" t="s">
        <v>204</v>
      </c>
      <c r="D32" s="300" t="s">
        <v>570</v>
      </c>
      <c r="E32" s="301">
        <v>2485</v>
      </c>
      <c r="F32" s="301"/>
      <c r="G32" s="301"/>
      <c r="H32" s="301">
        <v>2485</v>
      </c>
      <c r="I32" s="300"/>
      <c r="J32" s="300"/>
      <c r="K32" s="301">
        <f t="shared" si="0"/>
        <v>2485</v>
      </c>
      <c r="L32" s="301"/>
    </row>
    <row r="33" spans="1:12" x14ac:dyDescent="0.2">
      <c r="A33" s="297">
        <v>29</v>
      </c>
      <c r="B33" s="304" t="s">
        <v>205</v>
      </c>
      <c r="C33" s="299" t="s">
        <v>206</v>
      </c>
      <c r="D33" s="300" t="s">
        <v>570</v>
      </c>
      <c r="E33" s="301">
        <v>3330</v>
      </c>
      <c r="F33" s="301"/>
      <c r="G33" s="301"/>
      <c r="H33" s="301">
        <v>3330</v>
      </c>
      <c r="I33" s="300"/>
      <c r="J33" s="300"/>
      <c r="K33" s="301">
        <f t="shared" si="0"/>
        <v>3330</v>
      </c>
      <c r="L33" s="301"/>
    </row>
    <row r="34" spans="1:12" x14ac:dyDescent="0.2">
      <c r="A34" s="297">
        <v>30</v>
      </c>
      <c r="B34" s="298" t="s">
        <v>36</v>
      </c>
      <c r="C34" s="299" t="s">
        <v>37</v>
      </c>
      <c r="D34" s="300" t="s">
        <v>570</v>
      </c>
      <c r="E34" s="301">
        <v>2610</v>
      </c>
      <c r="F34" s="301"/>
      <c r="G34" s="301"/>
      <c r="H34" s="301">
        <v>2610</v>
      </c>
      <c r="I34" s="300"/>
      <c r="J34" s="300"/>
      <c r="K34" s="301">
        <f t="shared" si="0"/>
        <v>2610</v>
      </c>
      <c r="L34" s="301"/>
    </row>
    <row r="35" spans="1:12" x14ac:dyDescent="0.2">
      <c r="A35" s="297">
        <v>31</v>
      </c>
      <c r="B35" s="303" t="s">
        <v>113</v>
      </c>
      <c r="C35" s="299" t="s">
        <v>114</v>
      </c>
      <c r="D35" s="300" t="s">
        <v>570</v>
      </c>
      <c r="E35" s="301">
        <v>2983</v>
      </c>
      <c r="F35" s="301"/>
      <c r="G35" s="301"/>
      <c r="H35" s="301">
        <v>2983</v>
      </c>
      <c r="I35" s="300"/>
      <c r="J35" s="300"/>
      <c r="K35" s="301">
        <f t="shared" si="0"/>
        <v>2983</v>
      </c>
      <c r="L35" s="301"/>
    </row>
    <row r="36" spans="1:12" x14ac:dyDescent="0.2">
      <c r="A36" s="297">
        <v>32</v>
      </c>
      <c r="B36" s="312" t="s">
        <v>89</v>
      </c>
      <c r="C36" s="299" t="s">
        <v>90</v>
      </c>
      <c r="D36" s="300" t="s">
        <v>570</v>
      </c>
      <c r="E36" s="301">
        <v>3248</v>
      </c>
      <c r="F36" s="301"/>
      <c r="G36" s="301"/>
      <c r="H36" s="301">
        <v>3248</v>
      </c>
      <c r="I36" s="300"/>
      <c r="J36" s="300"/>
      <c r="K36" s="301">
        <f t="shared" si="0"/>
        <v>3248</v>
      </c>
      <c r="L36" s="301"/>
    </row>
    <row r="37" spans="1:12" x14ac:dyDescent="0.2">
      <c r="A37" s="297">
        <v>33</v>
      </c>
      <c r="B37" s="298" t="s">
        <v>209</v>
      </c>
      <c r="C37" s="299" t="s">
        <v>210</v>
      </c>
      <c r="D37" s="300" t="s">
        <v>570</v>
      </c>
      <c r="E37" s="301">
        <v>1934</v>
      </c>
      <c r="F37" s="301"/>
      <c r="G37" s="301"/>
      <c r="H37" s="301">
        <v>1934</v>
      </c>
      <c r="I37" s="300"/>
      <c r="J37" s="300"/>
      <c r="K37" s="301">
        <f t="shared" si="0"/>
        <v>1934</v>
      </c>
      <c r="L37" s="301"/>
    </row>
    <row r="38" spans="1:12" x14ac:dyDescent="0.2">
      <c r="A38" s="297">
        <v>34</v>
      </c>
      <c r="B38" s="298" t="s">
        <v>115</v>
      </c>
      <c r="C38" s="299" t="s">
        <v>116</v>
      </c>
      <c r="D38" s="300" t="s">
        <v>570</v>
      </c>
      <c r="E38" s="301">
        <v>4229</v>
      </c>
      <c r="F38" s="301"/>
      <c r="G38" s="301"/>
      <c r="H38" s="301">
        <v>4229</v>
      </c>
      <c r="I38" s="300"/>
      <c r="J38" s="300"/>
      <c r="K38" s="301">
        <f t="shared" si="0"/>
        <v>4229</v>
      </c>
      <c r="L38" s="301"/>
    </row>
    <row r="39" spans="1:12" x14ac:dyDescent="0.2">
      <c r="A39" s="297">
        <v>35</v>
      </c>
      <c r="B39" s="304" t="s">
        <v>91</v>
      </c>
      <c r="C39" s="299" t="s">
        <v>92</v>
      </c>
      <c r="D39" s="300" t="s">
        <v>570</v>
      </c>
      <c r="E39" s="301">
        <v>1971</v>
      </c>
      <c r="F39" s="301"/>
      <c r="G39" s="301"/>
      <c r="H39" s="301">
        <v>1971</v>
      </c>
      <c r="I39" s="300"/>
      <c r="J39" s="300"/>
      <c r="K39" s="301">
        <f t="shared" si="0"/>
        <v>1971</v>
      </c>
      <c r="L39" s="301"/>
    </row>
    <row r="40" spans="1:12" x14ac:dyDescent="0.2">
      <c r="A40" s="297">
        <v>36</v>
      </c>
      <c r="B40" s="304" t="s">
        <v>93</v>
      </c>
      <c r="C40" s="299" t="s">
        <v>94</v>
      </c>
      <c r="D40" s="300" t="s">
        <v>570</v>
      </c>
      <c r="E40" s="301">
        <v>2741</v>
      </c>
      <c r="F40" s="301"/>
      <c r="G40" s="301"/>
      <c r="H40" s="301">
        <v>2741</v>
      </c>
      <c r="I40" s="300"/>
      <c r="J40" s="300"/>
      <c r="K40" s="301">
        <f t="shared" si="0"/>
        <v>2741</v>
      </c>
      <c r="L40" s="301"/>
    </row>
    <row r="41" spans="1:12" x14ac:dyDescent="0.2">
      <c r="A41" s="297">
        <v>37</v>
      </c>
      <c r="B41" s="298" t="s">
        <v>95</v>
      </c>
      <c r="C41" s="299" t="s">
        <v>96</v>
      </c>
      <c r="D41" s="300" t="s">
        <v>570</v>
      </c>
      <c r="E41" s="301">
        <v>1551</v>
      </c>
      <c r="F41" s="301"/>
      <c r="G41" s="301"/>
      <c r="H41" s="301">
        <v>1551</v>
      </c>
      <c r="I41" s="300"/>
      <c r="J41" s="300"/>
      <c r="K41" s="301">
        <f t="shared" si="0"/>
        <v>1551</v>
      </c>
      <c r="L41" s="301"/>
    </row>
    <row r="42" spans="1:12" x14ac:dyDescent="0.2">
      <c r="A42" s="297">
        <v>38</v>
      </c>
      <c r="B42" s="298" t="s">
        <v>211</v>
      </c>
      <c r="C42" s="299" t="s">
        <v>212</v>
      </c>
      <c r="D42" s="300" t="s">
        <v>570</v>
      </c>
      <c r="E42" s="301">
        <v>2751</v>
      </c>
      <c r="F42" s="301"/>
      <c r="G42" s="301"/>
      <c r="H42" s="301">
        <v>2751</v>
      </c>
      <c r="I42" s="300"/>
      <c r="J42" s="300"/>
      <c r="K42" s="301">
        <f t="shared" si="0"/>
        <v>2751</v>
      </c>
      <c r="L42" s="301"/>
    </row>
    <row r="43" spans="1:12" x14ac:dyDescent="0.2">
      <c r="A43" s="297">
        <v>39</v>
      </c>
      <c r="B43" s="304" t="s">
        <v>213</v>
      </c>
      <c r="C43" s="299" t="s">
        <v>214</v>
      </c>
      <c r="D43" s="300" t="s">
        <v>570</v>
      </c>
      <c r="E43" s="301">
        <v>4091</v>
      </c>
      <c r="F43" s="301"/>
      <c r="G43" s="301"/>
      <c r="H43" s="301">
        <v>4091</v>
      </c>
      <c r="I43" s="300"/>
      <c r="J43" s="300"/>
      <c r="K43" s="301">
        <f t="shared" si="0"/>
        <v>4091</v>
      </c>
      <c r="L43" s="301"/>
    </row>
    <row r="44" spans="1:12" x14ac:dyDescent="0.2">
      <c r="A44" s="297">
        <v>40</v>
      </c>
      <c r="B44" s="298" t="s">
        <v>119</v>
      </c>
      <c r="C44" s="299" t="s">
        <v>120</v>
      </c>
      <c r="D44" s="300" t="s">
        <v>570</v>
      </c>
      <c r="E44" s="301">
        <v>2501</v>
      </c>
      <c r="F44" s="301"/>
      <c r="G44" s="301"/>
      <c r="H44" s="301">
        <v>2501</v>
      </c>
      <c r="I44" s="300"/>
      <c r="J44" s="300"/>
      <c r="K44" s="301">
        <f t="shared" si="0"/>
        <v>2501</v>
      </c>
      <c r="L44" s="301"/>
    </row>
    <row r="45" spans="1:12" x14ac:dyDescent="0.2">
      <c r="A45" s="297">
        <v>41</v>
      </c>
      <c r="B45" s="303" t="s">
        <v>215</v>
      </c>
      <c r="C45" s="299" t="s">
        <v>216</v>
      </c>
      <c r="D45" s="300" t="s">
        <v>570</v>
      </c>
      <c r="E45" s="301">
        <v>2059</v>
      </c>
      <c r="F45" s="301"/>
      <c r="G45" s="301"/>
      <c r="H45" s="301">
        <v>2059</v>
      </c>
      <c r="I45" s="300"/>
      <c r="J45" s="300"/>
      <c r="K45" s="301">
        <f t="shared" si="0"/>
        <v>2059</v>
      </c>
      <c r="L45" s="301"/>
    </row>
    <row r="46" spans="1:12" x14ac:dyDescent="0.2">
      <c r="A46" s="297">
        <v>42</v>
      </c>
      <c r="B46" s="298" t="s">
        <v>38</v>
      </c>
      <c r="C46" s="299" t="s">
        <v>39</v>
      </c>
      <c r="D46" s="300" t="s">
        <v>570</v>
      </c>
      <c r="E46" s="301">
        <v>5154</v>
      </c>
      <c r="F46" s="301"/>
      <c r="G46" s="301"/>
      <c r="H46" s="301">
        <v>5154</v>
      </c>
      <c r="I46" s="300"/>
      <c r="J46" s="300"/>
      <c r="K46" s="301">
        <f t="shared" si="0"/>
        <v>5154</v>
      </c>
      <c r="L46" s="301"/>
    </row>
    <row r="47" spans="1:12" x14ac:dyDescent="0.2">
      <c r="A47" s="297">
        <v>43</v>
      </c>
      <c r="B47" s="304" t="s">
        <v>167</v>
      </c>
      <c r="C47" s="299" t="s">
        <v>571</v>
      </c>
      <c r="D47" s="300" t="s">
        <v>570</v>
      </c>
      <c r="E47" s="301">
        <v>875</v>
      </c>
      <c r="F47" s="301"/>
      <c r="G47" s="301"/>
      <c r="H47" s="301">
        <v>875</v>
      </c>
      <c r="I47" s="300"/>
      <c r="J47" s="300"/>
      <c r="K47" s="301">
        <f t="shared" si="0"/>
        <v>875</v>
      </c>
      <c r="L47" s="301"/>
    </row>
    <row r="48" spans="1:12" x14ac:dyDescent="0.2">
      <c r="A48" s="297">
        <v>44</v>
      </c>
      <c r="B48" s="304" t="s">
        <v>163</v>
      </c>
      <c r="C48" s="299" t="s">
        <v>572</v>
      </c>
      <c r="D48" s="300" t="s">
        <v>573</v>
      </c>
      <c r="E48" s="301">
        <v>2823</v>
      </c>
      <c r="F48" s="301"/>
      <c r="G48" s="301"/>
      <c r="H48" s="301">
        <v>2823</v>
      </c>
      <c r="I48" s="300"/>
      <c r="J48" s="300"/>
      <c r="K48" s="301">
        <f t="shared" si="0"/>
        <v>2823</v>
      </c>
      <c r="L48" s="301">
        <v>900</v>
      </c>
    </row>
    <row r="49" spans="1:14" x14ac:dyDescent="0.2">
      <c r="A49" s="297">
        <v>45</v>
      </c>
      <c r="B49" s="298" t="s">
        <v>70</v>
      </c>
      <c r="C49" s="299" t="s">
        <v>574</v>
      </c>
      <c r="D49" s="300" t="s">
        <v>573</v>
      </c>
      <c r="E49" s="301">
        <v>5098</v>
      </c>
      <c r="F49" s="301"/>
      <c r="G49" s="301"/>
      <c r="H49" s="301">
        <v>5098</v>
      </c>
      <c r="I49" s="300"/>
      <c r="J49" s="300"/>
      <c r="K49" s="301">
        <f t="shared" si="0"/>
        <v>5098</v>
      </c>
      <c r="L49" s="301">
        <v>360</v>
      </c>
    </row>
    <row r="50" spans="1:14" x14ac:dyDescent="0.2">
      <c r="A50" s="297">
        <v>46</v>
      </c>
      <c r="B50" s="298" t="s">
        <v>280</v>
      </c>
      <c r="C50" s="299" t="s">
        <v>281</v>
      </c>
      <c r="D50" s="300" t="s">
        <v>573</v>
      </c>
      <c r="E50" s="301">
        <v>21976</v>
      </c>
      <c r="F50" s="301"/>
      <c r="G50" s="301">
        <v>12180</v>
      </c>
      <c r="H50" s="301">
        <v>9796</v>
      </c>
      <c r="I50" s="300"/>
      <c r="J50" s="300"/>
      <c r="K50" s="301">
        <f t="shared" si="0"/>
        <v>21976</v>
      </c>
      <c r="L50" s="301"/>
    </row>
    <row r="51" spans="1:14" x14ac:dyDescent="0.2">
      <c r="A51" s="297">
        <v>47</v>
      </c>
      <c r="B51" s="304" t="s">
        <v>103</v>
      </c>
      <c r="C51" s="299" t="s">
        <v>104</v>
      </c>
      <c r="D51" s="300" t="s">
        <v>575</v>
      </c>
      <c r="E51" s="301">
        <v>13032</v>
      </c>
      <c r="F51" s="301">
        <v>6</v>
      </c>
      <c r="G51" s="301"/>
      <c r="H51" s="301">
        <v>13026</v>
      </c>
      <c r="I51" s="300"/>
      <c r="J51" s="300"/>
      <c r="K51" s="301">
        <f t="shared" si="0"/>
        <v>13032</v>
      </c>
      <c r="L51" s="301"/>
    </row>
    <row r="52" spans="1:14" x14ac:dyDescent="0.2">
      <c r="A52" s="297">
        <v>48</v>
      </c>
      <c r="B52" s="298" t="s">
        <v>20</v>
      </c>
      <c r="C52" s="299" t="s">
        <v>21</v>
      </c>
      <c r="D52" s="300" t="s">
        <v>575</v>
      </c>
      <c r="E52" s="301">
        <v>8803</v>
      </c>
      <c r="F52" s="301"/>
      <c r="G52" s="301"/>
      <c r="H52" s="301">
        <v>8803</v>
      </c>
      <c r="I52" s="300"/>
      <c r="J52" s="300"/>
      <c r="K52" s="301">
        <f t="shared" si="0"/>
        <v>8803</v>
      </c>
      <c r="L52" s="301"/>
    </row>
    <row r="53" spans="1:14" x14ac:dyDescent="0.2">
      <c r="A53" s="297">
        <v>49</v>
      </c>
      <c r="B53" s="298" t="s">
        <v>161</v>
      </c>
      <c r="C53" s="299" t="s">
        <v>576</v>
      </c>
      <c r="D53" s="300" t="s">
        <v>575</v>
      </c>
      <c r="E53" s="301">
        <v>10318</v>
      </c>
      <c r="F53" s="301"/>
      <c r="G53" s="301">
        <v>1680</v>
      </c>
      <c r="H53" s="301">
        <v>8638</v>
      </c>
      <c r="I53" s="300"/>
      <c r="J53" s="300"/>
      <c r="K53" s="301">
        <f t="shared" si="0"/>
        <v>10318</v>
      </c>
      <c r="L53" s="301">
        <v>400</v>
      </c>
    </row>
    <row r="54" spans="1:14" x14ac:dyDescent="0.2">
      <c r="A54" s="297">
        <v>50</v>
      </c>
      <c r="B54" s="304" t="s">
        <v>28</v>
      </c>
      <c r="C54" s="299" t="s">
        <v>29</v>
      </c>
      <c r="D54" s="300" t="s">
        <v>575</v>
      </c>
      <c r="E54" s="301">
        <v>7908</v>
      </c>
      <c r="F54" s="301"/>
      <c r="G54" s="301"/>
      <c r="H54" s="301">
        <v>7908</v>
      </c>
      <c r="I54" s="300"/>
      <c r="J54" s="300"/>
      <c r="K54" s="301">
        <f t="shared" si="0"/>
        <v>7908</v>
      </c>
      <c r="L54" s="301"/>
    </row>
    <row r="55" spans="1:14" x14ac:dyDescent="0.2">
      <c r="A55" s="297">
        <v>51</v>
      </c>
      <c r="B55" s="298" t="s">
        <v>83</v>
      </c>
      <c r="C55" s="299" t="s">
        <v>84</v>
      </c>
      <c r="D55" s="300" t="s">
        <v>575</v>
      </c>
      <c r="E55" s="301">
        <v>11085</v>
      </c>
      <c r="F55" s="301">
        <v>30</v>
      </c>
      <c r="G55" s="301"/>
      <c r="H55" s="301">
        <v>11055</v>
      </c>
      <c r="I55" s="301">
        <v>130</v>
      </c>
      <c r="J55" s="301"/>
      <c r="K55" s="301">
        <f t="shared" si="0"/>
        <v>11215</v>
      </c>
      <c r="L55" s="301"/>
    </row>
    <row r="56" spans="1:14" x14ac:dyDescent="0.2">
      <c r="A56" s="297">
        <v>52</v>
      </c>
      <c r="B56" s="304" t="s">
        <v>87</v>
      </c>
      <c r="C56" s="299" t="s">
        <v>88</v>
      </c>
      <c r="D56" s="300" t="s">
        <v>575</v>
      </c>
      <c r="E56" s="301">
        <v>9881</v>
      </c>
      <c r="F56" s="301">
        <v>3</v>
      </c>
      <c r="G56" s="301"/>
      <c r="H56" s="301">
        <v>9878</v>
      </c>
      <c r="I56" s="300"/>
      <c r="J56" s="300"/>
      <c r="K56" s="301">
        <f t="shared" si="0"/>
        <v>9881</v>
      </c>
      <c r="L56" s="301"/>
    </row>
    <row r="57" spans="1:14" s="310" customFormat="1" x14ac:dyDescent="0.2">
      <c r="A57" s="297">
        <v>53</v>
      </c>
      <c r="B57" s="313" t="s">
        <v>97</v>
      </c>
      <c r="C57" s="307" t="s">
        <v>577</v>
      </c>
      <c r="D57" s="308" t="s">
        <v>575</v>
      </c>
      <c r="E57" s="309">
        <v>555</v>
      </c>
      <c r="F57" s="309">
        <v>3</v>
      </c>
      <c r="G57" s="309"/>
      <c r="H57" s="309">
        <v>552</v>
      </c>
      <c r="I57" s="309"/>
      <c r="J57" s="309"/>
      <c r="K57" s="309">
        <f t="shared" si="0"/>
        <v>555</v>
      </c>
      <c r="L57" s="309"/>
    </row>
    <row r="58" spans="1:14" x14ac:dyDescent="0.2">
      <c r="A58" s="297">
        <v>54</v>
      </c>
      <c r="B58" s="298" t="s">
        <v>68</v>
      </c>
      <c r="C58" s="299" t="s">
        <v>578</v>
      </c>
      <c r="D58" s="300" t="s">
        <v>575</v>
      </c>
      <c r="E58" s="301">
        <v>14966</v>
      </c>
      <c r="F58" s="301">
        <v>23</v>
      </c>
      <c r="G58" s="301"/>
      <c r="H58" s="301">
        <v>14943</v>
      </c>
      <c r="I58" s="301">
        <v>270</v>
      </c>
      <c r="J58" s="301"/>
      <c r="K58" s="301">
        <f t="shared" si="0"/>
        <v>15236</v>
      </c>
      <c r="L58" s="301"/>
    </row>
    <row r="59" spans="1:14" x14ac:dyDescent="0.2">
      <c r="A59" s="297">
        <v>55</v>
      </c>
      <c r="B59" s="298" t="s">
        <v>117</v>
      </c>
      <c r="C59" s="299" t="s">
        <v>118</v>
      </c>
      <c r="D59" s="300" t="s">
        <v>575</v>
      </c>
      <c r="E59" s="301">
        <v>18910</v>
      </c>
      <c r="F59" s="301">
        <v>15</v>
      </c>
      <c r="G59" s="301">
        <v>1260</v>
      </c>
      <c r="H59" s="301">
        <v>17635</v>
      </c>
      <c r="I59" s="300"/>
      <c r="J59" s="300"/>
      <c r="K59" s="301">
        <f t="shared" si="0"/>
        <v>18910</v>
      </c>
      <c r="L59" s="301"/>
    </row>
    <row r="60" spans="1:14" x14ac:dyDescent="0.2">
      <c r="A60" s="297">
        <v>56</v>
      </c>
      <c r="B60" s="304" t="s">
        <v>56</v>
      </c>
      <c r="C60" s="314" t="s">
        <v>57</v>
      </c>
      <c r="D60" s="300" t="s">
        <v>575</v>
      </c>
      <c r="E60" s="301">
        <v>8944</v>
      </c>
      <c r="F60" s="301">
        <v>22</v>
      </c>
      <c r="G60" s="301"/>
      <c r="H60" s="301">
        <v>8922</v>
      </c>
      <c r="I60" s="300"/>
      <c r="J60" s="300"/>
      <c r="K60" s="301">
        <f t="shared" si="0"/>
        <v>8944</v>
      </c>
      <c r="L60" s="301">
        <v>416</v>
      </c>
    </row>
    <row r="61" spans="1:14" x14ac:dyDescent="0.2">
      <c r="A61" s="297">
        <v>57</v>
      </c>
      <c r="B61" s="298" t="s">
        <v>185</v>
      </c>
      <c r="C61" s="299" t="s">
        <v>579</v>
      </c>
      <c r="D61" s="300" t="s">
        <v>575</v>
      </c>
      <c r="E61" s="301">
        <v>6493</v>
      </c>
      <c r="F61" s="301"/>
      <c r="G61" s="301"/>
      <c r="H61" s="301">
        <v>6493</v>
      </c>
      <c r="I61" s="300"/>
      <c r="J61" s="300"/>
      <c r="K61" s="301">
        <f t="shared" si="0"/>
        <v>6493</v>
      </c>
      <c r="L61" s="301">
        <v>710</v>
      </c>
    </row>
    <row r="62" spans="1:14" x14ac:dyDescent="0.2">
      <c r="A62" s="297">
        <v>58</v>
      </c>
      <c r="B62" s="298" t="s">
        <v>395</v>
      </c>
      <c r="C62" s="299" t="s">
        <v>396</v>
      </c>
      <c r="D62" s="300" t="s">
        <v>575</v>
      </c>
      <c r="E62" s="301">
        <v>0</v>
      </c>
      <c r="F62" s="301"/>
      <c r="G62" s="301"/>
      <c r="H62" s="301">
        <v>0</v>
      </c>
      <c r="I62" s="300"/>
      <c r="J62" s="300"/>
      <c r="K62" s="301">
        <v>0</v>
      </c>
      <c r="L62" s="301">
        <v>300</v>
      </c>
    </row>
    <row r="63" spans="1:14" x14ac:dyDescent="0.2">
      <c r="A63" s="297">
        <v>59</v>
      </c>
      <c r="B63" s="298" t="s">
        <v>123</v>
      </c>
      <c r="C63" s="299" t="s">
        <v>580</v>
      </c>
      <c r="D63" s="300" t="s">
        <v>581</v>
      </c>
      <c r="E63" s="301">
        <v>530</v>
      </c>
      <c r="F63" s="301"/>
      <c r="G63" s="301"/>
      <c r="H63" s="301">
        <v>530</v>
      </c>
      <c r="I63" s="301">
        <v>450</v>
      </c>
      <c r="J63" s="301"/>
      <c r="K63" s="301">
        <f>E63+I63</f>
        <v>980</v>
      </c>
      <c r="L63" s="301"/>
    </row>
    <row r="64" spans="1:14" s="319" customFormat="1" x14ac:dyDescent="0.2">
      <c r="A64" s="692">
        <v>60</v>
      </c>
      <c r="B64" s="315" t="s">
        <v>77</v>
      </c>
      <c r="C64" s="316" t="s">
        <v>582</v>
      </c>
      <c r="D64" s="317" t="s">
        <v>583</v>
      </c>
      <c r="E64" s="318">
        <v>10991</v>
      </c>
      <c r="F64" s="318">
        <v>164</v>
      </c>
      <c r="G64" s="318"/>
      <c r="H64" s="318">
        <v>10827</v>
      </c>
      <c r="I64" s="318">
        <v>121</v>
      </c>
      <c r="J64" s="318">
        <v>0</v>
      </c>
      <c r="K64" s="318">
        <f>SUM(K65:K66)</f>
        <v>11112</v>
      </c>
      <c r="L64" s="318">
        <v>412</v>
      </c>
      <c r="N64" s="320"/>
    </row>
    <row r="65" spans="1:12" x14ac:dyDescent="0.2">
      <c r="A65" s="693"/>
      <c r="B65" s="297"/>
      <c r="C65" s="321" t="s">
        <v>584</v>
      </c>
      <c r="D65" s="300" t="s">
        <v>573</v>
      </c>
      <c r="E65" s="301">
        <v>9971</v>
      </c>
      <c r="F65" s="301">
        <v>164</v>
      </c>
      <c r="G65" s="301"/>
      <c r="H65" s="301">
        <v>9807</v>
      </c>
      <c r="I65" s="300"/>
      <c r="J65" s="300"/>
      <c r="K65" s="301">
        <f>E65+I65</f>
        <v>9971</v>
      </c>
      <c r="L65" s="301">
        <v>412</v>
      </c>
    </row>
    <row r="66" spans="1:12" x14ac:dyDescent="0.2">
      <c r="A66" s="694"/>
      <c r="B66" s="297"/>
      <c r="C66" s="321" t="s">
        <v>584</v>
      </c>
      <c r="D66" s="300" t="s">
        <v>583</v>
      </c>
      <c r="E66" s="301">
        <v>1020</v>
      </c>
      <c r="F66" s="301"/>
      <c r="G66" s="301"/>
      <c r="H66" s="301">
        <v>1020</v>
      </c>
      <c r="I66" s="301">
        <v>121</v>
      </c>
      <c r="J66" s="301">
        <v>0</v>
      </c>
      <c r="K66" s="301">
        <f>E66+I66</f>
        <v>1141</v>
      </c>
      <c r="L66" s="301"/>
    </row>
    <row r="67" spans="1:12" s="319" customFormat="1" x14ac:dyDescent="0.2">
      <c r="A67" s="692">
        <v>61</v>
      </c>
      <c r="B67" s="315" t="s">
        <v>207</v>
      </c>
      <c r="C67" s="316" t="s">
        <v>208</v>
      </c>
      <c r="D67" s="317" t="s">
        <v>583</v>
      </c>
      <c r="E67" s="318">
        <v>4653</v>
      </c>
      <c r="F67" s="318">
        <v>105</v>
      </c>
      <c r="G67" s="318"/>
      <c r="H67" s="318">
        <v>4548</v>
      </c>
      <c r="I67" s="318">
        <v>253</v>
      </c>
      <c r="J67" s="318">
        <v>0</v>
      </c>
      <c r="K67" s="318">
        <f>SUM(K68:K69)</f>
        <v>4906</v>
      </c>
      <c r="L67" s="318">
        <v>422</v>
      </c>
    </row>
    <row r="68" spans="1:12" x14ac:dyDescent="0.2">
      <c r="A68" s="693"/>
      <c r="B68" s="297"/>
      <c r="C68" s="321" t="s">
        <v>584</v>
      </c>
      <c r="D68" s="300" t="s">
        <v>573</v>
      </c>
      <c r="E68" s="301">
        <v>3641</v>
      </c>
      <c r="F68" s="301">
        <v>105</v>
      </c>
      <c r="G68" s="301"/>
      <c r="H68" s="301">
        <v>3536</v>
      </c>
      <c r="I68" s="300"/>
      <c r="J68" s="300"/>
      <c r="K68" s="301">
        <f>E68+I68</f>
        <v>3641</v>
      </c>
      <c r="L68" s="301">
        <v>422</v>
      </c>
    </row>
    <row r="69" spans="1:12" x14ac:dyDescent="0.2">
      <c r="A69" s="694"/>
      <c r="B69" s="297"/>
      <c r="C69" s="321" t="s">
        <v>584</v>
      </c>
      <c r="D69" s="322" t="s">
        <v>583</v>
      </c>
      <c r="E69" s="323">
        <v>1012</v>
      </c>
      <c r="F69" s="324"/>
      <c r="G69" s="323"/>
      <c r="H69" s="301">
        <v>1012</v>
      </c>
      <c r="I69" s="325">
        <v>253</v>
      </c>
      <c r="J69" s="325">
        <v>0</v>
      </c>
      <c r="K69" s="301">
        <f>E69+I69</f>
        <v>1265</v>
      </c>
      <c r="L69" s="323"/>
    </row>
    <row r="70" spans="1:12" s="319" customFormat="1" x14ac:dyDescent="0.2">
      <c r="A70" s="692">
        <v>62</v>
      </c>
      <c r="B70" s="326" t="s">
        <v>50</v>
      </c>
      <c r="C70" s="316" t="s">
        <v>51</v>
      </c>
      <c r="D70" s="317" t="s">
        <v>583</v>
      </c>
      <c r="E70" s="318">
        <v>17376</v>
      </c>
      <c r="F70" s="318">
        <v>137</v>
      </c>
      <c r="G70" s="318"/>
      <c r="H70" s="318">
        <v>17239</v>
      </c>
      <c r="I70" s="318">
        <v>223</v>
      </c>
      <c r="J70" s="318">
        <v>0</v>
      </c>
      <c r="K70" s="318">
        <f>SUM(K71:K72)</f>
        <v>17599</v>
      </c>
      <c r="L70" s="318">
        <v>375</v>
      </c>
    </row>
    <row r="71" spans="1:12" x14ac:dyDescent="0.2">
      <c r="A71" s="693"/>
      <c r="B71" s="297"/>
      <c r="C71" s="321" t="s">
        <v>584</v>
      </c>
      <c r="D71" s="300" t="s">
        <v>573</v>
      </c>
      <c r="E71" s="301">
        <v>15597</v>
      </c>
      <c r="F71" s="301">
        <v>137</v>
      </c>
      <c r="G71" s="301"/>
      <c r="H71" s="301">
        <v>15460</v>
      </c>
      <c r="I71" s="300"/>
      <c r="J71" s="300"/>
      <c r="K71" s="301">
        <f>E71+I71</f>
        <v>15597</v>
      </c>
      <c r="L71" s="301">
        <v>375</v>
      </c>
    </row>
    <row r="72" spans="1:12" x14ac:dyDescent="0.2">
      <c r="A72" s="694"/>
      <c r="B72" s="297"/>
      <c r="C72" s="321" t="s">
        <v>584</v>
      </c>
      <c r="D72" s="324" t="s">
        <v>585</v>
      </c>
      <c r="E72" s="323">
        <v>1779</v>
      </c>
      <c r="F72" s="324"/>
      <c r="G72" s="323"/>
      <c r="H72" s="301">
        <v>1779</v>
      </c>
      <c r="I72" s="325">
        <v>223</v>
      </c>
      <c r="J72" s="325">
        <v>0</v>
      </c>
      <c r="K72" s="301">
        <f>E72+I72</f>
        <v>2002</v>
      </c>
      <c r="L72" s="323"/>
    </row>
    <row r="73" spans="1:12" s="319" customFormat="1" x14ac:dyDescent="0.2">
      <c r="A73" s="692">
        <v>63</v>
      </c>
      <c r="B73" s="326" t="s">
        <v>99</v>
      </c>
      <c r="C73" s="316" t="s">
        <v>586</v>
      </c>
      <c r="D73" s="317" t="s">
        <v>583</v>
      </c>
      <c r="E73" s="318">
        <v>15640</v>
      </c>
      <c r="F73" s="318">
        <v>172</v>
      </c>
      <c r="G73" s="318"/>
      <c r="H73" s="318">
        <v>15468</v>
      </c>
      <c r="I73" s="318">
        <v>26</v>
      </c>
      <c r="J73" s="318">
        <v>10</v>
      </c>
      <c r="K73" s="318">
        <f t="shared" ref="K73" si="1">SUM(K74:K75)</f>
        <v>15666</v>
      </c>
      <c r="L73" s="318">
        <v>773</v>
      </c>
    </row>
    <row r="74" spans="1:12" x14ac:dyDescent="0.2">
      <c r="A74" s="693"/>
      <c r="B74" s="297"/>
      <c r="C74" s="321" t="s">
        <v>584</v>
      </c>
      <c r="D74" s="300" t="s">
        <v>575</v>
      </c>
      <c r="E74" s="301">
        <v>14687</v>
      </c>
      <c r="F74" s="309">
        <v>27</v>
      </c>
      <c r="G74" s="301"/>
      <c r="H74" s="301">
        <v>14660</v>
      </c>
      <c r="I74" s="300"/>
      <c r="J74" s="300"/>
      <c r="K74" s="301">
        <f>E74+I74</f>
        <v>14687</v>
      </c>
      <c r="L74" s="301">
        <v>773</v>
      </c>
    </row>
    <row r="75" spans="1:12" x14ac:dyDescent="0.2">
      <c r="A75" s="694"/>
      <c r="B75" s="297"/>
      <c r="C75" s="321" t="s">
        <v>584</v>
      </c>
      <c r="D75" s="300" t="s">
        <v>583</v>
      </c>
      <c r="E75" s="323">
        <v>953</v>
      </c>
      <c r="F75" s="327">
        <v>145</v>
      </c>
      <c r="G75" s="323"/>
      <c r="H75" s="301">
        <v>808</v>
      </c>
      <c r="I75" s="325">
        <v>26</v>
      </c>
      <c r="J75" s="325">
        <v>10</v>
      </c>
      <c r="K75" s="301">
        <f>E75+I75</f>
        <v>979</v>
      </c>
      <c r="L75" s="323"/>
    </row>
    <row r="76" spans="1:12" s="319" customFormat="1" x14ac:dyDescent="0.2">
      <c r="A76" s="692">
        <v>64</v>
      </c>
      <c r="B76" s="326" t="s">
        <v>26</v>
      </c>
      <c r="C76" s="316" t="s">
        <v>587</v>
      </c>
      <c r="D76" s="317" t="s">
        <v>583</v>
      </c>
      <c r="E76" s="318">
        <v>21176</v>
      </c>
      <c r="F76" s="318">
        <v>141</v>
      </c>
      <c r="G76" s="318"/>
      <c r="H76" s="318">
        <v>21035</v>
      </c>
      <c r="I76" s="318">
        <v>265</v>
      </c>
      <c r="J76" s="318">
        <v>0</v>
      </c>
      <c r="K76" s="318">
        <f>SUM(K77:K78)</f>
        <v>21441</v>
      </c>
      <c r="L76" s="318">
        <v>759</v>
      </c>
    </row>
    <row r="77" spans="1:12" x14ac:dyDescent="0.2">
      <c r="A77" s="693"/>
      <c r="B77" s="297"/>
      <c r="C77" s="328" t="s">
        <v>584</v>
      </c>
      <c r="D77" s="300" t="s">
        <v>575</v>
      </c>
      <c r="E77" s="301">
        <v>20984</v>
      </c>
      <c r="F77" s="301">
        <v>141</v>
      </c>
      <c r="G77" s="301"/>
      <c r="H77" s="301">
        <v>20843</v>
      </c>
      <c r="I77" s="300"/>
      <c r="J77" s="300"/>
      <c r="K77" s="301">
        <f>E77+I77</f>
        <v>20984</v>
      </c>
      <c r="L77" s="301">
        <v>759</v>
      </c>
    </row>
    <row r="78" spans="1:12" x14ac:dyDescent="0.2">
      <c r="A78" s="694"/>
      <c r="B78" s="297"/>
      <c r="C78" s="328" t="s">
        <v>584</v>
      </c>
      <c r="D78" s="300" t="s">
        <v>583</v>
      </c>
      <c r="E78" s="301">
        <v>192</v>
      </c>
      <c r="F78" s="301"/>
      <c r="G78" s="301"/>
      <c r="H78" s="301">
        <v>192</v>
      </c>
      <c r="I78" s="329">
        <v>265</v>
      </c>
      <c r="J78" s="329">
        <v>0</v>
      </c>
      <c r="K78" s="301">
        <f>E78+I78</f>
        <v>457</v>
      </c>
      <c r="L78" s="301"/>
    </row>
    <row r="79" spans="1:12" s="319" customFormat="1" x14ac:dyDescent="0.2">
      <c r="A79" s="692">
        <v>65</v>
      </c>
      <c r="B79" s="330" t="s">
        <v>79</v>
      </c>
      <c r="C79" s="331" t="s">
        <v>588</v>
      </c>
      <c r="D79" s="317" t="s">
        <v>583</v>
      </c>
      <c r="E79" s="318">
        <v>17919</v>
      </c>
      <c r="F79" s="318">
        <v>124</v>
      </c>
      <c r="G79" s="318"/>
      <c r="H79" s="318">
        <v>17795</v>
      </c>
      <c r="I79" s="318">
        <v>467</v>
      </c>
      <c r="J79" s="318">
        <v>0</v>
      </c>
      <c r="K79" s="318">
        <f>K80+K81</f>
        <v>18386</v>
      </c>
      <c r="L79" s="318"/>
    </row>
    <row r="80" spans="1:12" x14ac:dyDescent="0.2">
      <c r="A80" s="693"/>
      <c r="B80" s="297"/>
      <c r="C80" s="328" t="s">
        <v>584</v>
      </c>
      <c r="D80" s="300" t="s">
        <v>573</v>
      </c>
      <c r="E80" s="301">
        <v>16635</v>
      </c>
      <c r="F80" s="301">
        <v>124</v>
      </c>
      <c r="G80" s="301"/>
      <c r="H80" s="301">
        <v>16511</v>
      </c>
      <c r="I80" s="300"/>
      <c r="J80" s="300"/>
      <c r="K80" s="301">
        <f>E80+I80</f>
        <v>16635</v>
      </c>
      <c r="L80" s="301"/>
    </row>
    <row r="81" spans="1:12" x14ac:dyDescent="0.2">
      <c r="A81" s="694"/>
      <c r="B81" s="297"/>
      <c r="C81" s="328" t="s">
        <v>584</v>
      </c>
      <c r="D81" s="322" t="s">
        <v>583</v>
      </c>
      <c r="E81" s="323">
        <v>1284</v>
      </c>
      <c r="F81" s="323"/>
      <c r="G81" s="323"/>
      <c r="H81" s="301">
        <v>1284</v>
      </c>
      <c r="I81" s="329">
        <v>467</v>
      </c>
      <c r="J81" s="329">
        <v>0</v>
      </c>
      <c r="K81" s="301">
        <f>E81+I81</f>
        <v>1751</v>
      </c>
      <c r="L81" s="301"/>
    </row>
    <row r="82" spans="1:12" s="319" customFormat="1" x14ac:dyDescent="0.2">
      <c r="A82" s="692">
        <v>66</v>
      </c>
      <c r="B82" s="330" t="s">
        <v>66</v>
      </c>
      <c r="C82" s="331" t="s">
        <v>589</v>
      </c>
      <c r="D82" s="317" t="s">
        <v>583</v>
      </c>
      <c r="E82" s="318">
        <v>25146</v>
      </c>
      <c r="F82" s="318">
        <v>634</v>
      </c>
      <c r="G82" s="318"/>
      <c r="H82" s="318">
        <v>24512</v>
      </c>
      <c r="I82" s="318">
        <v>940</v>
      </c>
      <c r="J82" s="318">
        <v>145</v>
      </c>
      <c r="K82" s="318">
        <f>K83+K84</f>
        <v>26086</v>
      </c>
      <c r="L82" s="318">
        <v>840</v>
      </c>
    </row>
    <row r="83" spans="1:12" x14ac:dyDescent="0.2">
      <c r="A83" s="693"/>
      <c r="B83" s="297"/>
      <c r="C83" s="328" t="s">
        <v>584</v>
      </c>
      <c r="D83" s="300" t="s">
        <v>573</v>
      </c>
      <c r="E83" s="301">
        <v>17048</v>
      </c>
      <c r="F83" s="309">
        <v>161</v>
      </c>
      <c r="G83" s="301"/>
      <c r="H83" s="301">
        <v>16887</v>
      </c>
      <c r="I83" s="300"/>
      <c r="J83" s="300"/>
      <c r="K83" s="301">
        <f>E83+I83</f>
        <v>17048</v>
      </c>
      <c r="L83" s="301">
        <v>840</v>
      </c>
    </row>
    <row r="84" spans="1:12" x14ac:dyDescent="0.2">
      <c r="A84" s="694"/>
      <c r="B84" s="297"/>
      <c r="C84" s="328" t="s">
        <v>584</v>
      </c>
      <c r="D84" s="322" t="s">
        <v>583</v>
      </c>
      <c r="E84" s="323">
        <v>8098</v>
      </c>
      <c r="F84" s="327">
        <v>473</v>
      </c>
      <c r="G84" s="323"/>
      <c r="H84" s="301">
        <v>7625</v>
      </c>
      <c r="I84" s="325">
        <v>940</v>
      </c>
      <c r="J84" s="325">
        <v>145</v>
      </c>
      <c r="K84" s="301">
        <f>E84+I84</f>
        <v>9038</v>
      </c>
      <c r="L84" s="323"/>
    </row>
    <row r="85" spans="1:12" s="319" customFormat="1" x14ac:dyDescent="0.2">
      <c r="A85" s="692">
        <v>67</v>
      </c>
      <c r="B85" s="330" t="s">
        <v>169</v>
      </c>
      <c r="C85" s="316" t="s">
        <v>405</v>
      </c>
      <c r="D85" s="317" t="s">
        <v>583</v>
      </c>
      <c r="E85" s="318">
        <v>11652</v>
      </c>
      <c r="F85" s="318">
        <v>642</v>
      </c>
      <c r="G85" s="318"/>
      <c r="H85" s="318">
        <v>11010</v>
      </c>
      <c r="I85" s="318">
        <v>369</v>
      </c>
      <c r="J85" s="318">
        <v>0</v>
      </c>
      <c r="K85" s="318">
        <f>SUM(K86:K87)</f>
        <v>12021</v>
      </c>
      <c r="L85" s="318">
        <v>727</v>
      </c>
    </row>
    <row r="86" spans="1:12" x14ac:dyDescent="0.2">
      <c r="A86" s="693"/>
      <c r="B86" s="297"/>
      <c r="C86" s="328" t="s">
        <v>584</v>
      </c>
      <c r="D86" s="300" t="s">
        <v>575</v>
      </c>
      <c r="E86" s="301">
        <v>5949</v>
      </c>
      <c r="F86" s="309">
        <v>84</v>
      </c>
      <c r="G86" s="301"/>
      <c r="H86" s="301">
        <v>5865</v>
      </c>
      <c r="I86" s="300"/>
      <c r="J86" s="300"/>
      <c r="K86" s="301">
        <f>E86+I86</f>
        <v>5949</v>
      </c>
      <c r="L86" s="301">
        <v>727</v>
      </c>
    </row>
    <row r="87" spans="1:12" x14ac:dyDescent="0.2">
      <c r="A87" s="694"/>
      <c r="B87" s="297"/>
      <c r="C87" s="328" t="s">
        <v>584</v>
      </c>
      <c r="D87" s="322" t="s">
        <v>583</v>
      </c>
      <c r="E87" s="323">
        <v>5703</v>
      </c>
      <c r="F87" s="327">
        <v>558</v>
      </c>
      <c r="G87" s="323"/>
      <c r="H87" s="301">
        <v>5145</v>
      </c>
      <c r="I87" s="325">
        <v>369</v>
      </c>
      <c r="J87" s="325">
        <v>0</v>
      </c>
      <c r="K87" s="301">
        <f>E87+I87</f>
        <v>6072</v>
      </c>
      <c r="L87" s="323"/>
    </row>
    <row r="88" spans="1:12" s="319" customFormat="1" x14ac:dyDescent="0.2">
      <c r="A88" s="692">
        <v>68</v>
      </c>
      <c r="B88" s="326" t="s">
        <v>165</v>
      </c>
      <c r="C88" s="331" t="s">
        <v>590</v>
      </c>
      <c r="D88" s="317" t="s">
        <v>583</v>
      </c>
      <c r="E88" s="318">
        <v>22545</v>
      </c>
      <c r="F88" s="318"/>
      <c r="G88" s="318"/>
      <c r="H88" s="318">
        <v>22545</v>
      </c>
      <c r="I88" s="318">
        <v>1190</v>
      </c>
      <c r="J88" s="318">
        <v>0</v>
      </c>
      <c r="K88" s="318">
        <f>SUM(K89:K90)</f>
        <v>23735</v>
      </c>
      <c r="L88" s="318">
        <v>1047</v>
      </c>
    </row>
    <row r="89" spans="1:12" x14ac:dyDescent="0.2">
      <c r="A89" s="693"/>
      <c r="B89" s="297"/>
      <c r="C89" s="328" t="s">
        <v>584</v>
      </c>
      <c r="D89" s="300" t="s">
        <v>575</v>
      </c>
      <c r="E89" s="301">
        <v>17711</v>
      </c>
      <c r="F89" s="301"/>
      <c r="G89" s="301"/>
      <c r="H89" s="301">
        <v>17711</v>
      </c>
      <c r="I89" s="300"/>
      <c r="J89" s="300"/>
      <c r="K89" s="301">
        <f>E89+I89</f>
        <v>17711</v>
      </c>
      <c r="L89" s="301">
        <v>1047</v>
      </c>
    </row>
    <row r="90" spans="1:12" x14ac:dyDescent="0.2">
      <c r="A90" s="694"/>
      <c r="B90" s="297"/>
      <c r="C90" s="328" t="s">
        <v>584</v>
      </c>
      <c r="D90" s="300" t="s">
        <v>583</v>
      </c>
      <c r="E90" s="301">
        <v>4834</v>
      </c>
      <c r="F90" s="301"/>
      <c r="G90" s="301"/>
      <c r="H90" s="301">
        <v>4834</v>
      </c>
      <c r="I90" s="329">
        <v>1190</v>
      </c>
      <c r="J90" s="329">
        <v>0</v>
      </c>
      <c r="K90" s="301">
        <f>E90+I90</f>
        <v>6024</v>
      </c>
      <c r="L90" s="301"/>
    </row>
    <row r="91" spans="1:12" s="319" customFormat="1" x14ac:dyDescent="0.2">
      <c r="A91" s="692">
        <v>69</v>
      </c>
      <c r="B91" s="330" t="s">
        <v>175</v>
      </c>
      <c r="C91" s="331" t="s">
        <v>591</v>
      </c>
      <c r="D91" s="317" t="s">
        <v>583</v>
      </c>
      <c r="E91" s="318">
        <v>9444</v>
      </c>
      <c r="F91" s="318"/>
      <c r="G91" s="318"/>
      <c r="H91" s="318">
        <v>9444</v>
      </c>
      <c r="I91" s="318">
        <v>120</v>
      </c>
      <c r="J91" s="318">
        <v>0</v>
      </c>
      <c r="K91" s="318">
        <f>K92+K93</f>
        <v>9564</v>
      </c>
      <c r="L91" s="318"/>
    </row>
    <row r="92" spans="1:12" x14ac:dyDescent="0.2">
      <c r="A92" s="693"/>
      <c r="B92" s="297"/>
      <c r="C92" s="328" t="s">
        <v>584</v>
      </c>
      <c r="D92" s="300" t="s">
        <v>573</v>
      </c>
      <c r="E92" s="301">
        <v>3110</v>
      </c>
      <c r="F92" s="301"/>
      <c r="G92" s="301"/>
      <c r="H92" s="301">
        <v>3110</v>
      </c>
      <c r="I92" s="300"/>
      <c r="J92" s="300"/>
      <c r="K92" s="301">
        <f>E92+I92</f>
        <v>3110</v>
      </c>
      <c r="L92" s="301"/>
    </row>
    <row r="93" spans="1:12" ht="15.75" customHeight="1" x14ac:dyDescent="0.2">
      <c r="A93" s="694"/>
      <c r="B93" s="297"/>
      <c r="C93" s="328" t="s">
        <v>584</v>
      </c>
      <c r="D93" s="322" t="s">
        <v>583</v>
      </c>
      <c r="E93" s="323">
        <v>6334</v>
      </c>
      <c r="F93" s="323"/>
      <c r="G93" s="323"/>
      <c r="H93" s="301">
        <v>6334</v>
      </c>
      <c r="I93" s="323">
        <v>120</v>
      </c>
      <c r="J93" s="323">
        <v>0</v>
      </c>
      <c r="K93" s="332">
        <f>E93+I93</f>
        <v>6454</v>
      </c>
      <c r="L93" s="323"/>
    </row>
    <row r="94" spans="1:12" s="336" customFormat="1" x14ac:dyDescent="0.2">
      <c r="A94" s="692">
        <v>70</v>
      </c>
      <c r="B94" s="333" t="s">
        <v>58</v>
      </c>
      <c r="C94" s="316" t="s">
        <v>592</v>
      </c>
      <c r="D94" s="334" t="s">
        <v>583</v>
      </c>
      <c r="E94" s="335">
        <v>11189</v>
      </c>
      <c r="F94" s="335">
        <v>2</v>
      </c>
      <c r="G94" s="335">
        <v>700</v>
      </c>
      <c r="H94" s="335">
        <v>10487</v>
      </c>
      <c r="I94" s="335">
        <v>57</v>
      </c>
      <c r="J94" s="335">
        <v>0</v>
      </c>
      <c r="K94" s="335">
        <f t="shared" ref="K94" si="2">K95+K96</f>
        <v>11246</v>
      </c>
      <c r="L94" s="335">
        <v>220</v>
      </c>
    </row>
    <row r="95" spans="1:12" s="310" customFormat="1" x14ac:dyDescent="0.2">
      <c r="A95" s="693"/>
      <c r="B95" s="305"/>
      <c r="C95" s="321" t="s">
        <v>584</v>
      </c>
      <c r="D95" s="308" t="s">
        <v>575</v>
      </c>
      <c r="E95" s="309">
        <v>11005</v>
      </c>
      <c r="F95" s="309">
        <v>2</v>
      </c>
      <c r="G95" s="309">
        <v>700</v>
      </c>
      <c r="H95" s="309">
        <v>10303</v>
      </c>
      <c r="I95" s="308"/>
      <c r="J95" s="308"/>
      <c r="K95" s="309">
        <f>E95+I95</f>
        <v>11005</v>
      </c>
      <c r="L95" s="309">
        <v>220</v>
      </c>
    </row>
    <row r="96" spans="1:12" s="310" customFormat="1" x14ac:dyDescent="0.2">
      <c r="A96" s="694"/>
      <c r="B96" s="305"/>
      <c r="C96" s="321" t="s">
        <v>584</v>
      </c>
      <c r="D96" s="337" t="s">
        <v>583</v>
      </c>
      <c r="E96" s="327">
        <v>184</v>
      </c>
      <c r="F96" s="327"/>
      <c r="G96" s="327"/>
      <c r="H96" s="309">
        <v>184</v>
      </c>
      <c r="I96" s="338">
        <v>57</v>
      </c>
      <c r="J96" s="338">
        <v>0</v>
      </c>
      <c r="K96" s="338">
        <f>E96+I96</f>
        <v>241</v>
      </c>
      <c r="L96" s="327"/>
    </row>
    <row r="97" spans="1:17" s="336" customFormat="1" x14ac:dyDescent="0.2">
      <c r="A97" s="692">
        <v>71</v>
      </c>
      <c r="B97" s="339" t="s">
        <v>260</v>
      </c>
      <c r="C97" s="316" t="s">
        <v>593</v>
      </c>
      <c r="D97" s="334" t="s">
        <v>594</v>
      </c>
      <c r="E97" s="335">
        <v>25525</v>
      </c>
      <c r="F97" s="335">
        <v>24436</v>
      </c>
      <c r="G97" s="335"/>
      <c r="H97" s="335">
        <v>1089</v>
      </c>
      <c r="I97" s="335">
        <v>1700</v>
      </c>
      <c r="J97" s="335">
        <v>1687</v>
      </c>
      <c r="K97" s="335">
        <f t="shared" ref="K97" si="3">K98+K99</f>
        <v>27225</v>
      </c>
      <c r="L97" s="335"/>
      <c r="N97" s="340"/>
    </row>
    <row r="98" spans="1:17" s="310" customFormat="1" x14ac:dyDescent="0.2">
      <c r="A98" s="693"/>
      <c r="B98" s="305"/>
      <c r="C98" s="321" t="s">
        <v>584</v>
      </c>
      <c r="D98" s="308" t="s">
        <v>573</v>
      </c>
      <c r="E98" s="309">
        <v>7015</v>
      </c>
      <c r="F98" s="309">
        <v>7015</v>
      </c>
      <c r="G98" s="309"/>
      <c r="H98" s="309">
        <v>0</v>
      </c>
      <c r="I98" s="308"/>
      <c r="J98" s="308"/>
      <c r="K98" s="309">
        <f>E98+I98</f>
        <v>7015</v>
      </c>
      <c r="L98" s="309"/>
    </row>
    <row r="99" spans="1:17" s="310" customFormat="1" x14ac:dyDescent="0.2">
      <c r="A99" s="694"/>
      <c r="B99" s="305"/>
      <c r="C99" s="321" t="s">
        <v>584</v>
      </c>
      <c r="D99" s="337" t="s">
        <v>594</v>
      </c>
      <c r="E99" s="327">
        <v>18510</v>
      </c>
      <c r="F99" s="327">
        <v>17421</v>
      </c>
      <c r="G99" s="327"/>
      <c r="H99" s="309">
        <v>1089</v>
      </c>
      <c r="I99" s="309">
        <v>1700</v>
      </c>
      <c r="J99" s="309">
        <v>1687</v>
      </c>
      <c r="K99" s="309">
        <f>E99+I99</f>
        <v>20210</v>
      </c>
      <c r="L99" s="309"/>
    </row>
    <row r="100" spans="1:17" s="319" customFormat="1" x14ac:dyDescent="0.2">
      <c r="A100" s="692">
        <v>72</v>
      </c>
      <c r="B100" s="326" t="s">
        <v>262</v>
      </c>
      <c r="C100" s="331" t="s">
        <v>595</v>
      </c>
      <c r="D100" s="317" t="s">
        <v>594</v>
      </c>
      <c r="E100" s="318">
        <v>7290</v>
      </c>
      <c r="F100" s="318"/>
      <c r="G100" s="318"/>
      <c r="H100" s="318">
        <v>7290</v>
      </c>
      <c r="I100" s="318">
        <v>3650</v>
      </c>
      <c r="J100" s="318">
        <v>0</v>
      </c>
      <c r="K100" s="318">
        <f>K101+K102</f>
        <v>10940</v>
      </c>
      <c r="L100" s="318">
        <v>844</v>
      </c>
    </row>
    <row r="101" spans="1:17" x14ac:dyDescent="0.2">
      <c r="A101" s="693"/>
      <c r="B101" s="297"/>
      <c r="C101" s="328" t="s">
        <v>584</v>
      </c>
      <c r="D101" s="300" t="s">
        <v>573</v>
      </c>
      <c r="E101" s="301">
        <v>0</v>
      </c>
      <c r="F101" s="301"/>
      <c r="G101" s="301"/>
      <c r="H101" s="301">
        <v>0</v>
      </c>
      <c r="I101" s="300"/>
      <c r="J101" s="300"/>
      <c r="K101" s="301">
        <f>E101+I101</f>
        <v>0</v>
      </c>
      <c r="L101" s="301">
        <v>844</v>
      </c>
    </row>
    <row r="102" spans="1:17" x14ac:dyDescent="0.2">
      <c r="A102" s="694"/>
      <c r="B102" s="297"/>
      <c r="C102" s="328" t="s">
        <v>584</v>
      </c>
      <c r="D102" s="324" t="s">
        <v>594</v>
      </c>
      <c r="E102" s="323">
        <v>7290</v>
      </c>
      <c r="F102" s="323"/>
      <c r="G102" s="323"/>
      <c r="H102" s="301">
        <v>7290</v>
      </c>
      <c r="I102" s="301">
        <v>3650</v>
      </c>
      <c r="J102" s="301">
        <v>0</v>
      </c>
      <c r="K102" s="301">
        <f>E102+I102</f>
        <v>10940</v>
      </c>
      <c r="L102" s="301"/>
    </row>
    <row r="103" spans="1:17" s="319" customFormat="1" x14ac:dyDescent="0.2">
      <c r="A103" s="692">
        <v>73</v>
      </c>
      <c r="B103" s="330" t="s">
        <v>266</v>
      </c>
      <c r="C103" s="331" t="s">
        <v>267</v>
      </c>
      <c r="D103" s="317" t="s">
        <v>596</v>
      </c>
      <c r="E103" s="318">
        <v>6541</v>
      </c>
      <c r="F103" s="318"/>
      <c r="G103" s="318"/>
      <c r="H103" s="318">
        <v>6541</v>
      </c>
      <c r="I103" s="318">
        <v>48</v>
      </c>
      <c r="J103" s="318">
        <v>0</v>
      </c>
      <c r="K103" s="318">
        <f>K104+K105</f>
        <v>6589</v>
      </c>
      <c r="L103" s="318"/>
    </row>
    <row r="104" spans="1:17" x14ac:dyDescent="0.2">
      <c r="A104" s="693"/>
      <c r="B104" s="297"/>
      <c r="C104" s="328" t="s">
        <v>584</v>
      </c>
      <c r="D104" s="300" t="s">
        <v>573</v>
      </c>
      <c r="E104" s="301">
        <v>3206</v>
      </c>
      <c r="F104" s="301"/>
      <c r="G104" s="301"/>
      <c r="H104" s="301">
        <v>3206</v>
      </c>
      <c r="I104" s="300"/>
      <c r="J104" s="300"/>
      <c r="K104" s="301">
        <f>E104+I104</f>
        <v>3206</v>
      </c>
      <c r="L104" s="301"/>
    </row>
    <row r="105" spans="1:17" x14ac:dyDescent="0.2">
      <c r="A105" s="694"/>
      <c r="B105" s="297"/>
      <c r="C105" s="328" t="s">
        <v>584</v>
      </c>
      <c r="D105" s="324" t="s">
        <v>594</v>
      </c>
      <c r="E105" s="323">
        <v>3335</v>
      </c>
      <c r="F105" s="323"/>
      <c r="G105" s="323"/>
      <c r="H105" s="301">
        <v>3335</v>
      </c>
      <c r="I105" s="301">
        <v>48</v>
      </c>
      <c r="J105" s="301">
        <v>0</v>
      </c>
      <c r="K105" s="301">
        <f>E105+I105</f>
        <v>3383</v>
      </c>
      <c r="L105" s="301"/>
    </row>
    <row r="106" spans="1:17" s="319" customFormat="1" x14ac:dyDescent="0.2">
      <c r="A106" s="692">
        <v>74</v>
      </c>
      <c r="B106" s="330" t="s">
        <v>268</v>
      </c>
      <c r="C106" s="331" t="s">
        <v>597</v>
      </c>
      <c r="D106" s="317" t="s">
        <v>594</v>
      </c>
      <c r="E106" s="318">
        <v>23371</v>
      </c>
      <c r="F106" s="318"/>
      <c r="G106" s="318"/>
      <c r="H106" s="318">
        <v>23371</v>
      </c>
      <c r="I106" s="318">
        <v>871</v>
      </c>
      <c r="J106" s="318">
        <v>0</v>
      </c>
      <c r="K106" s="318">
        <f>K107+K108</f>
        <v>24242</v>
      </c>
      <c r="L106" s="318"/>
    </row>
    <row r="107" spans="1:17" ht="15" customHeight="1" x14ac:dyDescent="0.2">
      <c r="A107" s="693"/>
      <c r="B107" s="297"/>
      <c r="C107" s="328" t="s">
        <v>584</v>
      </c>
      <c r="D107" s="300" t="s">
        <v>573</v>
      </c>
      <c r="E107" s="301">
        <v>8943</v>
      </c>
      <c r="F107" s="301"/>
      <c r="G107" s="301"/>
      <c r="H107" s="301">
        <v>8943</v>
      </c>
      <c r="I107" s="300"/>
      <c r="J107" s="300"/>
      <c r="K107" s="301">
        <f>E107+I107</f>
        <v>8943</v>
      </c>
      <c r="L107" s="301"/>
    </row>
    <row r="108" spans="1:17" ht="15" customHeight="1" x14ac:dyDescent="0.2">
      <c r="A108" s="694"/>
      <c r="B108" s="297"/>
      <c r="C108" s="328" t="s">
        <v>584</v>
      </c>
      <c r="D108" s="322" t="s">
        <v>594</v>
      </c>
      <c r="E108" s="323">
        <v>14428</v>
      </c>
      <c r="F108" s="323"/>
      <c r="G108" s="323"/>
      <c r="H108" s="301">
        <v>14428</v>
      </c>
      <c r="I108" s="325">
        <v>871</v>
      </c>
      <c r="J108" s="325">
        <v>0</v>
      </c>
      <c r="K108" s="301">
        <f>E108+I108</f>
        <v>15299</v>
      </c>
      <c r="L108" s="323"/>
    </row>
    <row r="109" spans="1:17" s="319" customFormat="1" x14ac:dyDescent="0.2">
      <c r="A109" s="692">
        <v>75</v>
      </c>
      <c r="B109" s="330" t="s">
        <v>276</v>
      </c>
      <c r="C109" s="331" t="s">
        <v>598</v>
      </c>
      <c r="D109" s="317" t="s">
        <v>594</v>
      </c>
      <c r="E109" s="318">
        <v>21384</v>
      </c>
      <c r="F109" s="318">
        <v>50</v>
      </c>
      <c r="G109" s="318"/>
      <c r="H109" s="318">
        <v>21334</v>
      </c>
      <c r="I109" s="318">
        <v>1145</v>
      </c>
      <c r="J109" s="318">
        <v>0</v>
      </c>
      <c r="K109" s="318">
        <f>K110+K111</f>
        <v>22529</v>
      </c>
      <c r="L109" s="318">
        <v>1474</v>
      </c>
    </row>
    <row r="110" spans="1:17" x14ac:dyDescent="0.2">
      <c r="A110" s="693"/>
      <c r="B110" s="297"/>
      <c r="C110" s="328" t="s">
        <v>584</v>
      </c>
      <c r="D110" s="300" t="s">
        <v>573</v>
      </c>
      <c r="E110" s="301">
        <v>11847</v>
      </c>
      <c r="F110" s="301">
        <v>50</v>
      </c>
      <c r="G110" s="301"/>
      <c r="H110" s="301">
        <v>11797</v>
      </c>
      <c r="I110" s="300"/>
      <c r="J110" s="300"/>
      <c r="K110" s="301">
        <f>E110+I110</f>
        <v>11847</v>
      </c>
      <c r="L110" s="301">
        <v>1474</v>
      </c>
    </row>
    <row r="111" spans="1:17" ht="15.75" customHeight="1" x14ac:dyDescent="0.2">
      <c r="A111" s="694"/>
      <c r="B111" s="297"/>
      <c r="C111" s="328" t="s">
        <v>584</v>
      </c>
      <c r="D111" s="324" t="s">
        <v>594</v>
      </c>
      <c r="E111" s="323">
        <v>9537</v>
      </c>
      <c r="F111" s="323"/>
      <c r="G111" s="323"/>
      <c r="H111" s="301">
        <v>9537</v>
      </c>
      <c r="I111" s="325">
        <v>1145</v>
      </c>
      <c r="J111" s="325">
        <v>0</v>
      </c>
      <c r="K111" s="301">
        <f>E111+I111</f>
        <v>10682</v>
      </c>
      <c r="L111" s="323"/>
    </row>
    <row r="112" spans="1:17" s="319" customFormat="1" x14ac:dyDescent="0.2">
      <c r="A112" s="692">
        <v>76</v>
      </c>
      <c r="B112" s="330" t="s">
        <v>171</v>
      </c>
      <c r="C112" s="331" t="s">
        <v>599</v>
      </c>
      <c r="D112" s="317" t="s">
        <v>594</v>
      </c>
      <c r="E112" s="318">
        <v>10965</v>
      </c>
      <c r="F112" s="318"/>
      <c r="G112" s="318"/>
      <c r="H112" s="318">
        <v>10965</v>
      </c>
      <c r="I112" s="318">
        <v>401</v>
      </c>
      <c r="J112" s="318">
        <v>0</v>
      </c>
      <c r="K112" s="318">
        <f>K113+K114</f>
        <v>11366</v>
      </c>
      <c r="L112" s="318">
        <v>3932</v>
      </c>
      <c r="Q112" s="320"/>
    </row>
    <row r="113" spans="1:12" x14ac:dyDescent="0.2">
      <c r="A113" s="693"/>
      <c r="B113" s="297"/>
      <c r="C113" s="328" t="s">
        <v>584</v>
      </c>
      <c r="D113" s="300" t="s">
        <v>573</v>
      </c>
      <c r="E113" s="301">
        <v>5385</v>
      </c>
      <c r="F113" s="301"/>
      <c r="G113" s="301"/>
      <c r="H113" s="301">
        <v>5385</v>
      </c>
      <c r="I113" s="300"/>
      <c r="J113" s="300"/>
      <c r="K113" s="301">
        <f>E113+I113</f>
        <v>5385</v>
      </c>
      <c r="L113" s="301">
        <v>3932</v>
      </c>
    </row>
    <row r="114" spans="1:12" x14ac:dyDescent="0.2">
      <c r="A114" s="694"/>
      <c r="B114" s="297"/>
      <c r="C114" s="328" t="s">
        <v>584</v>
      </c>
      <c r="D114" s="322" t="s">
        <v>594</v>
      </c>
      <c r="E114" s="323">
        <v>5580</v>
      </c>
      <c r="F114" s="323"/>
      <c r="G114" s="323"/>
      <c r="H114" s="301">
        <v>5580</v>
      </c>
      <c r="I114" s="325">
        <v>401</v>
      </c>
      <c r="J114" s="325">
        <v>0</v>
      </c>
      <c r="K114" s="301">
        <f>E114+I114</f>
        <v>5981</v>
      </c>
      <c r="L114" s="323"/>
    </row>
    <row r="115" spans="1:12" s="319" customFormat="1" x14ac:dyDescent="0.2">
      <c r="A115" s="692">
        <v>77</v>
      </c>
      <c r="B115" s="330" t="s">
        <v>173</v>
      </c>
      <c r="C115" s="331" t="s">
        <v>516</v>
      </c>
      <c r="D115" s="317" t="s">
        <v>594</v>
      </c>
      <c r="E115" s="318">
        <v>10892</v>
      </c>
      <c r="F115" s="318"/>
      <c r="G115" s="318">
        <v>420</v>
      </c>
      <c r="H115" s="318">
        <v>10472</v>
      </c>
      <c r="I115" s="318">
        <v>842</v>
      </c>
      <c r="J115" s="318">
        <v>0</v>
      </c>
      <c r="K115" s="318">
        <f>K116+K117</f>
        <v>11734</v>
      </c>
      <c r="L115" s="318">
        <v>1478</v>
      </c>
    </row>
    <row r="116" spans="1:12" x14ac:dyDescent="0.2">
      <c r="A116" s="693"/>
      <c r="B116" s="297"/>
      <c r="C116" s="328" t="s">
        <v>584</v>
      </c>
      <c r="D116" s="300" t="s">
        <v>573</v>
      </c>
      <c r="E116" s="301">
        <v>3892</v>
      </c>
      <c r="F116" s="309"/>
      <c r="G116" s="301">
        <v>420</v>
      </c>
      <c r="H116" s="301">
        <v>3472</v>
      </c>
      <c r="I116" s="301"/>
      <c r="J116" s="301"/>
      <c r="K116" s="301">
        <f>E116+I116</f>
        <v>3892</v>
      </c>
      <c r="L116" s="301">
        <v>1478</v>
      </c>
    </row>
    <row r="117" spans="1:12" x14ac:dyDescent="0.2">
      <c r="A117" s="694"/>
      <c r="B117" s="297"/>
      <c r="C117" s="328" t="s">
        <v>584</v>
      </c>
      <c r="D117" s="300" t="s">
        <v>594</v>
      </c>
      <c r="E117" s="301">
        <v>7000</v>
      </c>
      <c r="F117" s="301"/>
      <c r="G117" s="301"/>
      <c r="H117" s="301">
        <v>7000</v>
      </c>
      <c r="I117" s="301">
        <v>842</v>
      </c>
      <c r="J117" s="301">
        <v>0</v>
      </c>
      <c r="K117" s="301">
        <f>E117+I117</f>
        <v>7842</v>
      </c>
      <c r="L117" s="301"/>
    </row>
    <row r="118" spans="1:12" s="319" customFormat="1" x14ac:dyDescent="0.2">
      <c r="A118" s="692">
        <v>78</v>
      </c>
      <c r="B118" s="315" t="s">
        <v>278</v>
      </c>
      <c r="C118" s="316" t="s">
        <v>600</v>
      </c>
      <c r="D118" s="317" t="s">
        <v>594</v>
      </c>
      <c r="E118" s="318">
        <v>19789</v>
      </c>
      <c r="F118" s="318">
        <v>119</v>
      </c>
      <c r="G118" s="318"/>
      <c r="H118" s="318">
        <v>19670</v>
      </c>
      <c r="I118" s="318">
        <v>1175</v>
      </c>
      <c r="J118" s="318">
        <v>0</v>
      </c>
      <c r="K118" s="318">
        <f t="shared" ref="K118" si="4">K119+K120</f>
        <v>20964</v>
      </c>
      <c r="L118" s="318">
        <v>1010</v>
      </c>
    </row>
    <row r="119" spans="1:12" x14ac:dyDescent="0.2">
      <c r="A119" s="693"/>
      <c r="B119" s="297"/>
      <c r="C119" s="328" t="s">
        <v>584</v>
      </c>
      <c r="D119" s="300" t="s">
        <v>573</v>
      </c>
      <c r="E119" s="301">
        <v>3866</v>
      </c>
      <c r="F119" s="309">
        <v>20</v>
      </c>
      <c r="G119" s="301"/>
      <c r="H119" s="301">
        <v>3846</v>
      </c>
      <c r="I119" s="301"/>
      <c r="J119" s="301"/>
      <c r="K119" s="301">
        <f>E119+I119</f>
        <v>3866</v>
      </c>
      <c r="L119" s="301">
        <v>1010</v>
      </c>
    </row>
    <row r="120" spans="1:12" x14ac:dyDescent="0.2">
      <c r="A120" s="694"/>
      <c r="B120" s="297"/>
      <c r="C120" s="328" t="s">
        <v>584</v>
      </c>
      <c r="D120" s="301" t="s">
        <v>594</v>
      </c>
      <c r="E120" s="301">
        <v>15923</v>
      </c>
      <c r="F120" s="301">
        <v>99</v>
      </c>
      <c r="G120" s="301"/>
      <c r="H120" s="301">
        <v>15824</v>
      </c>
      <c r="I120" s="301">
        <v>1175</v>
      </c>
      <c r="J120" s="301">
        <v>0</v>
      </c>
      <c r="K120" s="301">
        <f>E120+I120</f>
        <v>17098</v>
      </c>
      <c r="L120" s="301"/>
    </row>
    <row r="121" spans="1:12" s="319" customFormat="1" x14ac:dyDescent="0.2">
      <c r="A121" s="689">
        <v>79</v>
      </c>
      <c r="B121" s="326" t="s">
        <v>258</v>
      </c>
      <c r="C121" s="331" t="s">
        <v>259</v>
      </c>
      <c r="D121" s="317" t="s">
        <v>601</v>
      </c>
      <c r="E121" s="318">
        <v>24242</v>
      </c>
      <c r="F121" s="318">
        <v>2095</v>
      </c>
      <c r="G121" s="318"/>
      <c r="H121" s="318">
        <v>22147</v>
      </c>
      <c r="I121" s="318">
        <v>2860</v>
      </c>
      <c r="J121" s="318">
        <v>270</v>
      </c>
      <c r="K121" s="318">
        <f t="shared" ref="K121" si="5">K122+K123</f>
        <v>27102</v>
      </c>
      <c r="L121" s="318">
        <v>1341</v>
      </c>
    </row>
    <row r="122" spans="1:12" x14ac:dyDescent="0.2">
      <c r="A122" s="690"/>
      <c r="B122" s="341"/>
      <c r="C122" s="328" t="s">
        <v>584</v>
      </c>
      <c r="D122" s="300" t="s">
        <v>573</v>
      </c>
      <c r="E122" s="301">
        <v>4887</v>
      </c>
      <c r="F122" s="301"/>
      <c r="G122" s="301"/>
      <c r="H122" s="301">
        <v>4887</v>
      </c>
      <c r="I122" s="300"/>
      <c r="J122" s="300"/>
      <c r="K122" s="301">
        <f>E122+I122</f>
        <v>4887</v>
      </c>
      <c r="L122" s="301">
        <v>1341</v>
      </c>
    </row>
    <row r="123" spans="1:12" ht="15" customHeight="1" x14ac:dyDescent="0.2">
      <c r="A123" s="691"/>
      <c r="B123" s="341"/>
      <c r="C123" s="328" t="s">
        <v>584</v>
      </c>
      <c r="D123" s="301" t="s">
        <v>601</v>
      </c>
      <c r="E123" s="301">
        <v>19355</v>
      </c>
      <c r="F123" s="301">
        <v>2095</v>
      </c>
      <c r="G123" s="301"/>
      <c r="H123" s="301">
        <v>17260</v>
      </c>
      <c r="I123" s="301">
        <v>2860</v>
      </c>
      <c r="J123" s="301">
        <v>270</v>
      </c>
      <c r="K123" s="301">
        <f>E123+I123</f>
        <v>22215</v>
      </c>
      <c r="L123" s="301"/>
    </row>
    <row r="124" spans="1:12" s="319" customFormat="1" ht="19.5" customHeight="1" x14ac:dyDescent="0.2">
      <c r="A124" s="692">
        <v>80</v>
      </c>
      <c r="B124" s="330" t="s">
        <v>264</v>
      </c>
      <c r="C124" s="331" t="s">
        <v>265</v>
      </c>
      <c r="D124" s="317" t="s">
        <v>601</v>
      </c>
      <c r="E124" s="318">
        <v>16312</v>
      </c>
      <c r="F124" s="318">
        <v>815</v>
      </c>
      <c r="G124" s="318"/>
      <c r="H124" s="318">
        <v>15497</v>
      </c>
      <c r="I124" s="318">
        <v>1086</v>
      </c>
      <c r="J124" s="318">
        <v>99</v>
      </c>
      <c r="K124" s="318">
        <f>K125+K126</f>
        <v>17398</v>
      </c>
      <c r="L124" s="318">
        <v>720</v>
      </c>
    </row>
    <row r="125" spans="1:12" x14ac:dyDescent="0.2">
      <c r="A125" s="693"/>
      <c r="B125" s="297"/>
      <c r="C125" s="328" t="s">
        <v>584</v>
      </c>
      <c r="D125" s="300" t="s">
        <v>573</v>
      </c>
      <c r="E125" s="301">
        <v>1756</v>
      </c>
      <c r="F125" s="301"/>
      <c r="G125" s="301"/>
      <c r="H125" s="301">
        <v>1756</v>
      </c>
      <c r="I125" s="300"/>
      <c r="J125" s="300"/>
      <c r="K125" s="301">
        <f>E125+I125</f>
        <v>1756</v>
      </c>
      <c r="L125" s="301">
        <v>720</v>
      </c>
    </row>
    <row r="126" spans="1:12" x14ac:dyDescent="0.2">
      <c r="A126" s="694"/>
      <c r="B126" s="297"/>
      <c r="C126" s="328" t="s">
        <v>584</v>
      </c>
      <c r="D126" s="300" t="s">
        <v>601</v>
      </c>
      <c r="E126" s="323">
        <v>14556</v>
      </c>
      <c r="F126" s="323">
        <v>815</v>
      </c>
      <c r="G126" s="323"/>
      <c r="H126" s="301">
        <v>13741</v>
      </c>
      <c r="I126" s="301">
        <v>1086</v>
      </c>
      <c r="J126" s="301">
        <v>99</v>
      </c>
      <c r="K126" s="301">
        <f>E126+I126</f>
        <v>15642</v>
      </c>
      <c r="L126" s="301"/>
    </row>
    <row r="127" spans="1:12" s="319" customFormat="1" x14ac:dyDescent="0.2">
      <c r="A127" s="342">
        <v>81</v>
      </c>
      <c r="B127" s="315" t="s">
        <v>237</v>
      </c>
      <c r="C127" s="331" t="s">
        <v>602</v>
      </c>
      <c r="D127" s="317" t="s">
        <v>601</v>
      </c>
      <c r="E127" s="318">
        <v>1088</v>
      </c>
      <c r="F127" s="318">
        <v>1000</v>
      </c>
      <c r="G127" s="318"/>
      <c r="H127" s="318">
        <v>88</v>
      </c>
      <c r="I127" s="318">
        <v>263</v>
      </c>
      <c r="J127" s="318">
        <v>0</v>
      </c>
      <c r="K127" s="318">
        <f>E127+I127</f>
        <v>1351</v>
      </c>
      <c r="L127" s="318"/>
    </row>
    <row r="128" spans="1:12" s="319" customFormat="1" x14ac:dyDescent="0.2">
      <c r="A128" s="342">
        <v>82</v>
      </c>
      <c r="B128" s="326" t="s">
        <v>274</v>
      </c>
      <c r="C128" s="331" t="s">
        <v>275</v>
      </c>
      <c r="D128" s="317" t="s">
        <v>601</v>
      </c>
      <c r="E128" s="318">
        <v>4477</v>
      </c>
      <c r="F128" s="318"/>
      <c r="G128" s="318"/>
      <c r="H128" s="318">
        <v>4477</v>
      </c>
      <c r="I128" s="318">
        <v>260</v>
      </c>
      <c r="J128" s="318">
        <v>0</v>
      </c>
      <c r="K128" s="318">
        <f>E128+I128</f>
        <v>4737</v>
      </c>
      <c r="L128" s="318">
        <v>1789</v>
      </c>
    </row>
    <row r="129" spans="1:12" s="319" customFormat="1" x14ac:dyDescent="0.2">
      <c r="A129" s="342">
        <v>83</v>
      </c>
      <c r="B129" s="343" t="s">
        <v>178</v>
      </c>
      <c r="C129" s="331" t="s">
        <v>326</v>
      </c>
      <c r="D129" s="317" t="s">
        <v>601</v>
      </c>
      <c r="E129" s="318">
        <v>7167</v>
      </c>
      <c r="F129" s="318"/>
      <c r="G129" s="318"/>
      <c r="H129" s="318">
        <v>7167</v>
      </c>
      <c r="I129" s="318">
        <v>90</v>
      </c>
      <c r="J129" s="318">
        <v>0</v>
      </c>
      <c r="K129" s="318">
        <f>E129+I129</f>
        <v>7257</v>
      </c>
      <c r="L129" s="318"/>
    </row>
    <row r="130" spans="1:12" s="319" customFormat="1" x14ac:dyDescent="0.2">
      <c r="A130" s="342"/>
      <c r="B130" s="343"/>
      <c r="C130" s="344" t="s">
        <v>15</v>
      </c>
      <c r="D130" s="317"/>
      <c r="E130" s="318">
        <f>SUM(E5:E63)+E64+E67+E70+E73+E76+E79+E82+E85+E88+E91+E94+E97+E100+E103+E106+E109+E112+E115+E118+E121+E124+E127+E128+E129</f>
        <v>609160</v>
      </c>
      <c r="F130" s="318">
        <f t="shared" ref="F130:L130" si="6">SUM(F5:F63)+F64+F67+F70+F73+F76+F79+F82+F85+F88+F91+F94+F97+F100+F103+F106+F109+F112+F115+F118+F121+F124+F127+F128+F129</f>
        <v>30746</v>
      </c>
      <c r="G130" s="318">
        <f t="shared" si="6"/>
        <v>16240</v>
      </c>
      <c r="H130" s="318">
        <f t="shared" si="6"/>
        <v>562174</v>
      </c>
      <c r="I130" s="318">
        <f t="shared" si="6"/>
        <v>19272</v>
      </c>
      <c r="J130" s="318">
        <f t="shared" si="6"/>
        <v>2211</v>
      </c>
      <c r="K130" s="318">
        <f t="shared" si="6"/>
        <v>628432</v>
      </c>
      <c r="L130" s="318">
        <f t="shared" si="6"/>
        <v>21249</v>
      </c>
    </row>
    <row r="131" spans="1:12" ht="25.5" x14ac:dyDescent="0.2">
      <c r="A131" s="297"/>
      <c r="B131" s="297"/>
      <c r="C131" s="299" t="s">
        <v>603</v>
      </c>
      <c r="D131" s="300"/>
      <c r="E131" s="318">
        <v>15674</v>
      </c>
      <c r="F131" s="318">
        <v>730</v>
      </c>
      <c r="G131" s="318"/>
      <c r="H131" s="318">
        <v>14944</v>
      </c>
      <c r="I131" s="318">
        <v>438</v>
      </c>
      <c r="J131" s="318">
        <v>0</v>
      </c>
      <c r="K131" s="318">
        <v>16112</v>
      </c>
      <c r="L131" s="318"/>
    </row>
    <row r="132" spans="1:12" ht="19.5" customHeight="1" x14ac:dyDescent="0.2">
      <c r="A132" s="345" t="s">
        <v>604</v>
      </c>
      <c r="B132" s="346"/>
      <c r="C132" s="346"/>
      <c r="D132" s="347"/>
      <c r="E132" s="318">
        <f>E130+E131</f>
        <v>624834</v>
      </c>
      <c r="F132" s="318">
        <f t="shared" ref="F132:L132" si="7">F130+F131</f>
        <v>31476</v>
      </c>
      <c r="G132" s="318">
        <f t="shared" si="7"/>
        <v>16240</v>
      </c>
      <c r="H132" s="318">
        <f>H130+H131</f>
        <v>577118</v>
      </c>
      <c r="I132" s="318">
        <f>I130+I131</f>
        <v>19710</v>
      </c>
      <c r="J132" s="318">
        <f t="shared" si="7"/>
        <v>2211</v>
      </c>
      <c r="K132" s="318">
        <f>K130+K131</f>
        <v>644544</v>
      </c>
      <c r="L132" s="318">
        <f t="shared" si="7"/>
        <v>21249</v>
      </c>
    </row>
    <row r="133" spans="1:12" x14ac:dyDescent="0.2">
      <c r="G133" s="302"/>
      <c r="H133" s="302"/>
      <c r="I133" s="348"/>
      <c r="J133" s="348"/>
      <c r="L133" s="302"/>
    </row>
    <row r="135" spans="1:12" x14ac:dyDescent="0.2">
      <c r="E135" s="302"/>
    </row>
  </sheetData>
  <autoFilter ref="A4:WVQ132" xr:uid="{00000000-0009-0000-0000-000000000000}"/>
  <mergeCells count="35">
    <mergeCell ref="A64:A66"/>
    <mergeCell ref="A1:K1"/>
    <mergeCell ref="A2:A4"/>
    <mergeCell ref="B2:B4"/>
    <mergeCell ref="C2:C4"/>
    <mergeCell ref="D2:D4"/>
    <mergeCell ref="E2:E4"/>
    <mergeCell ref="F2:H2"/>
    <mergeCell ref="I2:I4"/>
    <mergeCell ref="K2:K4"/>
    <mergeCell ref="L2:L4"/>
    <mergeCell ref="F3:F4"/>
    <mergeCell ref="G3:G4"/>
    <mergeCell ref="H3:H4"/>
    <mergeCell ref="J3:J4"/>
    <mergeCell ref="A100:A102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21:A123"/>
    <mergeCell ref="A124:A126"/>
    <mergeCell ref="A103:A105"/>
    <mergeCell ref="A106:A108"/>
    <mergeCell ref="A109:A111"/>
    <mergeCell ref="A112:A114"/>
    <mergeCell ref="A115:A117"/>
    <mergeCell ref="A118:A120"/>
  </mergeCells>
  <conditionalFormatting sqref="C18">
    <cfRule type="duplicateValues" dxfId="16" priority="17" stopIfTrue="1"/>
  </conditionalFormatting>
  <conditionalFormatting sqref="C19">
    <cfRule type="duplicateValues" dxfId="15" priority="16" stopIfTrue="1"/>
  </conditionalFormatting>
  <conditionalFormatting sqref="C20">
    <cfRule type="duplicateValues" dxfId="14" priority="15" stopIfTrue="1"/>
  </conditionalFormatting>
  <conditionalFormatting sqref="C21:C22">
    <cfRule type="duplicateValues" dxfId="13" priority="14" stopIfTrue="1"/>
  </conditionalFormatting>
  <conditionalFormatting sqref="C23:C24">
    <cfRule type="duplicateValues" dxfId="12" priority="13" stopIfTrue="1"/>
  </conditionalFormatting>
  <conditionalFormatting sqref="C25:C26">
    <cfRule type="duplicateValues" dxfId="11" priority="12" stopIfTrue="1"/>
  </conditionalFormatting>
  <conditionalFormatting sqref="C27">
    <cfRule type="duplicateValues" dxfId="10" priority="11" stopIfTrue="1"/>
  </conditionalFormatting>
  <conditionalFormatting sqref="C28:C29">
    <cfRule type="duplicateValues" dxfId="9" priority="10" stopIfTrue="1"/>
  </conditionalFormatting>
  <conditionalFormatting sqref="C30:C31">
    <cfRule type="duplicateValues" dxfId="8" priority="9" stopIfTrue="1"/>
  </conditionalFormatting>
  <conditionalFormatting sqref="C32:C33">
    <cfRule type="duplicateValues" dxfId="7" priority="8" stopIfTrue="1"/>
  </conditionalFormatting>
  <conditionalFormatting sqref="C34:C35">
    <cfRule type="duplicateValues" dxfId="6" priority="7" stopIfTrue="1"/>
  </conditionalFormatting>
  <conditionalFormatting sqref="C36:C37">
    <cfRule type="duplicateValues" dxfId="5" priority="6" stopIfTrue="1"/>
  </conditionalFormatting>
  <conditionalFormatting sqref="C38:C39">
    <cfRule type="duplicateValues" dxfId="4" priority="5" stopIfTrue="1"/>
  </conditionalFormatting>
  <conditionalFormatting sqref="C40:C41">
    <cfRule type="duplicateValues" dxfId="3" priority="4" stopIfTrue="1"/>
  </conditionalFormatting>
  <conditionalFormatting sqref="C42:C43">
    <cfRule type="duplicateValues" dxfId="2" priority="3" stopIfTrue="1"/>
  </conditionalFormatting>
  <conditionalFormatting sqref="C44:C45">
    <cfRule type="duplicateValues" dxfId="1" priority="2" stopIfTrue="1"/>
  </conditionalFormatting>
  <conditionalFormatting sqref="C46:C47">
    <cfRule type="duplicateValues" dxfId="0" priority="1" stopIfTrue="1"/>
  </conditionalFormatting>
  <pageMargins left="0.70866141732283472" right="0.70866141732283472" top="0.74803149606299213" bottom="0.74803149606299213" header="0.31496062992125984" footer="0.31496062992125984"/>
  <pageSetup paperSize="9" scale="69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7"/>
  <sheetViews>
    <sheetView workbookViewId="0">
      <selection activeCell="C25" sqref="C25"/>
    </sheetView>
  </sheetViews>
  <sheetFormatPr defaultRowHeight="12.75" x14ac:dyDescent="0.2"/>
  <cols>
    <col min="1" max="1" width="6.5703125" style="69" customWidth="1"/>
    <col min="2" max="2" width="11.85546875" style="69" customWidth="1"/>
    <col min="3" max="3" width="42.85546875" style="69" customWidth="1"/>
    <col min="4" max="4" width="40.7109375" style="69" customWidth="1"/>
    <col min="5" max="6" width="9.140625" style="69" customWidth="1"/>
    <col min="7" max="7" width="10.7109375" style="69" customWidth="1"/>
    <col min="8" max="8" width="10.42578125" style="69" customWidth="1"/>
    <col min="9" max="16384" width="9.140625" style="69"/>
  </cols>
  <sheetData>
    <row r="1" spans="1:6" ht="42.75" customHeight="1" x14ac:dyDescent="0.2">
      <c r="A1" s="815" t="s">
        <v>336</v>
      </c>
      <c r="B1" s="815"/>
      <c r="C1" s="815"/>
      <c r="D1" s="815"/>
    </row>
    <row r="2" spans="1:6" x14ac:dyDescent="0.2">
      <c r="A2" s="70"/>
      <c r="B2" s="70"/>
      <c r="C2" s="71"/>
      <c r="D2" s="71"/>
    </row>
    <row r="3" spans="1:6" ht="12.75" customHeight="1" x14ac:dyDescent="0.25">
      <c r="A3" s="72"/>
      <c r="B3" s="72"/>
      <c r="C3" s="73"/>
      <c r="D3" s="74" t="s">
        <v>328</v>
      </c>
    </row>
    <row r="4" spans="1:6" s="76" customFormat="1" ht="38.25" customHeight="1" x14ac:dyDescent="0.2">
      <c r="A4" s="816" t="s">
        <v>0</v>
      </c>
      <c r="B4" s="819" t="s">
        <v>1</v>
      </c>
      <c r="C4" s="816" t="s">
        <v>2</v>
      </c>
      <c r="D4" s="75" t="s">
        <v>329</v>
      </c>
      <c r="F4" s="77"/>
    </row>
    <row r="5" spans="1:6" s="76" customFormat="1" ht="20.25" customHeight="1" x14ac:dyDescent="0.2">
      <c r="A5" s="817"/>
      <c r="B5" s="820"/>
      <c r="C5" s="817"/>
      <c r="D5" s="78" t="s">
        <v>330</v>
      </c>
    </row>
    <row r="6" spans="1:6" s="76" customFormat="1" ht="12" customHeight="1" x14ac:dyDescent="0.2">
      <c r="A6" s="817"/>
      <c r="B6" s="820"/>
      <c r="C6" s="817"/>
      <c r="D6" s="816" t="s">
        <v>331</v>
      </c>
    </row>
    <row r="7" spans="1:6" s="76" customFormat="1" ht="35.25" customHeight="1" x14ac:dyDescent="0.2">
      <c r="A7" s="818"/>
      <c r="B7" s="821"/>
      <c r="C7" s="818"/>
      <c r="D7" s="818"/>
    </row>
    <row r="8" spans="1:6" s="83" customFormat="1" ht="11.25" x14ac:dyDescent="0.2">
      <c r="A8" s="79">
        <v>1</v>
      </c>
      <c r="B8" s="80">
        <v>2</v>
      </c>
      <c r="C8" s="81">
        <v>3</v>
      </c>
      <c r="D8" s="82">
        <v>4</v>
      </c>
    </row>
    <row r="9" spans="1:6" s="83" customFormat="1" ht="15" customHeight="1" x14ac:dyDescent="0.2">
      <c r="A9" s="812" t="s">
        <v>310</v>
      </c>
      <c r="B9" s="813"/>
      <c r="C9" s="814"/>
      <c r="D9" s="102">
        <f>SUM(D10:D15)</f>
        <v>211651</v>
      </c>
      <c r="E9" s="84"/>
      <c r="F9" s="84"/>
    </row>
    <row r="10" spans="1:6" s="89" customFormat="1" ht="15" x14ac:dyDescent="0.2">
      <c r="A10" s="85">
        <v>1</v>
      </c>
      <c r="B10" s="86" t="s">
        <v>50</v>
      </c>
      <c r="C10" s="87" t="s">
        <v>51</v>
      </c>
      <c r="D10" s="88">
        <v>15142</v>
      </c>
      <c r="E10" s="84"/>
    </row>
    <row r="11" spans="1:6" s="89" customFormat="1" ht="15" x14ac:dyDescent="0.2">
      <c r="A11" s="86">
        <v>2</v>
      </c>
      <c r="B11" s="90" t="s">
        <v>68</v>
      </c>
      <c r="C11" s="87" t="s">
        <v>69</v>
      </c>
      <c r="D11" s="88">
        <v>47735</v>
      </c>
      <c r="E11" s="84"/>
    </row>
    <row r="12" spans="1:6" s="89" customFormat="1" ht="15" x14ac:dyDescent="0.2">
      <c r="A12" s="85">
        <v>3</v>
      </c>
      <c r="B12" s="86" t="s">
        <v>99</v>
      </c>
      <c r="C12" s="91" t="s">
        <v>332</v>
      </c>
      <c r="D12" s="88">
        <v>21443</v>
      </c>
      <c r="E12" s="84"/>
    </row>
    <row r="13" spans="1:6" s="89" customFormat="1" ht="15" x14ac:dyDescent="0.2">
      <c r="A13" s="86">
        <v>4</v>
      </c>
      <c r="B13" s="86" t="s">
        <v>260</v>
      </c>
      <c r="C13" s="87" t="s">
        <v>333</v>
      </c>
      <c r="D13" s="88">
        <v>49902</v>
      </c>
      <c r="E13" s="84"/>
    </row>
    <row r="14" spans="1:6" ht="15" x14ac:dyDescent="0.2">
      <c r="A14" s="85">
        <v>5</v>
      </c>
      <c r="B14" s="86" t="s">
        <v>16</v>
      </c>
      <c r="C14" s="87" t="s">
        <v>17</v>
      </c>
      <c r="D14" s="88">
        <v>2099</v>
      </c>
      <c r="E14" s="84"/>
    </row>
    <row r="15" spans="1:6" ht="15" x14ac:dyDescent="0.2">
      <c r="A15" s="86">
        <v>6</v>
      </c>
      <c r="B15" s="86" t="s">
        <v>169</v>
      </c>
      <c r="C15" s="92" t="s">
        <v>170</v>
      </c>
      <c r="D15" s="88">
        <v>75330</v>
      </c>
      <c r="E15" s="84"/>
    </row>
    <row r="17" spans="2:2" ht="15" x14ac:dyDescent="0.2">
      <c r="B17" s="9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53"/>
  <sheetViews>
    <sheetView topLeftCell="A4" workbookViewId="0">
      <pane xSplit="4" ySplit="8" topLeftCell="E12" activePane="bottomRight" state="frozen"/>
      <selection activeCell="A4" sqref="A4"/>
      <selection pane="topRight" activeCell="E4" sqref="E4"/>
      <selection pane="bottomLeft" activeCell="A11" sqref="A11"/>
      <selection pane="bottomRight" activeCell="C96" sqref="C96"/>
    </sheetView>
  </sheetViews>
  <sheetFormatPr defaultRowHeight="15" x14ac:dyDescent="0.25"/>
  <cols>
    <col min="1" max="1" width="4.7109375" style="146" customWidth="1"/>
    <col min="2" max="2" width="9.28515625" style="146" customWidth="1"/>
    <col min="3" max="3" width="41.28515625" style="147" customWidth="1"/>
    <col min="4" max="4" width="15.5703125" style="124" customWidth="1"/>
    <col min="5" max="5" width="10.28515625" style="124" customWidth="1"/>
    <col min="6" max="6" width="10.140625" style="124" customWidth="1"/>
    <col min="7" max="7" width="11.7109375" style="124" customWidth="1"/>
    <col min="8" max="8" width="11.5703125" style="124" customWidth="1"/>
    <col min="9" max="9" width="7.85546875" style="124" customWidth="1"/>
    <col min="10" max="10" width="7.42578125" style="124" customWidth="1"/>
    <col min="11" max="11" width="7.28515625" style="124" customWidth="1"/>
    <col min="12" max="12" width="10.85546875" style="124" customWidth="1"/>
    <col min="13" max="13" width="10.7109375" style="124" customWidth="1"/>
    <col min="14" max="14" width="11.7109375" style="124" customWidth="1"/>
    <col min="15" max="15" width="9.140625" style="124" customWidth="1"/>
    <col min="16" max="16" width="11.7109375" style="124" customWidth="1"/>
    <col min="17" max="17" width="11" style="124" customWidth="1"/>
    <col min="18" max="18" width="8.42578125" style="124" customWidth="1"/>
    <col min="19" max="19" width="9.140625" style="124"/>
    <col min="20" max="20" width="12" style="124" customWidth="1"/>
    <col min="21" max="16384" width="9.140625" style="124"/>
  </cols>
  <sheetData>
    <row r="2" spans="1:23" ht="24" customHeight="1" x14ac:dyDescent="0.25">
      <c r="A2" s="124"/>
      <c r="B2" s="124"/>
      <c r="C2" s="124"/>
    </row>
    <row r="3" spans="1:23" ht="15" customHeight="1" x14ac:dyDescent="0.25">
      <c r="A3" s="124"/>
      <c r="B3" s="124"/>
      <c r="C3" s="124"/>
    </row>
    <row r="4" spans="1:23" ht="24.75" customHeight="1" x14ac:dyDescent="0.3">
      <c r="A4" s="833" t="s">
        <v>362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  <c r="O4" s="833"/>
      <c r="P4" s="833"/>
      <c r="Q4" s="833"/>
      <c r="R4" s="833"/>
    </row>
    <row r="5" spans="1:23" ht="15" customHeight="1" x14ac:dyDescent="0.25">
      <c r="A5" s="124"/>
      <c r="B5" s="124"/>
      <c r="C5" s="124"/>
    </row>
    <row r="6" spans="1:23" ht="15" customHeight="1" x14ac:dyDescent="0.25">
      <c r="A6" s="834" t="s">
        <v>0</v>
      </c>
      <c r="B6" s="834" t="s">
        <v>304</v>
      </c>
      <c r="C6" s="834" t="s">
        <v>294</v>
      </c>
      <c r="D6" s="837" t="s">
        <v>363</v>
      </c>
      <c r="E6" s="840" t="s">
        <v>364</v>
      </c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</row>
    <row r="7" spans="1:23" x14ac:dyDescent="0.25">
      <c r="A7" s="835"/>
      <c r="B7" s="835"/>
      <c r="C7" s="835"/>
      <c r="D7" s="838"/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840"/>
      <c r="Q7" s="840"/>
      <c r="R7" s="840"/>
    </row>
    <row r="8" spans="1:23" ht="15" customHeight="1" x14ac:dyDescent="0.25">
      <c r="A8" s="835"/>
      <c r="B8" s="835"/>
      <c r="C8" s="835"/>
      <c r="D8" s="838"/>
      <c r="E8" s="828" t="s">
        <v>365</v>
      </c>
      <c r="F8" s="828" t="s">
        <v>366</v>
      </c>
      <c r="G8" s="828" t="s">
        <v>367</v>
      </c>
      <c r="H8" s="828" t="s">
        <v>368</v>
      </c>
      <c r="I8" s="828" t="s">
        <v>369</v>
      </c>
      <c r="J8" s="828" t="s">
        <v>370</v>
      </c>
      <c r="K8" s="828" t="s">
        <v>371</v>
      </c>
      <c r="L8" s="828" t="s">
        <v>372</v>
      </c>
      <c r="M8" s="828" t="s">
        <v>373</v>
      </c>
      <c r="N8" s="828" t="s">
        <v>374</v>
      </c>
      <c r="O8" s="828" t="s">
        <v>375</v>
      </c>
      <c r="P8" s="828" t="s">
        <v>376</v>
      </c>
      <c r="Q8" s="828" t="s">
        <v>377</v>
      </c>
      <c r="R8" s="828" t="s">
        <v>378</v>
      </c>
    </row>
    <row r="9" spans="1:23" ht="27" customHeight="1" x14ac:dyDescent="0.25">
      <c r="A9" s="836"/>
      <c r="B9" s="836"/>
      <c r="C9" s="836"/>
      <c r="D9" s="839"/>
      <c r="E9" s="829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  <c r="R9" s="829"/>
    </row>
    <row r="10" spans="1:23" s="128" customFormat="1" ht="11.25" customHeight="1" x14ac:dyDescent="0.2">
      <c r="A10" s="125">
        <v>1</v>
      </c>
      <c r="B10" s="125">
        <v>2</v>
      </c>
      <c r="C10" s="125">
        <v>3</v>
      </c>
      <c r="D10" s="126">
        <v>4</v>
      </c>
      <c r="E10" s="127">
        <v>5</v>
      </c>
      <c r="F10" s="127">
        <v>6</v>
      </c>
      <c r="G10" s="127">
        <v>7</v>
      </c>
      <c r="H10" s="127">
        <v>8</v>
      </c>
      <c r="I10" s="127">
        <v>9</v>
      </c>
      <c r="J10" s="127">
        <v>10</v>
      </c>
      <c r="K10" s="127">
        <v>11</v>
      </c>
      <c r="L10" s="127">
        <v>12</v>
      </c>
      <c r="M10" s="127">
        <v>13</v>
      </c>
      <c r="N10" s="127">
        <v>14</v>
      </c>
      <c r="O10" s="127">
        <v>15</v>
      </c>
      <c r="P10" s="127">
        <v>16</v>
      </c>
      <c r="Q10" s="127">
        <v>17</v>
      </c>
      <c r="R10" s="127">
        <v>18</v>
      </c>
    </row>
    <row r="11" spans="1:23" ht="24.75" customHeight="1" x14ac:dyDescent="0.25">
      <c r="A11" s="830" t="s">
        <v>310</v>
      </c>
      <c r="B11" s="831"/>
      <c r="C11" s="832"/>
      <c r="D11" s="129">
        <f t="shared" ref="D11:R11" si="0">SUM(D12:D149)</f>
        <v>1025004</v>
      </c>
      <c r="E11" s="129">
        <f t="shared" si="0"/>
        <v>601732</v>
      </c>
      <c r="F11" s="129">
        <f t="shared" si="0"/>
        <v>45981</v>
      </c>
      <c r="G11" s="129">
        <f t="shared" si="0"/>
        <v>15163</v>
      </c>
      <c r="H11" s="129">
        <f t="shared" si="0"/>
        <v>75950</v>
      </c>
      <c r="I11" s="129">
        <f t="shared" si="0"/>
        <v>49281</v>
      </c>
      <c r="J11" s="129">
        <f t="shared" si="0"/>
        <v>19232</v>
      </c>
      <c r="K11" s="129">
        <f t="shared" si="0"/>
        <v>8176</v>
      </c>
      <c r="L11" s="129">
        <f t="shared" si="0"/>
        <v>10793</v>
      </c>
      <c r="M11" s="129">
        <f t="shared" si="0"/>
        <v>35159</v>
      </c>
      <c r="N11" s="129">
        <f t="shared" si="0"/>
        <v>19284</v>
      </c>
      <c r="O11" s="129">
        <f t="shared" si="0"/>
        <v>13821</v>
      </c>
      <c r="P11" s="129">
        <f t="shared" si="0"/>
        <v>11334</v>
      </c>
      <c r="Q11" s="129">
        <f t="shared" si="0"/>
        <v>59091</v>
      </c>
      <c r="R11" s="129">
        <f t="shared" si="0"/>
        <v>60007</v>
      </c>
      <c r="U11" s="130"/>
    </row>
    <row r="12" spans="1:23" x14ac:dyDescent="0.25">
      <c r="A12" s="131">
        <v>1</v>
      </c>
      <c r="B12" s="132" t="s">
        <v>16</v>
      </c>
      <c r="C12" s="133" t="s">
        <v>17</v>
      </c>
      <c r="D12" s="134">
        <f>SUM(E12:R12)</f>
        <v>6062</v>
      </c>
      <c r="E12" s="134">
        <v>3512</v>
      </c>
      <c r="F12" s="134">
        <v>300</v>
      </c>
      <c r="G12" s="134">
        <v>200</v>
      </c>
      <c r="H12" s="134">
        <v>300</v>
      </c>
      <c r="I12" s="134">
        <v>300</v>
      </c>
      <c r="J12" s="134">
        <v>200</v>
      </c>
      <c r="K12" s="134">
        <v>0</v>
      </c>
      <c r="L12" s="134">
        <v>100</v>
      </c>
      <c r="M12" s="134">
        <v>100</v>
      </c>
      <c r="N12" s="134">
        <v>100</v>
      </c>
      <c r="O12" s="134">
        <v>0</v>
      </c>
      <c r="P12" s="134">
        <v>200</v>
      </c>
      <c r="Q12" s="134">
        <v>250</v>
      </c>
      <c r="R12" s="134">
        <v>500</v>
      </c>
      <c r="U12" s="130"/>
      <c r="W12" s="135"/>
    </row>
    <row r="13" spans="1:23" x14ac:dyDescent="0.25">
      <c r="A13" s="131">
        <v>2</v>
      </c>
      <c r="B13" s="136" t="s">
        <v>18</v>
      </c>
      <c r="C13" s="133" t="s">
        <v>19</v>
      </c>
      <c r="D13" s="134">
        <f t="shared" ref="D13:D76" si="1">SUM(E13:R13)</f>
        <v>6765</v>
      </c>
      <c r="E13" s="134">
        <v>1745</v>
      </c>
      <c r="F13" s="134">
        <v>300</v>
      </c>
      <c r="G13" s="134">
        <v>200</v>
      </c>
      <c r="H13" s="134">
        <v>600</v>
      </c>
      <c r="I13" s="134">
        <v>300</v>
      </c>
      <c r="J13" s="134">
        <v>800</v>
      </c>
      <c r="K13" s="134">
        <v>0</v>
      </c>
      <c r="L13" s="134">
        <v>0</v>
      </c>
      <c r="M13" s="134">
        <v>300</v>
      </c>
      <c r="N13" s="134">
        <v>0</v>
      </c>
      <c r="O13" s="134">
        <v>1200</v>
      </c>
      <c r="P13" s="134">
        <v>220</v>
      </c>
      <c r="Q13" s="134">
        <v>800</v>
      </c>
      <c r="R13" s="134">
        <v>300</v>
      </c>
      <c r="U13" s="130"/>
      <c r="W13" s="135"/>
    </row>
    <row r="14" spans="1:23" x14ac:dyDescent="0.25">
      <c r="A14" s="131">
        <v>3</v>
      </c>
      <c r="B14" s="137" t="s">
        <v>20</v>
      </c>
      <c r="C14" s="138" t="s">
        <v>21</v>
      </c>
      <c r="D14" s="134">
        <f t="shared" si="1"/>
        <v>16430</v>
      </c>
      <c r="E14" s="134">
        <v>12217</v>
      </c>
      <c r="F14" s="134">
        <v>560</v>
      </c>
      <c r="G14" s="134">
        <v>70</v>
      </c>
      <c r="H14" s="134">
        <v>1623</v>
      </c>
      <c r="I14" s="134">
        <v>300</v>
      </c>
      <c r="J14" s="134">
        <v>150</v>
      </c>
      <c r="K14" s="134">
        <v>80</v>
      </c>
      <c r="L14" s="134">
        <v>60</v>
      </c>
      <c r="M14" s="134">
        <v>150</v>
      </c>
      <c r="N14" s="134">
        <v>110</v>
      </c>
      <c r="O14" s="134">
        <v>0</v>
      </c>
      <c r="P14" s="134">
        <v>100</v>
      </c>
      <c r="Q14" s="134">
        <v>350</v>
      </c>
      <c r="R14" s="134">
        <v>660</v>
      </c>
      <c r="U14" s="130"/>
      <c r="W14" s="135"/>
    </row>
    <row r="15" spans="1:23" x14ac:dyDescent="0.25">
      <c r="A15" s="131">
        <v>4</v>
      </c>
      <c r="B15" s="132" t="s">
        <v>22</v>
      </c>
      <c r="C15" s="133" t="s">
        <v>23</v>
      </c>
      <c r="D15" s="134">
        <f t="shared" si="1"/>
        <v>6257</v>
      </c>
      <c r="E15" s="134">
        <v>4000</v>
      </c>
      <c r="F15" s="134">
        <v>335</v>
      </c>
      <c r="G15" s="134">
        <v>120</v>
      </c>
      <c r="H15" s="134">
        <v>250</v>
      </c>
      <c r="I15" s="134">
        <v>280</v>
      </c>
      <c r="J15" s="134">
        <v>82</v>
      </c>
      <c r="K15" s="134">
        <v>0</v>
      </c>
      <c r="L15" s="134">
        <v>0</v>
      </c>
      <c r="M15" s="134">
        <v>220</v>
      </c>
      <c r="N15" s="134">
        <v>80</v>
      </c>
      <c r="O15" s="134">
        <v>120</v>
      </c>
      <c r="P15" s="134">
        <v>108</v>
      </c>
      <c r="Q15" s="134">
        <v>212</v>
      </c>
      <c r="R15" s="134">
        <v>450</v>
      </c>
      <c r="U15" s="130"/>
      <c r="W15" s="135"/>
    </row>
    <row r="16" spans="1:23" x14ac:dyDescent="0.25">
      <c r="A16" s="131">
        <v>5</v>
      </c>
      <c r="B16" s="132" t="s">
        <v>24</v>
      </c>
      <c r="C16" s="133" t="s">
        <v>25</v>
      </c>
      <c r="D16" s="134">
        <f t="shared" si="1"/>
        <v>7331</v>
      </c>
      <c r="E16" s="134">
        <v>3122</v>
      </c>
      <c r="F16" s="134">
        <v>309</v>
      </c>
      <c r="G16" s="134">
        <v>50</v>
      </c>
      <c r="H16" s="134">
        <v>100</v>
      </c>
      <c r="I16" s="134">
        <v>400</v>
      </c>
      <c r="J16" s="134">
        <v>150</v>
      </c>
      <c r="K16" s="134">
        <v>100</v>
      </c>
      <c r="L16" s="134">
        <v>0</v>
      </c>
      <c r="M16" s="134">
        <v>200</v>
      </c>
      <c r="N16" s="134">
        <v>250</v>
      </c>
      <c r="O16" s="134">
        <v>350</v>
      </c>
      <c r="P16" s="134">
        <v>100</v>
      </c>
      <c r="Q16" s="134">
        <v>1200</v>
      </c>
      <c r="R16" s="134">
        <v>1000</v>
      </c>
      <c r="U16" s="130"/>
      <c r="W16" s="135"/>
    </row>
    <row r="17" spans="1:23" x14ac:dyDescent="0.25">
      <c r="A17" s="131">
        <v>6</v>
      </c>
      <c r="B17" s="137" t="s">
        <v>26</v>
      </c>
      <c r="C17" s="138" t="s">
        <v>27</v>
      </c>
      <c r="D17" s="134">
        <f t="shared" si="1"/>
        <v>47188</v>
      </c>
      <c r="E17" s="134">
        <v>40846</v>
      </c>
      <c r="F17" s="134">
        <v>402</v>
      </c>
      <c r="G17" s="134">
        <v>0</v>
      </c>
      <c r="H17" s="134">
        <v>900</v>
      </c>
      <c r="I17" s="134">
        <v>600</v>
      </c>
      <c r="J17" s="134">
        <v>300</v>
      </c>
      <c r="K17" s="134">
        <v>100</v>
      </c>
      <c r="L17" s="134">
        <v>0</v>
      </c>
      <c r="M17" s="134">
        <v>820</v>
      </c>
      <c r="N17" s="134">
        <v>520</v>
      </c>
      <c r="O17" s="134">
        <v>0</v>
      </c>
      <c r="P17" s="134">
        <v>400</v>
      </c>
      <c r="Q17" s="134">
        <v>1200</v>
      </c>
      <c r="R17" s="134">
        <v>1100</v>
      </c>
      <c r="U17" s="130"/>
      <c r="W17" s="135"/>
    </row>
    <row r="18" spans="1:23" x14ac:dyDescent="0.25">
      <c r="A18" s="131">
        <v>7</v>
      </c>
      <c r="B18" s="139" t="s">
        <v>28</v>
      </c>
      <c r="C18" s="140" t="s">
        <v>29</v>
      </c>
      <c r="D18" s="134">
        <f t="shared" si="1"/>
        <v>16502</v>
      </c>
      <c r="E18" s="134">
        <v>13406</v>
      </c>
      <c r="F18" s="134">
        <v>760</v>
      </c>
      <c r="G18" s="134">
        <v>67</v>
      </c>
      <c r="H18" s="134">
        <v>702</v>
      </c>
      <c r="I18" s="134">
        <v>550</v>
      </c>
      <c r="J18" s="134">
        <v>15</v>
      </c>
      <c r="K18" s="134">
        <v>19</v>
      </c>
      <c r="L18" s="134">
        <v>15</v>
      </c>
      <c r="M18" s="134">
        <v>17</v>
      </c>
      <c r="N18" s="134">
        <v>23</v>
      </c>
      <c r="O18" s="134">
        <v>10</v>
      </c>
      <c r="P18" s="134">
        <v>45</v>
      </c>
      <c r="Q18" s="134">
        <v>50</v>
      </c>
      <c r="R18" s="134">
        <v>823</v>
      </c>
      <c r="U18" s="130"/>
      <c r="W18" s="135"/>
    </row>
    <row r="19" spans="1:23" x14ac:dyDescent="0.25">
      <c r="A19" s="131">
        <v>8</v>
      </c>
      <c r="B19" s="137" t="s">
        <v>30</v>
      </c>
      <c r="C19" s="138" t="s">
        <v>31</v>
      </c>
      <c r="D19" s="134">
        <f t="shared" si="1"/>
        <v>5407</v>
      </c>
      <c r="E19" s="134">
        <v>4257</v>
      </c>
      <c r="F19" s="134">
        <v>0</v>
      </c>
      <c r="G19" s="134">
        <v>0</v>
      </c>
      <c r="H19" s="134">
        <v>0</v>
      </c>
      <c r="I19" s="134">
        <v>200</v>
      </c>
      <c r="J19" s="134">
        <v>0</v>
      </c>
      <c r="K19" s="134">
        <v>0</v>
      </c>
      <c r="L19" s="134">
        <v>0</v>
      </c>
      <c r="M19" s="134">
        <v>150</v>
      </c>
      <c r="N19" s="134">
        <v>0</v>
      </c>
      <c r="O19" s="134">
        <v>0</v>
      </c>
      <c r="P19" s="134">
        <v>0</v>
      </c>
      <c r="Q19" s="134">
        <v>0</v>
      </c>
      <c r="R19" s="134">
        <v>800</v>
      </c>
      <c r="U19" s="130"/>
      <c r="W19" s="135"/>
    </row>
    <row r="20" spans="1:23" x14ac:dyDescent="0.25">
      <c r="A20" s="131">
        <v>9</v>
      </c>
      <c r="B20" s="137" t="s">
        <v>32</v>
      </c>
      <c r="C20" s="138" t="s">
        <v>33</v>
      </c>
      <c r="D20" s="134">
        <f t="shared" si="1"/>
        <v>6844</v>
      </c>
      <c r="E20" s="134">
        <v>3259</v>
      </c>
      <c r="F20" s="134">
        <v>350</v>
      </c>
      <c r="G20" s="134">
        <v>130</v>
      </c>
      <c r="H20" s="134">
        <v>320</v>
      </c>
      <c r="I20" s="134">
        <v>640</v>
      </c>
      <c r="J20" s="134">
        <v>490</v>
      </c>
      <c r="K20" s="134">
        <v>0</v>
      </c>
      <c r="L20" s="134">
        <v>180</v>
      </c>
      <c r="M20" s="134">
        <v>510</v>
      </c>
      <c r="N20" s="134">
        <v>0</v>
      </c>
      <c r="O20" s="134">
        <v>300</v>
      </c>
      <c r="P20" s="134">
        <v>180</v>
      </c>
      <c r="Q20" s="134">
        <v>320</v>
      </c>
      <c r="R20" s="134">
        <v>165</v>
      </c>
      <c r="U20" s="130"/>
      <c r="W20" s="135"/>
    </row>
    <row r="21" spans="1:23" x14ac:dyDescent="0.25">
      <c r="A21" s="131">
        <v>10</v>
      </c>
      <c r="B21" s="137" t="s">
        <v>34</v>
      </c>
      <c r="C21" s="138" t="s">
        <v>35</v>
      </c>
      <c r="D21" s="134">
        <f t="shared" si="1"/>
        <v>7758</v>
      </c>
      <c r="E21" s="134">
        <v>6771</v>
      </c>
      <c r="F21" s="134">
        <v>35</v>
      </c>
      <c r="G21" s="134">
        <v>0</v>
      </c>
      <c r="H21" s="134">
        <v>250</v>
      </c>
      <c r="I21" s="134">
        <v>80</v>
      </c>
      <c r="J21" s="134">
        <v>0</v>
      </c>
      <c r="K21" s="134">
        <v>15</v>
      </c>
      <c r="L21" s="134">
        <v>0</v>
      </c>
      <c r="M21" s="134">
        <v>20</v>
      </c>
      <c r="N21" s="134">
        <v>80</v>
      </c>
      <c r="O21" s="134">
        <v>0</v>
      </c>
      <c r="P21" s="134">
        <v>0</v>
      </c>
      <c r="Q21" s="134">
        <v>87</v>
      </c>
      <c r="R21" s="134">
        <v>420</v>
      </c>
      <c r="U21" s="130"/>
      <c r="W21" s="135"/>
    </row>
    <row r="22" spans="1:23" x14ac:dyDescent="0.25">
      <c r="A22" s="131">
        <v>11</v>
      </c>
      <c r="B22" s="137" t="s">
        <v>36</v>
      </c>
      <c r="C22" s="138" t="s">
        <v>37</v>
      </c>
      <c r="D22" s="134">
        <f t="shared" si="1"/>
        <v>6694</v>
      </c>
      <c r="E22" s="134">
        <v>5674</v>
      </c>
      <c r="F22" s="134">
        <v>48</v>
      </c>
      <c r="G22" s="134">
        <v>0</v>
      </c>
      <c r="H22" s="134">
        <v>144</v>
      </c>
      <c r="I22" s="134">
        <v>168</v>
      </c>
      <c r="J22" s="134">
        <v>24</v>
      </c>
      <c r="K22" s="134">
        <v>0</v>
      </c>
      <c r="L22" s="134">
        <v>0</v>
      </c>
      <c r="M22" s="134">
        <v>96</v>
      </c>
      <c r="N22" s="134">
        <v>48</v>
      </c>
      <c r="O22" s="134">
        <v>0</v>
      </c>
      <c r="P22" s="134">
        <v>24</v>
      </c>
      <c r="Q22" s="134">
        <v>120</v>
      </c>
      <c r="R22" s="134">
        <v>348</v>
      </c>
      <c r="U22" s="130"/>
      <c r="W22" s="135"/>
    </row>
    <row r="23" spans="1:23" x14ac:dyDescent="0.25">
      <c r="A23" s="131">
        <v>12</v>
      </c>
      <c r="B23" s="137" t="s">
        <v>38</v>
      </c>
      <c r="C23" s="138" t="s">
        <v>39</v>
      </c>
      <c r="D23" s="134">
        <f t="shared" si="1"/>
        <v>13052</v>
      </c>
      <c r="E23" s="134">
        <v>11272</v>
      </c>
      <c r="F23" s="134">
        <v>300</v>
      </c>
      <c r="G23" s="134">
        <v>20</v>
      </c>
      <c r="H23" s="134">
        <v>400</v>
      </c>
      <c r="I23" s="134">
        <v>250</v>
      </c>
      <c r="J23" s="134">
        <v>100</v>
      </c>
      <c r="K23" s="134">
        <v>10</v>
      </c>
      <c r="L23" s="134">
        <v>120</v>
      </c>
      <c r="M23" s="134">
        <v>100</v>
      </c>
      <c r="N23" s="134">
        <v>50</v>
      </c>
      <c r="O23" s="134">
        <v>10</v>
      </c>
      <c r="P23" s="134">
        <v>20</v>
      </c>
      <c r="Q23" s="134">
        <v>200</v>
      </c>
      <c r="R23" s="134">
        <v>200</v>
      </c>
      <c r="U23" s="130"/>
      <c r="W23" s="135"/>
    </row>
    <row r="24" spans="1:23" x14ac:dyDescent="0.25">
      <c r="A24" s="131">
        <v>13</v>
      </c>
      <c r="B24" s="137" t="s">
        <v>40</v>
      </c>
      <c r="C24" s="133" t="s">
        <v>41</v>
      </c>
      <c r="D24" s="134">
        <f t="shared" si="1"/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4">
        <v>0</v>
      </c>
      <c r="Q24" s="134">
        <v>0</v>
      </c>
      <c r="R24" s="134">
        <v>0</v>
      </c>
      <c r="U24" s="130"/>
      <c r="W24" s="135"/>
    </row>
    <row r="25" spans="1:23" x14ac:dyDescent="0.25">
      <c r="A25" s="131">
        <v>14</v>
      </c>
      <c r="B25" s="132" t="s">
        <v>42</v>
      </c>
      <c r="C25" s="138" t="s">
        <v>43</v>
      </c>
      <c r="D25" s="134">
        <f t="shared" si="1"/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4">
        <v>0</v>
      </c>
      <c r="Q25" s="134">
        <v>0</v>
      </c>
      <c r="R25" s="134">
        <v>0</v>
      </c>
      <c r="U25" s="130"/>
      <c r="W25" s="135"/>
    </row>
    <row r="26" spans="1:23" x14ac:dyDescent="0.25">
      <c r="A26" s="131">
        <v>15</v>
      </c>
      <c r="B26" s="137" t="s">
        <v>44</v>
      </c>
      <c r="C26" s="138" t="s">
        <v>45</v>
      </c>
      <c r="D26" s="134">
        <f t="shared" si="1"/>
        <v>5944</v>
      </c>
      <c r="E26" s="134">
        <v>3294</v>
      </c>
      <c r="F26" s="134">
        <v>300</v>
      </c>
      <c r="G26" s="134">
        <v>651</v>
      </c>
      <c r="H26" s="134">
        <v>250</v>
      </c>
      <c r="I26" s="134">
        <v>300</v>
      </c>
      <c r="J26" s="134">
        <v>24</v>
      </c>
      <c r="K26" s="134">
        <v>0</v>
      </c>
      <c r="L26" s="134">
        <v>5</v>
      </c>
      <c r="M26" s="134">
        <v>300</v>
      </c>
      <c r="N26" s="134">
        <v>300</v>
      </c>
      <c r="O26" s="134">
        <v>400</v>
      </c>
      <c r="P26" s="134">
        <v>4</v>
      </c>
      <c r="Q26" s="134">
        <v>116</v>
      </c>
      <c r="R26" s="134">
        <v>0</v>
      </c>
      <c r="U26" s="130"/>
      <c r="W26" s="135"/>
    </row>
    <row r="27" spans="1:23" x14ac:dyDescent="0.25">
      <c r="A27" s="131">
        <v>16</v>
      </c>
      <c r="B27" s="137" t="s">
        <v>46</v>
      </c>
      <c r="C27" s="138" t="s">
        <v>47</v>
      </c>
      <c r="D27" s="134">
        <f t="shared" si="1"/>
        <v>7045</v>
      </c>
      <c r="E27" s="134">
        <v>2915</v>
      </c>
      <c r="F27" s="134">
        <v>300</v>
      </c>
      <c r="G27" s="134">
        <v>300</v>
      </c>
      <c r="H27" s="134">
        <v>300</v>
      </c>
      <c r="I27" s="134">
        <v>300</v>
      </c>
      <c r="J27" s="134">
        <v>300</v>
      </c>
      <c r="K27" s="134">
        <v>0</v>
      </c>
      <c r="L27" s="134">
        <v>0</v>
      </c>
      <c r="M27" s="134">
        <v>300</v>
      </c>
      <c r="N27" s="134">
        <v>300</v>
      </c>
      <c r="O27" s="134">
        <v>130</v>
      </c>
      <c r="P27" s="134">
        <v>200</v>
      </c>
      <c r="Q27" s="134">
        <v>1500</v>
      </c>
      <c r="R27" s="134">
        <v>200</v>
      </c>
      <c r="U27" s="130"/>
      <c r="W27" s="135"/>
    </row>
    <row r="28" spans="1:23" x14ac:dyDescent="0.25">
      <c r="A28" s="131">
        <v>17</v>
      </c>
      <c r="B28" s="137" t="s">
        <v>48</v>
      </c>
      <c r="C28" s="138" t="s">
        <v>49</v>
      </c>
      <c r="D28" s="134">
        <f t="shared" si="1"/>
        <v>9857</v>
      </c>
      <c r="E28" s="134">
        <v>5341</v>
      </c>
      <c r="F28" s="134">
        <v>600</v>
      </c>
      <c r="G28" s="134">
        <v>100</v>
      </c>
      <c r="H28" s="134">
        <v>250</v>
      </c>
      <c r="I28" s="134">
        <v>500</v>
      </c>
      <c r="J28" s="134">
        <v>400</v>
      </c>
      <c r="K28" s="134">
        <v>274</v>
      </c>
      <c r="L28" s="134">
        <v>145</v>
      </c>
      <c r="M28" s="134">
        <v>274</v>
      </c>
      <c r="N28" s="134">
        <v>274</v>
      </c>
      <c r="O28" s="134">
        <v>50</v>
      </c>
      <c r="P28" s="134">
        <v>45</v>
      </c>
      <c r="Q28" s="134">
        <v>1059</v>
      </c>
      <c r="R28" s="134">
        <v>545</v>
      </c>
      <c r="U28" s="130"/>
      <c r="W28" s="135"/>
    </row>
    <row r="29" spans="1:23" x14ac:dyDescent="0.25">
      <c r="A29" s="131">
        <v>18</v>
      </c>
      <c r="B29" s="137" t="s">
        <v>50</v>
      </c>
      <c r="C29" s="138" t="s">
        <v>51</v>
      </c>
      <c r="D29" s="134">
        <f t="shared" si="1"/>
        <v>27925</v>
      </c>
      <c r="E29" s="134">
        <v>19645</v>
      </c>
      <c r="F29" s="134">
        <v>60</v>
      </c>
      <c r="G29" s="134">
        <v>0</v>
      </c>
      <c r="H29" s="134">
        <v>3000</v>
      </c>
      <c r="I29" s="134">
        <v>675</v>
      </c>
      <c r="J29" s="134">
        <v>600</v>
      </c>
      <c r="K29" s="134">
        <v>300</v>
      </c>
      <c r="L29" s="134">
        <v>50</v>
      </c>
      <c r="M29" s="134">
        <v>225</v>
      </c>
      <c r="N29" s="134">
        <v>20</v>
      </c>
      <c r="O29" s="134">
        <v>0</v>
      </c>
      <c r="P29" s="134">
        <v>50</v>
      </c>
      <c r="Q29" s="134">
        <v>300</v>
      </c>
      <c r="R29" s="134">
        <v>3000</v>
      </c>
      <c r="U29" s="130"/>
      <c r="W29" s="135"/>
    </row>
    <row r="30" spans="1:23" x14ac:dyDescent="0.25">
      <c r="A30" s="131">
        <v>19</v>
      </c>
      <c r="B30" s="132" t="s">
        <v>52</v>
      </c>
      <c r="C30" s="133" t="s">
        <v>53</v>
      </c>
      <c r="D30" s="134">
        <f t="shared" si="1"/>
        <v>3748</v>
      </c>
      <c r="E30" s="134">
        <v>1648</v>
      </c>
      <c r="F30" s="134">
        <v>0</v>
      </c>
      <c r="G30" s="134">
        <v>150</v>
      </c>
      <c r="H30" s="134">
        <v>0</v>
      </c>
      <c r="I30" s="134">
        <v>350</v>
      </c>
      <c r="J30" s="134">
        <v>300</v>
      </c>
      <c r="K30" s="134">
        <v>0</v>
      </c>
      <c r="L30" s="134">
        <v>200</v>
      </c>
      <c r="M30" s="134">
        <v>250</v>
      </c>
      <c r="N30" s="134">
        <v>100</v>
      </c>
      <c r="O30" s="134">
        <v>50</v>
      </c>
      <c r="P30" s="134">
        <v>150</v>
      </c>
      <c r="Q30" s="134">
        <v>150</v>
      </c>
      <c r="R30" s="134">
        <v>400</v>
      </c>
      <c r="U30" s="130"/>
      <c r="W30" s="135"/>
    </row>
    <row r="31" spans="1:23" x14ac:dyDescent="0.25">
      <c r="A31" s="131">
        <v>20</v>
      </c>
      <c r="B31" s="132" t="s">
        <v>54</v>
      </c>
      <c r="C31" s="133" t="s">
        <v>55</v>
      </c>
      <c r="D31" s="134">
        <f t="shared" si="1"/>
        <v>4027</v>
      </c>
      <c r="E31" s="134">
        <v>1817</v>
      </c>
      <c r="F31" s="134">
        <v>0</v>
      </c>
      <c r="G31" s="134">
        <v>238</v>
      </c>
      <c r="H31" s="134">
        <v>161</v>
      </c>
      <c r="I31" s="134">
        <v>235</v>
      </c>
      <c r="J31" s="134">
        <v>235</v>
      </c>
      <c r="K31" s="134">
        <v>69</v>
      </c>
      <c r="L31" s="134">
        <v>238</v>
      </c>
      <c r="M31" s="134">
        <v>235</v>
      </c>
      <c r="N31" s="134">
        <v>235</v>
      </c>
      <c r="O31" s="134">
        <v>0</v>
      </c>
      <c r="P31" s="134">
        <v>238</v>
      </c>
      <c r="Q31" s="134">
        <v>238</v>
      </c>
      <c r="R31" s="134">
        <v>88</v>
      </c>
      <c r="U31" s="130"/>
      <c r="W31" s="135"/>
    </row>
    <row r="32" spans="1:23" x14ac:dyDescent="0.25">
      <c r="A32" s="131">
        <v>21</v>
      </c>
      <c r="B32" s="132" t="s">
        <v>56</v>
      </c>
      <c r="C32" s="133" t="s">
        <v>57</v>
      </c>
      <c r="D32" s="134">
        <f t="shared" si="1"/>
        <v>17999</v>
      </c>
      <c r="E32" s="134">
        <v>10224</v>
      </c>
      <c r="F32" s="134">
        <v>318</v>
      </c>
      <c r="G32" s="134">
        <v>30</v>
      </c>
      <c r="H32" s="134">
        <v>418</v>
      </c>
      <c r="I32" s="134">
        <v>954</v>
      </c>
      <c r="J32" s="134">
        <v>118</v>
      </c>
      <c r="K32" s="134">
        <v>0</v>
      </c>
      <c r="L32" s="134">
        <v>20</v>
      </c>
      <c r="M32" s="134">
        <v>318</v>
      </c>
      <c r="N32" s="134">
        <v>318</v>
      </c>
      <c r="O32" s="134">
        <v>0</v>
      </c>
      <c r="P32" s="134">
        <v>30</v>
      </c>
      <c r="Q32" s="134">
        <v>4051</v>
      </c>
      <c r="R32" s="134">
        <v>1200</v>
      </c>
      <c r="U32" s="130"/>
      <c r="W32" s="135"/>
    </row>
    <row r="33" spans="1:23" x14ac:dyDescent="0.25">
      <c r="A33" s="131">
        <v>22</v>
      </c>
      <c r="B33" s="132" t="s">
        <v>58</v>
      </c>
      <c r="C33" s="133" t="s">
        <v>59</v>
      </c>
      <c r="D33" s="134">
        <f t="shared" si="1"/>
        <v>12694</v>
      </c>
      <c r="E33" s="134">
        <v>6403</v>
      </c>
      <c r="F33" s="134">
        <v>1275</v>
      </c>
      <c r="G33" s="134">
        <v>190</v>
      </c>
      <c r="H33" s="134">
        <v>1629</v>
      </c>
      <c r="I33" s="134">
        <v>664</v>
      </c>
      <c r="J33" s="134">
        <v>50</v>
      </c>
      <c r="K33" s="134">
        <v>196</v>
      </c>
      <c r="L33" s="134">
        <v>196</v>
      </c>
      <c r="M33" s="134">
        <v>465</v>
      </c>
      <c r="N33" s="134">
        <v>121</v>
      </c>
      <c r="O33" s="134">
        <v>50</v>
      </c>
      <c r="P33" s="134">
        <v>70</v>
      </c>
      <c r="Q33" s="134">
        <v>251</v>
      </c>
      <c r="R33" s="134">
        <v>1134</v>
      </c>
      <c r="U33" s="130"/>
      <c r="W33" s="135"/>
    </row>
    <row r="34" spans="1:23" x14ac:dyDescent="0.25">
      <c r="A34" s="131">
        <v>23</v>
      </c>
      <c r="B34" s="137" t="s">
        <v>60</v>
      </c>
      <c r="C34" s="138" t="s">
        <v>61</v>
      </c>
      <c r="D34" s="134">
        <f t="shared" si="1"/>
        <v>3035</v>
      </c>
      <c r="E34" s="134">
        <v>1201</v>
      </c>
      <c r="F34" s="134">
        <v>0</v>
      </c>
      <c r="G34" s="134">
        <v>66</v>
      </c>
      <c r="H34" s="134">
        <v>763</v>
      </c>
      <c r="I34" s="134">
        <v>158</v>
      </c>
      <c r="J34" s="134">
        <v>154</v>
      </c>
      <c r="K34" s="134">
        <v>0</v>
      </c>
      <c r="L34" s="134">
        <v>15</v>
      </c>
      <c r="M34" s="134">
        <v>143</v>
      </c>
      <c r="N34" s="134">
        <v>153</v>
      </c>
      <c r="O34" s="134">
        <v>0</v>
      </c>
      <c r="P34" s="134">
        <v>191</v>
      </c>
      <c r="Q34" s="134">
        <v>191</v>
      </c>
      <c r="R34" s="134">
        <v>0</v>
      </c>
      <c r="U34" s="130"/>
      <c r="W34" s="135"/>
    </row>
    <row r="35" spans="1:23" x14ac:dyDescent="0.25">
      <c r="A35" s="131">
        <v>24</v>
      </c>
      <c r="B35" s="137" t="s">
        <v>62</v>
      </c>
      <c r="C35" s="138" t="s">
        <v>63</v>
      </c>
      <c r="D35" s="134">
        <f t="shared" si="1"/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4">
        <v>0</v>
      </c>
      <c r="Q35" s="134">
        <v>0</v>
      </c>
      <c r="R35" s="134">
        <v>0</v>
      </c>
      <c r="U35" s="130"/>
      <c r="W35" s="135"/>
    </row>
    <row r="36" spans="1:23" x14ac:dyDescent="0.25">
      <c r="A36" s="131">
        <v>25</v>
      </c>
      <c r="B36" s="137" t="s">
        <v>64</v>
      </c>
      <c r="C36" s="138" t="s">
        <v>65</v>
      </c>
      <c r="D36" s="134">
        <f t="shared" si="1"/>
        <v>0</v>
      </c>
      <c r="E36" s="134">
        <v>0</v>
      </c>
      <c r="F36" s="134">
        <v>0</v>
      </c>
      <c r="G36" s="134">
        <v>0</v>
      </c>
      <c r="H36" s="134">
        <v>0</v>
      </c>
      <c r="I36" s="134">
        <v>0</v>
      </c>
      <c r="J36" s="134">
        <v>0</v>
      </c>
      <c r="K36" s="134">
        <v>0</v>
      </c>
      <c r="L36" s="134">
        <v>0</v>
      </c>
      <c r="M36" s="134">
        <v>0</v>
      </c>
      <c r="N36" s="134">
        <v>0</v>
      </c>
      <c r="O36" s="134">
        <v>0</v>
      </c>
      <c r="P36" s="134">
        <v>0</v>
      </c>
      <c r="Q36" s="134">
        <v>0</v>
      </c>
      <c r="R36" s="134">
        <v>0</v>
      </c>
      <c r="U36" s="130"/>
      <c r="W36" s="135"/>
    </row>
    <row r="37" spans="1:23" x14ac:dyDescent="0.25">
      <c r="A37" s="131">
        <v>26</v>
      </c>
      <c r="B37" s="132" t="s">
        <v>66</v>
      </c>
      <c r="C37" s="140" t="s">
        <v>67</v>
      </c>
      <c r="D37" s="134">
        <f t="shared" si="1"/>
        <v>34437</v>
      </c>
      <c r="E37" s="134">
        <v>25797</v>
      </c>
      <c r="F37" s="134">
        <v>500</v>
      </c>
      <c r="G37" s="134">
        <v>0</v>
      </c>
      <c r="H37" s="134">
        <v>800</v>
      </c>
      <c r="I37" s="134">
        <v>500</v>
      </c>
      <c r="J37" s="134">
        <v>50</v>
      </c>
      <c r="K37" s="134">
        <v>200</v>
      </c>
      <c r="L37" s="134">
        <v>0</v>
      </c>
      <c r="M37" s="134">
        <v>700</v>
      </c>
      <c r="N37" s="134">
        <v>100</v>
      </c>
      <c r="O37" s="134">
        <v>0</v>
      </c>
      <c r="P37" s="134">
        <v>0</v>
      </c>
      <c r="Q37" s="134">
        <v>3000</v>
      </c>
      <c r="R37" s="134">
        <v>2790</v>
      </c>
      <c r="U37" s="130"/>
      <c r="W37" s="135"/>
    </row>
    <row r="38" spans="1:23" x14ac:dyDescent="0.25">
      <c r="A38" s="131">
        <v>27</v>
      </c>
      <c r="B38" s="137" t="s">
        <v>68</v>
      </c>
      <c r="C38" s="138" t="s">
        <v>69</v>
      </c>
      <c r="D38" s="134">
        <f t="shared" si="1"/>
        <v>36077</v>
      </c>
      <c r="E38" s="134">
        <v>24839</v>
      </c>
      <c r="F38" s="134">
        <v>687</v>
      </c>
      <c r="G38" s="134">
        <v>375</v>
      </c>
      <c r="H38" s="134">
        <v>2888</v>
      </c>
      <c r="I38" s="134">
        <v>1219</v>
      </c>
      <c r="J38" s="134">
        <v>353</v>
      </c>
      <c r="K38" s="134">
        <v>357</v>
      </c>
      <c r="L38" s="134">
        <v>161</v>
      </c>
      <c r="M38" s="134">
        <v>838</v>
      </c>
      <c r="N38" s="134">
        <v>664</v>
      </c>
      <c r="O38" s="134">
        <v>67</v>
      </c>
      <c r="P38" s="134">
        <v>152</v>
      </c>
      <c r="Q38" s="134">
        <v>1985</v>
      </c>
      <c r="R38" s="134">
        <v>1492</v>
      </c>
      <c r="U38" s="130"/>
      <c r="W38" s="135"/>
    </row>
    <row r="39" spans="1:23" x14ac:dyDescent="0.25">
      <c r="A39" s="131">
        <v>28</v>
      </c>
      <c r="B39" s="137" t="s">
        <v>70</v>
      </c>
      <c r="C39" s="138" t="s">
        <v>71</v>
      </c>
      <c r="D39" s="134">
        <f t="shared" si="1"/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4">
        <v>0</v>
      </c>
      <c r="Q39" s="134">
        <v>0</v>
      </c>
      <c r="R39" s="134">
        <v>0</v>
      </c>
      <c r="U39" s="130"/>
      <c r="W39" s="135"/>
    </row>
    <row r="40" spans="1:23" x14ac:dyDescent="0.25">
      <c r="A40" s="131">
        <v>29</v>
      </c>
      <c r="B40" s="136" t="s">
        <v>72</v>
      </c>
      <c r="C40" s="140" t="s">
        <v>73</v>
      </c>
      <c r="D40" s="134">
        <f t="shared" si="1"/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4">
        <v>0</v>
      </c>
      <c r="Q40" s="134">
        <v>0</v>
      </c>
      <c r="R40" s="134">
        <v>0</v>
      </c>
      <c r="U40" s="130"/>
      <c r="W40" s="135"/>
    </row>
    <row r="41" spans="1:23" ht="24" x14ac:dyDescent="0.25">
      <c r="A41" s="131">
        <v>30</v>
      </c>
      <c r="B41" s="132" t="s">
        <v>74</v>
      </c>
      <c r="C41" s="133" t="s">
        <v>379</v>
      </c>
      <c r="D41" s="134">
        <f t="shared" si="1"/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4">
        <v>0</v>
      </c>
      <c r="Q41" s="134">
        <v>0</v>
      </c>
      <c r="R41" s="134">
        <v>0</v>
      </c>
      <c r="U41" s="130"/>
      <c r="W41" s="135"/>
    </row>
    <row r="42" spans="1:23" x14ac:dyDescent="0.25">
      <c r="A42" s="131">
        <v>31</v>
      </c>
      <c r="B42" s="137" t="s">
        <v>75</v>
      </c>
      <c r="C42" s="138" t="s">
        <v>76</v>
      </c>
      <c r="D42" s="134">
        <f t="shared" si="1"/>
        <v>1704</v>
      </c>
      <c r="E42" s="134">
        <v>839</v>
      </c>
      <c r="F42" s="134">
        <v>200</v>
      </c>
      <c r="G42" s="134">
        <v>0</v>
      </c>
      <c r="H42" s="134">
        <v>300</v>
      </c>
      <c r="I42" s="134">
        <v>100</v>
      </c>
      <c r="J42" s="134">
        <v>50</v>
      </c>
      <c r="K42" s="134">
        <v>50</v>
      </c>
      <c r="L42" s="134">
        <v>5</v>
      </c>
      <c r="M42" s="134">
        <v>50</v>
      </c>
      <c r="N42" s="134">
        <v>50</v>
      </c>
      <c r="O42" s="134">
        <v>0</v>
      </c>
      <c r="P42" s="134">
        <v>0</v>
      </c>
      <c r="Q42" s="134">
        <v>60</v>
      </c>
      <c r="R42" s="134">
        <v>0</v>
      </c>
      <c r="U42" s="130"/>
      <c r="W42" s="135"/>
    </row>
    <row r="43" spans="1:23" x14ac:dyDescent="0.25">
      <c r="A43" s="131">
        <v>32</v>
      </c>
      <c r="B43" s="136" t="s">
        <v>77</v>
      </c>
      <c r="C43" s="133" t="s">
        <v>78</v>
      </c>
      <c r="D43" s="134">
        <f t="shared" si="1"/>
        <v>17925</v>
      </c>
      <c r="E43" s="134">
        <v>5249</v>
      </c>
      <c r="F43" s="134">
        <v>1624</v>
      </c>
      <c r="G43" s="134">
        <v>612</v>
      </c>
      <c r="H43" s="134">
        <v>2200</v>
      </c>
      <c r="I43" s="134">
        <v>2100</v>
      </c>
      <c r="J43" s="134">
        <v>360</v>
      </c>
      <c r="K43" s="134">
        <v>360</v>
      </c>
      <c r="L43" s="134">
        <v>240</v>
      </c>
      <c r="M43" s="134">
        <v>1200</v>
      </c>
      <c r="N43" s="134">
        <v>1200</v>
      </c>
      <c r="O43" s="134">
        <v>600</v>
      </c>
      <c r="P43" s="134">
        <v>280</v>
      </c>
      <c r="Q43" s="134">
        <v>600</v>
      </c>
      <c r="R43" s="134">
        <v>1300</v>
      </c>
      <c r="U43" s="130"/>
      <c r="W43" s="135"/>
    </row>
    <row r="44" spans="1:23" x14ac:dyDescent="0.25">
      <c r="A44" s="131">
        <v>33</v>
      </c>
      <c r="B44" s="139" t="s">
        <v>79</v>
      </c>
      <c r="C44" s="140" t="s">
        <v>80</v>
      </c>
      <c r="D44" s="134">
        <f t="shared" si="1"/>
        <v>34565</v>
      </c>
      <c r="E44" s="134">
        <v>22100</v>
      </c>
      <c r="F44" s="134">
        <v>1310</v>
      </c>
      <c r="G44" s="134">
        <v>174</v>
      </c>
      <c r="H44" s="134">
        <v>2248</v>
      </c>
      <c r="I44" s="134">
        <v>885</v>
      </c>
      <c r="J44" s="134">
        <v>113</v>
      </c>
      <c r="K44" s="134">
        <v>55</v>
      </c>
      <c r="L44" s="134">
        <v>508</v>
      </c>
      <c r="M44" s="134">
        <v>490</v>
      </c>
      <c r="N44" s="134">
        <v>170</v>
      </c>
      <c r="O44" s="134">
        <v>612</v>
      </c>
      <c r="P44" s="134">
        <v>0</v>
      </c>
      <c r="Q44" s="134">
        <v>2300</v>
      </c>
      <c r="R44" s="134">
        <v>3600</v>
      </c>
      <c r="U44" s="130"/>
      <c r="W44" s="135"/>
    </row>
    <row r="45" spans="1:23" x14ac:dyDescent="0.25">
      <c r="A45" s="131">
        <v>34</v>
      </c>
      <c r="B45" s="136" t="s">
        <v>81</v>
      </c>
      <c r="C45" s="133" t="s">
        <v>82</v>
      </c>
      <c r="D45" s="134">
        <f t="shared" si="1"/>
        <v>5223</v>
      </c>
      <c r="E45" s="134">
        <v>2318</v>
      </c>
      <c r="F45" s="134">
        <v>363</v>
      </c>
      <c r="G45" s="134">
        <v>10</v>
      </c>
      <c r="H45" s="134">
        <v>1050</v>
      </c>
      <c r="I45" s="134">
        <v>400</v>
      </c>
      <c r="J45" s="134">
        <v>58</v>
      </c>
      <c r="K45" s="134">
        <v>0</v>
      </c>
      <c r="L45" s="134">
        <v>0</v>
      </c>
      <c r="M45" s="134">
        <v>74</v>
      </c>
      <c r="N45" s="134">
        <v>156</v>
      </c>
      <c r="O45" s="134">
        <v>0</v>
      </c>
      <c r="P45" s="134">
        <v>64</v>
      </c>
      <c r="Q45" s="134">
        <v>386</v>
      </c>
      <c r="R45" s="134">
        <v>344</v>
      </c>
      <c r="U45" s="130"/>
      <c r="W45" s="135"/>
    </row>
    <row r="46" spans="1:23" x14ac:dyDescent="0.25">
      <c r="A46" s="131">
        <v>35</v>
      </c>
      <c r="B46" s="137" t="s">
        <v>83</v>
      </c>
      <c r="C46" s="138" t="s">
        <v>84</v>
      </c>
      <c r="D46" s="134">
        <f t="shared" si="1"/>
        <v>27406</v>
      </c>
      <c r="E46" s="134">
        <v>18121</v>
      </c>
      <c r="F46" s="134">
        <v>227</v>
      </c>
      <c r="G46" s="134">
        <v>494</v>
      </c>
      <c r="H46" s="134">
        <v>3078</v>
      </c>
      <c r="I46" s="134">
        <v>708</v>
      </c>
      <c r="J46" s="134">
        <v>318</v>
      </c>
      <c r="K46" s="134">
        <v>207</v>
      </c>
      <c r="L46" s="134">
        <v>532</v>
      </c>
      <c r="M46" s="134">
        <v>449</v>
      </c>
      <c r="N46" s="134">
        <v>305</v>
      </c>
      <c r="O46" s="134">
        <v>876</v>
      </c>
      <c r="P46" s="134">
        <v>62</v>
      </c>
      <c r="Q46" s="134">
        <v>1253</v>
      </c>
      <c r="R46" s="134">
        <v>776</v>
      </c>
      <c r="U46" s="130"/>
      <c r="W46" s="135"/>
    </row>
    <row r="47" spans="1:23" x14ac:dyDescent="0.25">
      <c r="A47" s="131">
        <v>36</v>
      </c>
      <c r="B47" s="136" t="s">
        <v>85</v>
      </c>
      <c r="C47" s="133" t="s">
        <v>86</v>
      </c>
      <c r="D47" s="134">
        <f t="shared" si="1"/>
        <v>7509</v>
      </c>
      <c r="E47" s="134">
        <v>4023</v>
      </c>
      <c r="F47" s="134">
        <v>179</v>
      </c>
      <c r="G47" s="134">
        <v>30</v>
      </c>
      <c r="H47" s="134">
        <v>1100</v>
      </c>
      <c r="I47" s="134">
        <v>284</v>
      </c>
      <c r="J47" s="134">
        <v>347</v>
      </c>
      <c r="K47" s="134">
        <v>59</v>
      </c>
      <c r="L47" s="134">
        <v>104</v>
      </c>
      <c r="M47" s="134">
        <v>531</v>
      </c>
      <c r="N47" s="134">
        <v>87</v>
      </c>
      <c r="O47" s="134">
        <v>256</v>
      </c>
      <c r="P47" s="134">
        <v>120</v>
      </c>
      <c r="Q47" s="134">
        <v>120</v>
      </c>
      <c r="R47" s="134">
        <v>269</v>
      </c>
      <c r="U47" s="130"/>
      <c r="W47" s="135"/>
    </row>
    <row r="48" spans="1:23" x14ac:dyDescent="0.25">
      <c r="A48" s="131">
        <v>37</v>
      </c>
      <c r="B48" s="132" t="s">
        <v>87</v>
      </c>
      <c r="C48" s="133" t="s">
        <v>88</v>
      </c>
      <c r="D48" s="134">
        <f t="shared" si="1"/>
        <v>21245</v>
      </c>
      <c r="E48" s="134">
        <v>11590</v>
      </c>
      <c r="F48" s="134">
        <v>1305</v>
      </c>
      <c r="G48" s="134">
        <v>60</v>
      </c>
      <c r="H48" s="134">
        <v>1500</v>
      </c>
      <c r="I48" s="134">
        <v>1560</v>
      </c>
      <c r="J48" s="134">
        <v>850</v>
      </c>
      <c r="K48" s="134">
        <v>1000</v>
      </c>
      <c r="L48" s="134">
        <v>60</v>
      </c>
      <c r="M48" s="134">
        <v>1100</v>
      </c>
      <c r="N48" s="134">
        <v>950</v>
      </c>
      <c r="O48" s="134">
        <v>0</v>
      </c>
      <c r="P48" s="134">
        <v>500</v>
      </c>
      <c r="Q48" s="134">
        <v>220</v>
      </c>
      <c r="R48" s="134">
        <v>550</v>
      </c>
      <c r="U48" s="130"/>
      <c r="W48" s="135"/>
    </row>
    <row r="49" spans="1:23" x14ac:dyDescent="0.25">
      <c r="A49" s="131">
        <v>38</v>
      </c>
      <c r="B49" s="141" t="s">
        <v>89</v>
      </c>
      <c r="C49" s="142" t="s">
        <v>90</v>
      </c>
      <c r="D49" s="134">
        <f t="shared" si="1"/>
        <v>6774</v>
      </c>
      <c r="E49" s="134">
        <v>5101</v>
      </c>
      <c r="F49" s="134">
        <v>108</v>
      </c>
      <c r="G49" s="134">
        <v>10</v>
      </c>
      <c r="H49" s="134">
        <v>50</v>
      </c>
      <c r="I49" s="134">
        <v>460</v>
      </c>
      <c r="J49" s="134">
        <v>80</v>
      </c>
      <c r="K49" s="134">
        <v>80</v>
      </c>
      <c r="L49" s="134">
        <v>10</v>
      </c>
      <c r="M49" s="134">
        <v>420</v>
      </c>
      <c r="N49" s="134">
        <v>50</v>
      </c>
      <c r="O49" s="134">
        <v>70</v>
      </c>
      <c r="P49" s="134">
        <v>40</v>
      </c>
      <c r="Q49" s="134">
        <v>120</v>
      </c>
      <c r="R49" s="134">
        <v>175</v>
      </c>
      <c r="U49" s="130"/>
      <c r="W49" s="135"/>
    </row>
    <row r="50" spans="1:23" x14ac:dyDescent="0.25">
      <c r="A50" s="131">
        <v>39</v>
      </c>
      <c r="B50" s="132" t="s">
        <v>91</v>
      </c>
      <c r="C50" s="133" t="s">
        <v>92</v>
      </c>
      <c r="D50" s="134">
        <f t="shared" si="1"/>
        <v>5582</v>
      </c>
      <c r="E50" s="134">
        <v>1766</v>
      </c>
      <c r="F50" s="134">
        <v>360</v>
      </c>
      <c r="G50" s="134">
        <v>0</v>
      </c>
      <c r="H50" s="134">
        <v>0</v>
      </c>
      <c r="I50" s="134">
        <v>480</v>
      </c>
      <c r="J50" s="134">
        <v>360</v>
      </c>
      <c r="K50" s="134">
        <v>0</v>
      </c>
      <c r="L50" s="134">
        <v>20</v>
      </c>
      <c r="M50" s="134">
        <v>180</v>
      </c>
      <c r="N50" s="134">
        <v>36</v>
      </c>
      <c r="O50" s="134">
        <v>20</v>
      </c>
      <c r="P50" s="134">
        <v>360</v>
      </c>
      <c r="Q50" s="134">
        <v>1200</v>
      </c>
      <c r="R50" s="134">
        <v>800</v>
      </c>
      <c r="U50" s="130"/>
      <c r="W50" s="135"/>
    </row>
    <row r="51" spans="1:23" x14ac:dyDescent="0.25">
      <c r="A51" s="131">
        <v>40</v>
      </c>
      <c r="B51" s="139" t="s">
        <v>93</v>
      </c>
      <c r="C51" s="140" t="s">
        <v>94</v>
      </c>
      <c r="D51" s="134">
        <f t="shared" si="1"/>
        <v>10063</v>
      </c>
      <c r="E51" s="134">
        <v>6858</v>
      </c>
      <c r="F51" s="134">
        <v>200</v>
      </c>
      <c r="G51" s="134">
        <v>0</v>
      </c>
      <c r="H51" s="134">
        <v>600</v>
      </c>
      <c r="I51" s="134">
        <v>590</v>
      </c>
      <c r="J51" s="134">
        <v>200</v>
      </c>
      <c r="K51" s="134">
        <v>0</v>
      </c>
      <c r="L51" s="134">
        <v>0</v>
      </c>
      <c r="M51" s="134">
        <v>280</v>
      </c>
      <c r="N51" s="134">
        <v>120</v>
      </c>
      <c r="O51" s="134">
        <v>0</v>
      </c>
      <c r="P51" s="134">
        <v>200</v>
      </c>
      <c r="Q51" s="134">
        <v>415</v>
      </c>
      <c r="R51" s="134">
        <v>600</v>
      </c>
      <c r="U51" s="130"/>
      <c r="W51" s="135"/>
    </row>
    <row r="52" spans="1:23" x14ac:dyDescent="0.25">
      <c r="A52" s="131">
        <v>41</v>
      </c>
      <c r="B52" s="137" t="s">
        <v>95</v>
      </c>
      <c r="C52" s="138" t="s">
        <v>96</v>
      </c>
      <c r="D52" s="134">
        <f t="shared" si="1"/>
        <v>4040</v>
      </c>
      <c r="E52" s="134">
        <v>3739</v>
      </c>
      <c r="F52" s="134">
        <v>45</v>
      </c>
      <c r="G52" s="134">
        <v>10</v>
      </c>
      <c r="H52" s="134">
        <v>60</v>
      </c>
      <c r="I52" s="134">
        <v>0</v>
      </c>
      <c r="J52" s="134">
        <v>2</v>
      </c>
      <c r="K52" s="134">
        <v>0</v>
      </c>
      <c r="L52" s="134">
        <v>5</v>
      </c>
      <c r="M52" s="134">
        <v>4</v>
      </c>
      <c r="N52" s="134">
        <v>10</v>
      </c>
      <c r="O52" s="134">
        <v>5</v>
      </c>
      <c r="P52" s="134">
        <v>40</v>
      </c>
      <c r="Q52" s="134">
        <v>120</v>
      </c>
      <c r="R52" s="134">
        <v>0</v>
      </c>
      <c r="U52" s="130"/>
      <c r="W52" s="135"/>
    </row>
    <row r="53" spans="1:23" x14ac:dyDescent="0.25">
      <c r="A53" s="131">
        <v>42</v>
      </c>
      <c r="B53" s="136" t="s">
        <v>97</v>
      </c>
      <c r="C53" s="133" t="s">
        <v>98</v>
      </c>
      <c r="D53" s="134">
        <f t="shared" si="1"/>
        <v>2278</v>
      </c>
      <c r="E53" s="134">
        <v>588</v>
      </c>
      <c r="F53" s="134">
        <v>300</v>
      </c>
      <c r="G53" s="134">
        <v>20</v>
      </c>
      <c r="H53" s="134">
        <v>750</v>
      </c>
      <c r="I53" s="134">
        <v>160</v>
      </c>
      <c r="J53" s="134">
        <v>10</v>
      </c>
      <c r="K53" s="134">
        <v>10</v>
      </c>
      <c r="L53" s="134">
        <v>0</v>
      </c>
      <c r="M53" s="134">
        <v>5</v>
      </c>
      <c r="N53" s="134">
        <v>5</v>
      </c>
      <c r="O53" s="134">
        <v>0</v>
      </c>
      <c r="P53" s="134">
        <v>0</v>
      </c>
      <c r="Q53" s="134">
        <v>10</v>
      </c>
      <c r="R53" s="134">
        <v>420</v>
      </c>
      <c r="U53" s="130"/>
      <c r="W53" s="135"/>
    </row>
    <row r="54" spans="1:23" x14ac:dyDescent="0.25">
      <c r="A54" s="131">
        <v>43</v>
      </c>
      <c r="B54" s="137" t="s">
        <v>99</v>
      </c>
      <c r="C54" s="138" t="s">
        <v>100</v>
      </c>
      <c r="D54" s="134">
        <f t="shared" si="1"/>
        <v>25800</v>
      </c>
      <c r="E54" s="134">
        <v>17435</v>
      </c>
      <c r="F54" s="134">
        <v>714</v>
      </c>
      <c r="G54" s="134">
        <v>485</v>
      </c>
      <c r="H54" s="134">
        <v>649</v>
      </c>
      <c r="I54" s="134">
        <v>1210</v>
      </c>
      <c r="J54" s="134">
        <v>432</v>
      </c>
      <c r="K54" s="134">
        <v>216</v>
      </c>
      <c r="L54" s="134">
        <v>720</v>
      </c>
      <c r="M54" s="134">
        <v>648</v>
      </c>
      <c r="N54" s="134">
        <v>864</v>
      </c>
      <c r="O54" s="134">
        <v>12</v>
      </c>
      <c r="P54" s="134">
        <v>810</v>
      </c>
      <c r="Q54" s="134">
        <v>1545</v>
      </c>
      <c r="R54" s="134">
        <v>60</v>
      </c>
      <c r="U54" s="130"/>
      <c r="W54" s="135"/>
    </row>
    <row r="55" spans="1:23" x14ac:dyDescent="0.25">
      <c r="A55" s="131">
        <v>44</v>
      </c>
      <c r="B55" s="132" t="s">
        <v>101</v>
      </c>
      <c r="C55" s="133" t="s">
        <v>102</v>
      </c>
      <c r="D55" s="134">
        <f t="shared" si="1"/>
        <v>7571</v>
      </c>
      <c r="E55" s="134">
        <v>2621</v>
      </c>
      <c r="F55" s="134">
        <v>1035</v>
      </c>
      <c r="G55" s="134">
        <v>153</v>
      </c>
      <c r="H55" s="134">
        <v>1097</v>
      </c>
      <c r="I55" s="134">
        <v>510</v>
      </c>
      <c r="J55" s="134">
        <v>361</v>
      </c>
      <c r="K55" s="134">
        <v>143</v>
      </c>
      <c r="L55" s="134">
        <v>0</v>
      </c>
      <c r="M55" s="134">
        <v>508</v>
      </c>
      <c r="N55" s="134">
        <v>240</v>
      </c>
      <c r="O55" s="134">
        <v>96</v>
      </c>
      <c r="P55" s="134">
        <v>91</v>
      </c>
      <c r="Q55" s="134">
        <v>145</v>
      </c>
      <c r="R55" s="134">
        <v>571</v>
      </c>
      <c r="U55" s="130"/>
      <c r="W55" s="135"/>
    </row>
    <row r="56" spans="1:23" x14ac:dyDescent="0.25">
      <c r="A56" s="131">
        <v>45</v>
      </c>
      <c r="B56" s="132" t="s">
        <v>103</v>
      </c>
      <c r="C56" s="133" t="s">
        <v>104</v>
      </c>
      <c r="D56" s="134">
        <f t="shared" si="1"/>
        <v>18504</v>
      </c>
      <c r="E56" s="134">
        <v>6577</v>
      </c>
      <c r="F56" s="134">
        <v>81</v>
      </c>
      <c r="G56" s="134">
        <v>126</v>
      </c>
      <c r="H56" s="134">
        <v>958</v>
      </c>
      <c r="I56" s="134">
        <v>643</v>
      </c>
      <c r="J56" s="134">
        <v>832</v>
      </c>
      <c r="K56" s="134">
        <v>311</v>
      </c>
      <c r="L56" s="134">
        <v>769</v>
      </c>
      <c r="M56" s="134">
        <v>2106</v>
      </c>
      <c r="N56" s="134">
        <v>785</v>
      </c>
      <c r="O56" s="134">
        <v>2523</v>
      </c>
      <c r="P56" s="134">
        <v>536</v>
      </c>
      <c r="Q56" s="134">
        <v>1859</v>
      </c>
      <c r="R56" s="134">
        <v>398</v>
      </c>
      <c r="U56" s="130"/>
      <c r="W56" s="135"/>
    </row>
    <row r="57" spans="1:23" x14ac:dyDescent="0.25">
      <c r="A57" s="131">
        <v>46</v>
      </c>
      <c r="B57" s="137" t="s">
        <v>105</v>
      </c>
      <c r="C57" s="138" t="s">
        <v>106</v>
      </c>
      <c r="D57" s="134">
        <f t="shared" si="1"/>
        <v>5986</v>
      </c>
      <c r="E57" s="134">
        <v>5776</v>
      </c>
      <c r="F57" s="134">
        <v>0</v>
      </c>
      <c r="G57" s="134">
        <v>20</v>
      </c>
      <c r="H57" s="134">
        <v>0</v>
      </c>
      <c r="I57" s="134">
        <v>10</v>
      </c>
      <c r="J57" s="134">
        <v>20</v>
      </c>
      <c r="K57" s="134">
        <v>0</v>
      </c>
      <c r="L57" s="134">
        <v>0</v>
      </c>
      <c r="M57" s="134">
        <v>20</v>
      </c>
      <c r="N57" s="134">
        <v>0</v>
      </c>
      <c r="O57" s="134">
        <v>10</v>
      </c>
      <c r="P57" s="134">
        <v>10</v>
      </c>
      <c r="Q57" s="134">
        <v>20</v>
      </c>
      <c r="R57" s="134">
        <v>100</v>
      </c>
      <c r="U57" s="130"/>
      <c r="W57" s="135"/>
    </row>
    <row r="58" spans="1:23" x14ac:dyDescent="0.25">
      <c r="A58" s="131">
        <v>47</v>
      </c>
      <c r="B58" s="137" t="s">
        <v>107</v>
      </c>
      <c r="C58" s="138" t="s">
        <v>108</v>
      </c>
      <c r="D58" s="134">
        <f t="shared" si="1"/>
        <v>9482</v>
      </c>
      <c r="E58" s="134">
        <v>7385</v>
      </c>
      <c r="F58" s="134">
        <v>250</v>
      </c>
      <c r="G58" s="134">
        <v>154</v>
      </c>
      <c r="H58" s="134">
        <v>550</v>
      </c>
      <c r="I58" s="134">
        <v>160</v>
      </c>
      <c r="J58" s="134">
        <v>30</v>
      </c>
      <c r="K58" s="134">
        <v>0</v>
      </c>
      <c r="L58" s="134">
        <v>30</v>
      </c>
      <c r="M58" s="134">
        <v>100</v>
      </c>
      <c r="N58" s="134">
        <v>135</v>
      </c>
      <c r="O58" s="134">
        <v>14</v>
      </c>
      <c r="P58" s="134">
        <v>178</v>
      </c>
      <c r="Q58" s="134">
        <v>96</v>
      </c>
      <c r="R58" s="134">
        <v>400</v>
      </c>
      <c r="U58" s="130"/>
      <c r="W58" s="135"/>
    </row>
    <row r="59" spans="1:23" x14ac:dyDescent="0.25">
      <c r="A59" s="131">
        <v>48</v>
      </c>
      <c r="B59" s="136" t="s">
        <v>109</v>
      </c>
      <c r="C59" s="133" t="s">
        <v>110</v>
      </c>
      <c r="D59" s="134">
        <f t="shared" si="1"/>
        <v>10181</v>
      </c>
      <c r="E59" s="134">
        <v>5799</v>
      </c>
      <c r="F59" s="134">
        <v>895</v>
      </c>
      <c r="G59" s="134">
        <v>312</v>
      </c>
      <c r="H59" s="134">
        <v>500</v>
      </c>
      <c r="I59" s="134">
        <v>450</v>
      </c>
      <c r="J59" s="134">
        <v>112</v>
      </c>
      <c r="K59" s="134">
        <v>0</v>
      </c>
      <c r="L59" s="134">
        <v>6</v>
      </c>
      <c r="M59" s="134">
        <v>365</v>
      </c>
      <c r="N59" s="134">
        <v>200</v>
      </c>
      <c r="O59" s="134">
        <v>53</v>
      </c>
      <c r="P59" s="134">
        <v>76</v>
      </c>
      <c r="Q59" s="134">
        <v>424</v>
      </c>
      <c r="R59" s="134">
        <v>989</v>
      </c>
      <c r="U59" s="130"/>
      <c r="W59" s="135"/>
    </row>
    <row r="60" spans="1:23" x14ac:dyDescent="0.25">
      <c r="A60" s="131">
        <v>49</v>
      </c>
      <c r="B60" s="137" t="s">
        <v>111</v>
      </c>
      <c r="C60" s="138" t="s">
        <v>112</v>
      </c>
      <c r="D60" s="134">
        <f t="shared" si="1"/>
        <v>4482</v>
      </c>
      <c r="E60" s="134">
        <v>2513</v>
      </c>
      <c r="F60" s="134">
        <v>415</v>
      </c>
      <c r="G60" s="134">
        <v>35</v>
      </c>
      <c r="H60" s="134">
        <v>419</v>
      </c>
      <c r="I60" s="134">
        <v>217</v>
      </c>
      <c r="J60" s="134">
        <v>217</v>
      </c>
      <c r="K60" s="134">
        <v>0</v>
      </c>
      <c r="L60" s="134">
        <v>34</v>
      </c>
      <c r="M60" s="134">
        <v>245</v>
      </c>
      <c r="N60" s="134">
        <v>238</v>
      </c>
      <c r="O60" s="134">
        <v>35</v>
      </c>
      <c r="P60" s="134">
        <v>37</v>
      </c>
      <c r="Q60" s="134">
        <v>77</v>
      </c>
      <c r="R60" s="134">
        <v>0</v>
      </c>
      <c r="U60" s="130"/>
      <c r="W60" s="135"/>
    </row>
    <row r="61" spans="1:23" x14ac:dyDescent="0.25">
      <c r="A61" s="131">
        <v>50</v>
      </c>
      <c r="B61" s="136" t="s">
        <v>113</v>
      </c>
      <c r="C61" s="133" t="s">
        <v>114</v>
      </c>
      <c r="D61" s="134">
        <f t="shared" si="1"/>
        <v>8614</v>
      </c>
      <c r="E61" s="134">
        <v>4954</v>
      </c>
      <c r="F61" s="134">
        <v>190</v>
      </c>
      <c r="G61" s="134">
        <v>120</v>
      </c>
      <c r="H61" s="134">
        <v>800</v>
      </c>
      <c r="I61" s="134">
        <v>300</v>
      </c>
      <c r="J61" s="134">
        <v>200</v>
      </c>
      <c r="K61" s="134">
        <v>0</v>
      </c>
      <c r="L61" s="134">
        <v>50</v>
      </c>
      <c r="M61" s="134">
        <v>700</v>
      </c>
      <c r="N61" s="134">
        <v>300</v>
      </c>
      <c r="O61" s="134">
        <v>0</v>
      </c>
      <c r="P61" s="134">
        <v>150</v>
      </c>
      <c r="Q61" s="134">
        <v>300</v>
      </c>
      <c r="R61" s="134">
        <v>550</v>
      </c>
      <c r="U61" s="130"/>
      <c r="W61" s="135"/>
    </row>
    <row r="62" spans="1:23" x14ac:dyDescent="0.25">
      <c r="A62" s="131">
        <v>51</v>
      </c>
      <c r="B62" s="137" t="s">
        <v>115</v>
      </c>
      <c r="C62" s="138" t="s">
        <v>116</v>
      </c>
      <c r="D62" s="134">
        <f t="shared" si="1"/>
        <v>12830</v>
      </c>
      <c r="E62" s="134">
        <v>9750</v>
      </c>
      <c r="F62" s="134">
        <v>500</v>
      </c>
      <c r="G62" s="134">
        <v>10</v>
      </c>
      <c r="H62" s="134">
        <v>300</v>
      </c>
      <c r="I62" s="134">
        <v>600</v>
      </c>
      <c r="J62" s="134">
        <v>350</v>
      </c>
      <c r="K62" s="134">
        <v>30</v>
      </c>
      <c r="L62" s="134">
        <v>30</v>
      </c>
      <c r="M62" s="134">
        <v>600</v>
      </c>
      <c r="N62" s="134">
        <v>500</v>
      </c>
      <c r="O62" s="134">
        <v>10</v>
      </c>
      <c r="P62" s="134">
        <v>50</v>
      </c>
      <c r="Q62" s="134">
        <v>50</v>
      </c>
      <c r="R62" s="134">
        <v>50</v>
      </c>
      <c r="U62" s="130"/>
      <c r="W62" s="135"/>
    </row>
    <row r="63" spans="1:23" x14ac:dyDescent="0.25">
      <c r="A63" s="131">
        <v>52</v>
      </c>
      <c r="B63" s="137" t="s">
        <v>117</v>
      </c>
      <c r="C63" s="138" t="s">
        <v>118</v>
      </c>
      <c r="D63" s="134">
        <f t="shared" si="1"/>
        <v>29668</v>
      </c>
      <c r="E63" s="134">
        <v>23861</v>
      </c>
      <c r="F63" s="134">
        <v>1769</v>
      </c>
      <c r="G63" s="134">
        <v>100</v>
      </c>
      <c r="H63" s="134">
        <v>559</v>
      </c>
      <c r="I63" s="134">
        <v>629</v>
      </c>
      <c r="J63" s="134">
        <v>300</v>
      </c>
      <c r="K63" s="134">
        <v>60</v>
      </c>
      <c r="L63" s="134">
        <v>100</v>
      </c>
      <c r="M63" s="134">
        <v>950</v>
      </c>
      <c r="N63" s="134">
        <v>200</v>
      </c>
      <c r="O63" s="134">
        <v>50</v>
      </c>
      <c r="P63" s="134">
        <v>100</v>
      </c>
      <c r="Q63" s="134">
        <v>300</v>
      </c>
      <c r="R63" s="134">
        <v>690</v>
      </c>
      <c r="U63" s="130"/>
      <c r="W63" s="135"/>
    </row>
    <row r="64" spans="1:23" x14ac:dyDescent="0.25">
      <c r="A64" s="131">
        <v>53</v>
      </c>
      <c r="B64" s="137" t="s">
        <v>119</v>
      </c>
      <c r="C64" s="138" t="s">
        <v>120</v>
      </c>
      <c r="D64" s="134">
        <f t="shared" si="1"/>
        <v>5195</v>
      </c>
      <c r="E64" s="134">
        <v>4501</v>
      </c>
      <c r="F64" s="134">
        <v>0</v>
      </c>
      <c r="G64" s="134">
        <v>10</v>
      </c>
      <c r="H64" s="134">
        <v>210</v>
      </c>
      <c r="I64" s="134">
        <v>10</v>
      </c>
      <c r="J64" s="134">
        <v>8</v>
      </c>
      <c r="K64" s="134">
        <v>85</v>
      </c>
      <c r="L64" s="134">
        <v>4</v>
      </c>
      <c r="M64" s="134">
        <v>52</v>
      </c>
      <c r="N64" s="134">
        <v>32</v>
      </c>
      <c r="O64" s="134">
        <v>15</v>
      </c>
      <c r="P64" s="134">
        <v>60</v>
      </c>
      <c r="Q64" s="134">
        <v>55</v>
      </c>
      <c r="R64" s="134">
        <v>153</v>
      </c>
      <c r="U64" s="130"/>
      <c r="W64" s="135"/>
    </row>
    <row r="65" spans="1:23" x14ac:dyDescent="0.25">
      <c r="A65" s="131">
        <v>54</v>
      </c>
      <c r="B65" s="137" t="s">
        <v>121</v>
      </c>
      <c r="C65" s="138" t="s">
        <v>122</v>
      </c>
      <c r="D65" s="134">
        <f t="shared" si="1"/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U65" s="130"/>
      <c r="W65" s="135"/>
    </row>
    <row r="66" spans="1:23" x14ac:dyDescent="0.25">
      <c r="A66" s="131">
        <v>55</v>
      </c>
      <c r="B66" s="137" t="s">
        <v>123</v>
      </c>
      <c r="C66" s="138" t="s">
        <v>124</v>
      </c>
      <c r="D66" s="134">
        <f t="shared" si="1"/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4">
        <v>0</v>
      </c>
      <c r="Q66" s="134">
        <v>0</v>
      </c>
      <c r="R66" s="134">
        <v>0</v>
      </c>
      <c r="U66" s="130"/>
      <c r="W66" s="135"/>
    </row>
    <row r="67" spans="1:23" x14ac:dyDescent="0.25">
      <c r="A67" s="131">
        <v>56</v>
      </c>
      <c r="B67" s="64" t="s">
        <v>125</v>
      </c>
      <c r="C67" s="65" t="s">
        <v>126</v>
      </c>
      <c r="D67" s="134">
        <f t="shared" si="1"/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4">
        <v>0</v>
      </c>
      <c r="Q67" s="134">
        <v>0</v>
      </c>
      <c r="R67" s="134">
        <v>0</v>
      </c>
      <c r="U67" s="130"/>
      <c r="W67" s="135"/>
    </row>
    <row r="68" spans="1:23" x14ac:dyDescent="0.25">
      <c r="A68" s="131">
        <v>57</v>
      </c>
      <c r="B68" s="137" t="s">
        <v>127</v>
      </c>
      <c r="C68" s="138" t="s">
        <v>128</v>
      </c>
      <c r="D68" s="134">
        <f t="shared" si="1"/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4">
        <v>0</v>
      </c>
      <c r="Q68" s="134">
        <v>0</v>
      </c>
      <c r="R68" s="134">
        <v>0</v>
      </c>
      <c r="U68" s="130"/>
      <c r="W68" s="135"/>
    </row>
    <row r="69" spans="1:23" x14ac:dyDescent="0.25">
      <c r="A69" s="131">
        <v>58</v>
      </c>
      <c r="B69" s="136" t="s">
        <v>129</v>
      </c>
      <c r="C69" s="138" t="s">
        <v>130</v>
      </c>
      <c r="D69" s="134">
        <f t="shared" si="1"/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4">
        <v>0</v>
      </c>
      <c r="Q69" s="134">
        <v>0</v>
      </c>
      <c r="R69" s="134">
        <v>0</v>
      </c>
      <c r="U69" s="130"/>
      <c r="W69" s="135"/>
    </row>
    <row r="70" spans="1:23" x14ac:dyDescent="0.25">
      <c r="A70" s="131">
        <v>59</v>
      </c>
      <c r="B70" s="139" t="s">
        <v>131</v>
      </c>
      <c r="C70" s="140" t="s">
        <v>132</v>
      </c>
      <c r="D70" s="134">
        <f t="shared" si="1"/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4">
        <v>0</v>
      </c>
      <c r="Q70" s="134">
        <v>0</v>
      </c>
      <c r="R70" s="134">
        <v>0</v>
      </c>
      <c r="U70" s="130"/>
      <c r="W70" s="135"/>
    </row>
    <row r="71" spans="1:23" x14ac:dyDescent="0.25">
      <c r="A71" s="131">
        <v>60</v>
      </c>
      <c r="B71" s="136" t="s">
        <v>133</v>
      </c>
      <c r="C71" s="138" t="s">
        <v>134</v>
      </c>
      <c r="D71" s="134">
        <f t="shared" si="1"/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4">
        <v>0</v>
      </c>
      <c r="Q71" s="134">
        <v>0</v>
      </c>
      <c r="R71" s="134">
        <v>0</v>
      </c>
      <c r="U71" s="130"/>
      <c r="W71" s="135"/>
    </row>
    <row r="72" spans="1:23" x14ac:dyDescent="0.25">
      <c r="A72" s="131">
        <v>61</v>
      </c>
      <c r="B72" s="137" t="s">
        <v>135</v>
      </c>
      <c r="C72" s="138" t="s">
        <v>136</v>
      </c>
      <c r="D72" s="134">
        <f t="shared" si="1"/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4">
        <v>0</v>
      </c>
      <c r="Q72" s="134">
        <v>0</v>
      </c>
      <c r="R72" s="134">
        <v>0</v>
      </c>
      <c r="U72" s="130"/>
      <c r="W72" s="135"/>
    </row>
    <row r="73" spans="1:23" ht="24" x14ac:dyDescent="0.25">
      <c r="A73" s="131">
        <v>62</v>
      </c>
      <c r="B73" s="132" t="s">
        <v>137</v>
      </c>
      <c r="C73" s="138" t="s">
        <v>138</v>
      </c>
      <c r="D73" s="134">
        <f t="shared" si="1"/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4">
        <v>0</v>
      </c>
      <c r="Q73" s="134">
        <v>0</v>
      </c>
      <c r="R73" s="134">
        <v>0</v>
      </c>
      <c r="U73" s="130"/>
      <c r="W73" s="135"/>
    </row>
    <row r="74" spans="1:23" ht="24" x14ac:dyDescent="0.25">
      <c r="A74" s="131">
        <v>63</v>
      </c>
      <c r="B74" s="132" t="s">
        <v>139</v>
      </c>
      <c r="C74" s="138" t="s">
        <v>140</v>
      </c>
      <c r="D74" s="134">
        <f t="shared" si="1"/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4">
        <v>0</v>
      </c>
      <c r="Q74" s="134">
        <v>0</v>
      </c>
      <c r="R74" s="134">
        <v>0</v>
      </c>
      <c r="U74" s="130"/>
      <c r="W74" s="135"/>
    </row>
    <row r="75" spans="1:23" x14ac:dyDescent="0.25">
      <c r="A75" s="131">
        <v>64</v>
      </c>
      <c r="B75" s="136" t="s">
        <v>141</v>
      </c>
      <c r="C75" s="138" t="s">
        <v>142</v>
      </c>
      <c r="D75" s="134">
        <f t="shared" si="1"/>
        <v>24573</v>
      </c>
      <c r="E75" s="134">
        <v>6853</v>
      </c>
      <c r="F75" s="134">
        <v>1400</v>
      </c>
      <c r="G75" s="134">
        <v>1200</v>
      </c>
      <c r="H75" s="134">
        <v>4000</v>
      </c>
      <c r="I75" s="134">
        <v>1400</v>
      </c>
      <c r="J75" s="134">
        <v>360</v>
      </c>
      <c r="K75" s="134">
        <v>0</v>
      </c>
      <c r="L75" s="134">
        <v>240</v>
      </c>
      <c r="M75" s="134">
        <v>720</v>
      </c>
      <c r="N75" s="134">
        <v>240</v>
      </c>
      <c r="O75" s="134">
        <v>0</v>
      </c>
      <c r="P75" s="134">
        <v>240</v>
      </c>
      <c r="Q75" s="134">
        <v>4800</v>
      </c>
      <c r="R75" s="134">
        <v>3120</v>
      </c>
      <c r="U75" s="130"/>
      <c r="W75" s="135"/>
    </row>
    <row r="76" spans="1:23" x14ac:dyDescent="0.25">
      <c r="A76" s="131">
        <v>65</v>
      </c>
      <c r="B76" s="136" t="s">
        <v>143</v>
      </c>
      <c r="C76" s="133" t="s">
        <v>144</v>
      </c>
      <c r="D76" s="134">
        <f t="shared" si="1"/>
        <v>23286</v>
      </c>
      <c r="E76" s="134">
        <v>11966</v>
      </c>
      <c r="F76" s="134">
        <v>2000</v>
      </c>
      <c r="G76" s="134">
        <v>200</v>
      </c>
      <c r="H76" s="134">
        <v>3000</v>
      </c>
      <c r="I76" s="134">
        <v>2000</v>
      </c>
      <c r="J76" s="134">
        <v>300</v>
      </c>
      <c r="K76" s="134">
        <v>500</v>
      </c>
      <c r="L76" s="134">
        <v>200</v>
      </c>
      <c r="M76" s="134">
        <v>1000</v>
      </c>
      <c r="N76" s="134">
        <v>120</v>
      </c>
      <c r="O76" s="134">
        <v>0</v>
      </c>
      <c r="P76" s="134">
        <v>200</v>
      </c>
      <c r="Q76" s="134">
        <v>0</v>
      </c>
      <c r="R76" s="134">
        <v>1800</v>
      </c>
      <c r="U76" s="130"/>
      <c r="W76" s="135"/>
    </row>
    <row r="77" spans="1:23" x14ac:dyDescent="0.25">
      <c r="A77" s="131">
        <v>66</v>
      </c>
      <c r="B77" s="136" t="s">
        <v>145</v>
      </c>
      <c r="C77" s="138" t="s">
        <v>146</v>
      </c>
      <c r="D77" s="134">
        <f t="shared" ref="D77:D139" si="2">SUM(E77:R77)</f>
        <v>38290</v>
      </c>
      <c r="E77" s="134">
        <v>24403</v>
      </c>
      <c r="F77" s="134">
        <v>2034</v>
      </c>
      <c r="G77" s="134">
        <v>200</v>
      </c>
      <c r="H77" s="134">
        <v>5500</v>
      </c>
      <c r="I77" s="134">
        <v>1200</v>
      </c>
      <c r="J77" s="134">
        <v>400</v>
      </c>
      <c r="K77" s="134">
        <v>300</v>
      </c>
      <c r="L77" s="134">
        <v>250</v>
      </c>
      <c r="M77" s="134">
        <v>800</v>
      </c>
      <c r="N77" s="134">
        <v>500</v>
      </c>
      <c r="O77" s="134">
        <v>0</v>
      </c>
      <c r="P77" s="134">
        <v>300</v>
      </c>
      <c r="Q77" s="134">
        <v>1203</v>
      </c>
      <c r="R77" s="134">
        <v>1200</v>
      </c>
      <c r="U77" s="130"/>
      <c r="W77" s="135"/>
    </row>
    <row r="78" spans="1:23" x14ac:dyDescent="0.25">
      <c r="A78" s="131">
        <v>67</v>
      </c>
      <c r="B78" s="136" t="s">
        <v>147</v>
      </c>
      <c r="C78" s="138" t="s">
        <v>148</v>
      </c>
      <c r="D78" s="134">
        <f t="shared" si="2"/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4">
        <v>0</v>
      </c>
      <c r="Q78" s="134">
        <v>0</v>
      </c>
      <c r="R78" s="134">
        <v>0</v>
      </c>
      <c r="U78" s="130"/>
      <c r="W78" s="135"/>
    </row>
    <row r="79" spans="1:23" x14ac:dyDescent="0.25">
      <c r="A79" s="131">
        <v>68</v>
      </c>
      <c r="B79" s="132" t="s">
        <v>149</v>
      </c>
      <c r="C79" s="138" t="s">
        <v>150</v>
      </c>
      <c r="D79" s="134">
        <f t="shared" si="2"/>
        <v>0</v>
      </c>
      <c r="E79" s="134">
        <v>0</v>
      </c>
      <c r="F79" s="134">
        <v>0</v>
      </c>
      <c r="G79" s="134">
        <v>0</v>
      </c>
      <c r="H79" s="134">
        <v>0</v>
      </c>
      <c r="I79" s="134">
        <v>0</v>
      </c>
      <c r="J79" s="134">
        <v>0</v>
      </c>
      <c r="K79" s="134">
        <v>0</v>
      </c>
      <c r="L79" s="134">
        <v>0</v>
      </c>
      <c r="M79" s="134">
        <v>0</v>
      </c>
      <c r="N79" s="134">
        <v>0</v>
      </c>
      <c r="O79" s="134">
        <v>0</v>
      </c>
      <c r="P79" s="134">
        <v>0</v>
      </c>
      <c r="Q79" s="134">
        <v>0</v>
      </c>
      <c r="R79" s="134">
        <v>0</v>
      </c>
      <c r="U79" s="130"/>
      <c r="W79" s="135"/>
    </row>
    <row r="80" spans="1:23" x14ac:dyDescent="0.25">
      <c r="A80" s="131">
        <v>69</v>
      </c>
      <c r="B80" s="136" t="s">
        <v>151</v>
      </c>
      <c r="C80" s="138" t="s">
        <v>152</v>
      </c>
      <c r="D80" s="134">
        <f t="shared" si="2"/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4">
        <v>0</v>
      </c>
      <c r="Q80" s="134">
        <v>0</v>
      </c>
      <c r="R80" s="134">
        <v>0</v>
      </c>
      <c r="U80" s="130"/>
      <c r="W80" s="135"/>
    </row>
    <row r="81" spans="1:23" x14ac:dyDescent="0.25">
      <c r="A81" s="131">
        <v>70</v>
      </c>
      <c r="B81" s="136" t="s">
        <v>153</v>
      </c>
      <c r="C81" s="138" t="s">
        <v>154</v>
      </c>
      <c r="D81" s="134">
        <f t="shared" si="2"/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4">
        <v>0</v>
      </c>
      <c r="Q81" s="134">
        <v>0</v>
      </c>
      <c r="R81" s="134">
        <v>0</v>
      </c>
      <c r="U81" s="130"/>
      <c r="W81" s="135"/>
    </row>
    <row r="82" spans="1:23" x14ac:dyDescent="0.25">
      <c r="A82" s="131">
        <v>71</v>
      </c>
      <c r="B82" s="132" t="s">
        <v>155</v>
      </c>
      <c r="C82" s="138" t="s">
        <v>156</v>
      </c>
      <c r="D82" s="134">
        <f t="shared" si="2"/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4">
        <v>0</v>
      </c>
      <c r="Q82" s="134">
        <v>0</v>
      </c>
      <c r="R82" s="134">
        <v>0</v>
      </c>
      <c r="U82" s="130"/>
      <c r="W82" s="135"/>
    </row>
    <row r="83" spans="1:23" x14ac:dyDescent="0.25">
      <c r="A83" s="131">
        <v>72</v>
      </c>
      <c r="B83" s="132" t="s">
        <v>157</v>
      </c>
      <c r="C83" s="138" t="s">
        <v>158</v>
      </c>
      <c r="D83" s="134">
        <f t="shared" si="2"/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4">
        <v>0</v>
      </c>
      <c r="Q83" s="134">
        <v>0</v>
      </c>
      <c r="R83" s="134">
        <v>0</v>
      </c>
      <c r="U83" s="130"/>
      <c r="W83" s="135"/>
    </row>
    <row r="84" spans="1:23" x14ac:dyDescent="0.25">
      <c r="A84" s="131">
        <v>73</v>
      </c>
      <c r="B84" s="132" t="s">
        <v>159</v>
      </c>
      <c r="C84" s="138" t="s">
        <v>160</v>
      </c>
      <c r="D84" s="134">
        <f t="shared" si="2"/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4">
        <v>0</v>
      </c>
      <c r="Q84" s="134">
        <v>0</v>
      </c>
      <c r="R84" s="134">
        <v>0</v>
      </c>
      <c r="U84" s="130"/>
      <c r="W84" s="135"/>
    </row>
    <row r="85" spans="1:23" x14ac:dyDescent="0.25">
      <c r="A85" s="131">
        <v>74</v>
      </c>
      <c r="B85" s="137" t="s">
        <v>161</v>
      </c>
      <c r="C85" s="138" t="s">
        <v>162</v>
      </c>
      <c r="D85" s="134">
        <f t="shared" si="2"/>
        <v>18624</v>
      </c>
      <c r="E85" s="134">
        <v>10000</v>
      </c>
      <c r="F85" s="134">
        <v>720</v>
      </c>
      <c r="G85" s="134">
        <v>200</v>
      </c>
      <c r="H85" s="134">
        <v>240</v>
      </c>
      <c r="I85" s="134">
        <v>1000</v>
      </c>
      <c r="J85" s="134">
        <v>240</v>
      </c>
      <c r="K85" s="134">
        <v>240</v>
      </c>
      <c r="L85" s="134">
        <v>500</v>
      </c>
      <c r="M85" s="134">
        <v>240</v>
      </c>
      <c r="N85" s="134">
        <v>240</v>
      </c>
      <c r="O85" s="134">
        <v>2604</v>
      </c>
      <c r="P85" s="134">
        <v>200</v>
      </c>
      <c r="Q85" s="134">
        <v>500</v>
      </c>
      <c r="R85" s="134">
        <v>1700</v>
      </c>
      <c r="U85" s="130"/>
      <c r="W85" s="135"/>
    </row>
    <row r="86" spans="1:23" x14ac:dyDescent="0.25">
      <c r="A86" s="131">
        <v>75</v>
      </c>
      <c r="B86" s="132" t="s">
        <v>163</v>
      </c>
      <c r="C86" s="138" t="s">
        <v>164</v>
      </c>
      <c r="D86" s="134">
        <f t="shared" si="2"/>
        <v>51814</v>
      </c>
      <c r="E86" s="134">
        <v>19000</v>
      </c>
      <c r="F86" s="134">
        <v>5000</v>
      </c>
      <c r="G86" s="134">
        <v>1200</v>
      </c>
      <c r="H86" s="134">
        <v>7569</v>
      </c>
      <c r="I86" s="134">
        <v>6500</v>
      </c>
      <c r="J86" s="134">
        <v>500</v>
      </c>
      <c r="K86" s="134">
        <v>500</v>
      </c>
      <c r="L86" s="134">
        <v>700</v>
      </c>
      <c r="M86" s="134">
        <v>1500</v>
      </c>
      <c r="N86" s="134">
        <v>500</v>
      </c>
      <c r="O86" s="134">
        <v>0</v>
      </c>
      <c r="P86" s="134">
        <v>600</v>
      </c>
      <c r="Q86" s="134">
        <v>2800</v>
      </c>
      <c r="R86" s="134">
        <v>5445</v>
      </c>
      <c r="U86" s="130"/>
      <c r="W86" s="135"/>
    </row>
    <row r="87" spans="1:23" x14ac:dyDescent="0.25">
      <c r="A87" s="131">
        <v>76</v>
      </c>
      <c r="B87" s="137" t="s">
        <v>165</v>
      </c>
      <c r="C87" s="138" t="s">
        <v>166</v>
      </c>
      <c r="D87" s="134">
        <f t="shared" si="2"/>
        <v>26587</v>
      </c>
      <c r="E87" s="134">
        <v>14287</v>
      </c>
      <c r="F87" s="134">
        <v>400</v>
      </c>
      <c r="G87" s="134">
        <v>1000</v>
      </c>
      <c r="H87" s="134">
        <v>1200</v>
      </c>
      <c r="I87" s="134">
        <v>1600</v>
      </c>
      <c r="J87" s="134">
        <v>1200</v>
      </c>
      <c r="K87" s="134">
        <v>200</v>
      </c>
      <c r="L87" s="134">
        <v>200</v>
      </c>
      <c r="M87" s="134">
        <v>4000</v>
      </c>
      <c r="N87" s="134">
        <v>1000</v>
      </c>
      <c r="O87" s="134">
        <v>0</v>
      </c>
      <c r="P87" s="134">
        <v>0</v>
      </c>
      <c r="Q87" s="134">
        <v>1200</v>
      </c>
      <c r="R87" s="134">
        <v>300</v>
      </c>
      <c r="U87" s="130"/>
      <c r="W87" s="135"/>
    </row>
    <row r="88" spans="1:23" x14ac:dyDescent="0.25">
      <c r="A88" s="131">
        <v>77</v>
      </c>
      <c r="B88" s="139" t="s">
        <v>167</v>
      </c>
      <c r="C88" s="140" t="s">
        <v>168</v>
      </c>
      <c r="D88" s="134">
        <f t="shared" si="2"/>
        <v>8526</v>
      </c>
      <c r="E88" s="134">
        <v>3551</v>
      </c>
      <c r="F88" s="134">
        <v>500</v>
      </c>
      <c r="G88" s="134">
        <v>50</v>
      </c>
      <c r="H88" s="134">
        <v>1075</v>
      </c>
      <c r="I88" s="134">
        <v>500</v>
      </c>
      <c r="J88" s="134">
        <v>100</v>
      </c>
      <c r="K88" s="134">
        <v>100</v>
      </c>
      <c r="L88" s="134">
        <v>0</v>
      </c>
      <c r="M88" s="134">
        <v>500</v>
      </c>
      <c r="N88" s="134">
        <v>500</v>
      </c>
      <c r="O88" s="134">
        <v>100</v>
      </c>
      <c r="P88" s="134">
        <v>0</v>
      </c>
      <c r="Q88" s="134">
        <v>700</v>
      </c>
      <c r="R88" s="134">
        <v>850</v>
      </c>
      <c r="U88" s="130"/>
      <c r="W88" s="135"/>
    </row>
    <row r="89" spans="1:23" x14ac:dyDescent="0.25">
      <c r="A89" s="131">
        <v>78</v>
      </c>
      <c r="B89" s="132" t="s">
        <v>169</v>
      </c>
      <c r="C89" s="138" t="s">
        <v>170</v>
      </c>
      <c r="D89" s="134">
        <f t="shared" si="2"/>
        <v>41402</v>
      </c>
      <c r="E89" s="134">
        <v>23837</v>
      </c>
      <c r="F89" s="134">
        <v>1455</v>
      </c>
      <c r="G89" s="134">
        <v>320</v>
      </c>
      <c r="H89" s="134">
        <v>2080</v>
      </c>
      <c r="I89" s="134">
        <v>2260</v>
      </c>
      <c r="J89" s="134">
        <v>2100</v>
      </c>
      <c r="K89" s="134">
        <v>450</v>
      </c>
      <c r="L89" s="134">
        <v>1500</v>
      </c>
      <c r="M89" s="134">
        <v>2300</v>
      </c>
      <c r="N89" s="134">
        <v>2100</v>
      </c>
      <c r="O89" s="134">
        <v>0</v>
      </c>
      <c r="P89" s="134">
        <v>0</v>
      </c>
      <c r="Q89" s="134">
        <v>2900</v>
      </c>
      <c r="R89" s="134">
        <v>100</v>
      </c>
      <c r="U89" s="130"/>
      <c r="W89" s="135"/>
    </row>
    <row r="90" spans="1:23" x14ac:dyDescent="0.25">
      <c r="A90" s="131">
        <v>79</v>
      </c>
      <c r="B90" s="139" t="s">
        <v>171</v>
      </c>
      <c r="C90" s="140" t="s">
        <v>172</v>
      </c>
      <c r="D90" s="134">
        <f t="shared" si="2"/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4">
        <v>0</v>
      </c>
      <c r="Q90" s="134">
        <v>0</v>
      </c>
      <c r="R90" s="134">
        <v>0</v>
      </c>
      <c r="U90" s="130"/>
      <c r="W90" s="135"/>
    </row>
    <row r="91" spans="1:23" x14ac:dyDescent="0.25">
      <c r="A91" s="131">
        <v>80</v>
      </c>
      <c r="B91" s="132" t="s">
        <v>173</v>
      </c>
      <c r="C91" s="138" t="s">
        <v>174</v>
      </c>
      <c r="D91" s="134">
        <f t="shared" si="2"/>
        <v>36795</v>
      </c>
      <c r="E91" s="134">
        <v>9395</v>
      </c>
      <c r="F91" s="134">
        <v>4000</v>
      </c>
      <c r="G91" s="134">
        <v>1500</v>
      </c>
      <c r="H91" s="134">
        <v>5000</v>
      </c>
      <c r="I91" s="134">
        <v>4000</v>
      </c>
      <c r="J91" s="134">
        <v>700</v>
      </c>
      <c r="K91" s="134">
        <v>700</v>
      </c>
      <c r="L91" s="134">
        <v>800</v>
      </c>
      <c r="M91" s="134">
        <v>1000</v>
      </c>
      <c r="N91" s="134">
        <v>200</v>
      </c>
      <c r="O91" s="134">
        <v>1000</v>
      </c>
      <c r="P91" s="134">
        <v>500</v>
      </c>
      <c r="Q91" s="134">
        <v>4000</v>
      </c>
      <c r="R91" s="134">
        <v>4000</v>
      </c>
      <c r="U91" s="130"/>
      <c r="W91" s="135"/>
    </row>
    <row r="92" spans="1:23" x14ac:dyDescent="0.25">
      <c r="A92" s="131">
        <v>81</v>
      </c>
      <c r="B92" s="139" t="s">
        <v>175</v>
      </c>
      <c r="C92" s="140" t="s">
        <v>176</v>
      </c>
      <c r="D92" s="134">
        <f t="shared" si="2"/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4">
        <v>0</v>
      </c>
      <c r="Q92" s="134">
        <v>0</v>
      </c>
      <c r="R92" s="134">
        <v>0</v>
      </c>
      <c r="U92" s="130"/>
      <c r="W92" s="135"/>
    </row>
    <row r="93" spans="1:23" x14ac:dyDescent="0.25">
      <c r="A93" s="131">
        <v>82</v>
      </c>
      <c r="B93" s="136" t="s">
        <v>177</v>
      </c>
      <c r="C93" s="138" t="s">
        <v>380</v>
      </c>
      <c r="D93" s="134">
        <f t="shared" si="2"/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4">
        <v>0</v>
      </c>
      <c r="Q93" s="134">
        <v>0</v>
      </c>
      <c r="R93" s="134">
        <v>0</v>
      </c>
      <c r="U93" s="130"/>
      <c r="W93" s="135"/>
    </row>
    <row r="94" spans="1:23" ht="24" x14ac:dyDescent="0.25">
      <c r="A94" s="822">
        <v>83</v>
      </c>
      <c r="B94" s="825" t="s">
        <v>178</v>
      </c>
      <c r="C94" s="138" t="s">
        <v>179</v>
      </c>
      <c r="D94" s="134">
        <f t="shared" si="2"/>
        <v>930</v>
      </c>
      <c r="E94" s="134">
        <v>775</v>
      </c>
      <c r="F94" s="134">
        <v>60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4">
        <v>0</v>
      </c>
      <c r="Q94" s="134">
        <v>95</v>
      </c>
      <c r="R94" s="134">
        <v>0</v>
      </c>
      <c r="U94" s="130"/>
      <c r="W94" s="135"/>
    </row>
    <row r="95" spans="1:23" ht="24" x14ac:dyDescent="0.25">
      <c r="A95" s="823"/>
      <c r="B95" s="826"/>
      <c r="C95" s="138" t="s">
        <v>180</v>
      </c>
      <c r="D95" s="134">
        <f t="shared" si="2"/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4">
        <v>0</v>
      </c>
      <c r="Q95" s="134">
        <v>0</v>
      </c>
      <c r="R95" s="134">
        <v>0</v>
      </c>
      <c r="U95" s="130"/>
      <c r="W95" s="135"/>
    </row>
    <row r="96" spans="1:23" ht="36" x14ac:dyDescent="0.25">
      <c r="A96" s="824"/>
      <c r="B96" s="827"/>
      <c r="C96" s="350" t="s">
        <v>518</v>
      </c>
      <c r="D96" s="134">
        <f t="shared" si="2"/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4">
        <v>0</v>
      </c>
      <c r="Q96" s="134">
        <v>0</v>
      </c>
      <c r="R96" s="134">
        <v>0</v>
      </c>
      <c r="U96" s="130"/>
      <c r="W96" s="135"/>
    </row>
    <row r="97" spans="1:23" ht="24" x14ac:dyDescent="0.25">
      <c r="A97" s="131">
        <v>84</v>
      </c>
      <c r="B97" s="136" t="s">
        <v>181</v>
      </c>
      <c r="C97" s="133" t="s">
        <v>182</v>
      </c>
      <c r="D97" s="134">
        <f t="shared" si="2"/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4">
        <v>0</v>
      </c>
      <c r="Q97" s="134">
        <v>0</v>
      </c>
      <c r="R97" s="134">
        <v>0</v>
      </c>
      <c r="U97" s="130"/>
      <c r="W97" s="135"/>
    </row>
    <row r="98" spans="1:23" x14ac:dyDescent="0.25">
      <c r="A98" s="131">
        <v>85</v>
      </c>
      <c r="B98" s="136" t="s">
        <v>183</v>
      </c>
      <c r="C98" s="140" t="s">
        <v>184</v>
      </c>
      <c r="D98" s="134">
        <f t="shared" si="2"/>
        <v>1856</v>
      </c>
      <c r="E98" s="134">
        <v>956</v>
      </c>
      <c r="F98" s="134">
        <v>300</v>
      </c>
      <c r="G98" s="134">
        <v>0</v>
      </c>
      <c r="H98" s="134">
        <v>300</v>
      </c>
      <c r="I98" s="134">
        <v>300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4">
        <v>0</v>
      </c>
      <c r="Q98" s="134">
        <v>0</v>
      </c>
      <c r="R98" s="134">
        <v>0</v>
      </c>
      <c r="U98" s="130"/>
      <c r="W98" s="135"/>
    </row>
    <row r="99" spans="1:23" x14ac:dyDescent="0.25">
      <c r="A99" s="131">
        <v>86</v>
      </c>
      <c r="B99" s="137" t="s">
        <v>185</v>
      </c>
      <c r="C99" s="138" t="s">
        <v>186</v>
      </c>
      <c r="D99" s="134">
        <f t="shared" si="2"/>
        <v>6294</v>
      </c>
      <c r="E99" s="134">
        <v>3492</v>
      </c>
      <c r="F99" s="134">
        <v>319</v>
      </c>
      <c r="G99" s="134">
        <v>35</v>
      </c>
      <c r="H99" s="134">
        <v>780</v>
      </c>
      <c r="I99" s="134">
        <v>278</v>
      </c>
      <c r="J99" s="134">
        <v>42</v>
      </c>
      <c r="K99" s="134">
        <v>8</v>
      </c>
      <c r="L99" s="134">
        <v>0</v>
      </c>
      <c r="M99" s="134">
        <v>120</v>
      </c>
      <c r="N99" s="134">
        <v>281</v>
      </c>
      <c r="O99" s="134">
        <v>0</v>
      </c>
      <c r="P99" s="134">
        <v>25</v>
      </c>
      <c r="Q99" s="134">
        <v>399</v>
      </c>
      <c r="R99" s="134">
        <v>515</v>
      </c>
      <c r="U99" s="130"/>
      <c r="W99" s="135"/>
    </row>
    <row r="100" spans="1:23" x14ac:dyDescent="0.25">
      <c r="A100" s="131">
        <v>87</v>
      </c>
      <c r="B100" s="136" t="s">
        <v>187</v>
      </c>
      <c r="C100" s="133" t="s">
        <v>188</v>
      </c>
      <c r="D100" s="134">
        <f t="shared" si="2"/>
        <v>4869</v>
      </c>
      <c r="E100" s="134">
        <v>2159</v>
      </c>
      <c r="F100" s="134">
        <v>300</v>
      </c>
      <c r="G100" s="134">
        <v>0</v>
      </c>
      <c r="H100" s="134">
        <v>600</v>
      </c>
      <c r="I100" s="134">
        <v>400</v>
      </c>
      <c r="J100" s="134">
        <v>300</v>
      </c>
      <c r="K100" s="134">
        <v>0</v>
      </c>
      <c r="L100" s="134">
        <v>200</v>
      </c>
      <c r="M100" s="134">
        <v>100</v>
      </c>
      <c r="N100" s="134">
        <v>120</v>
      </c>
      <c r="O100" s="134">
        <v>100</v>
      </c>
      <c r="P100" s="134">
        <v>190</v>
      </c>
      <c r="Q100" s="134">
        <v>100</v>
      </c>
      <c r="R100" s="134">
        <v>300</v>
      </c>
      <c r="U100" s="130"/>
      <c r="W100" s="135"/>
    </row>
    <row r="101" spans="1:23" x14ac:dyDescent="0.25">
      <c r="A101" s="131">
        <v>88</v>
      </c>
      <c r="B101" s="137" t="s">
        <v>189</v>
      </c>
      <c r="C101" s="138" t="s">
        <v>190</v>
      </c>
      <c r="D101" s="134">
        <f t="shared" si="2"/>
        <v>4383</v>
      </c>
      <c r="E101" s="134">
        <v>2463</v>
      </c>
      <c r="F101" s="134">
        <v>150</v>
      </c>
      <c r="G101" s="134">
        <v>50</v>
      </c>
      <c r="H101" s="134">
        <v>300</v>
      </c>
      <c r="I101" s="134">
        <v>100</v>
      </c>
      <c r="J101" s="134">
        <v>240</v>
      </c>
      <c r="K101" s="134">
        <v>50</v>
      </c>
      <c r="L101" s="134">
        <v>0</v>
      </c>
      <c r="M101" s="134">
        <v>300</v>
      </c>
      <c r="N101" s="134">
        <v>30</v>
      </c>
      <c r="O101" s="134">
        <v>0</v>
      </c>
      <c r="P101" s="134">
        <v>50</v>
      </c>
      <c r="Q101" s="134">
        <v>350</v>
      </c>
      <c r="R101" s="134">
        <v>300</v>
      </c>
      <c r="U101" s="130"/>
      <c r="W101" s="135"/>
    </row>
    <row r="102" spans="1:23" x14ac:dyDescent="0.25">
      <c r="A102" s="131">
        <v>89</v>
      </c>
      <c r="B102" s="137" t="s">
        <v>191</v>
      </c>
      <c r="C102" s="138" t="s">
        <v>192</v>
      </c>
      <c r="D102" s="134">
        <f t="shared" si="2"/>
        <v>10408</v>
      </c>
      <c r="E102" s="134">
        <v>4000</v>
      </c>
      <c r="F102" s="134">
        <v>450</v>
      </c>
      <c r="G102" s="134">
        <v>450</v>
      </c>
      <c r="H102" s="134">
        <v>800</v>
      </c>
      <c r="I102" s="134">
        <v>450</v>
      </c>
      <c r="J102" s="134">
        <v>800</v>
      </c>
      <c r="K102" s="134">
        <v>250</v>
      </c>
      <c r="L102" s="134">
        <v>0</v>
      </c>
      <c r="M102" s="134">
        <v>808</v>
      </c>
      <c r="N102" s="134">
        <v>450</v>
      </c>
      <c r="O102" s="134">
        <v>50</v>
      </c>
      <c r="P102" s="134">
        <v>450</v>
      </c>
      <c r="Q102" s="134">
        <v>1000</v>
      </c>
      <c r="R102" s="134">
        <v>450</v>
      </c>
      <c r="U102" s="130"/>
      <c r="W102" s="135"/>
    </row>
    <row r="103" spans="1:23" x14ac:dyDescent="0.25">
      <c r="A103" s="131">
        <v>90</v>
      </c>
      <c r="B103" s="136" t="s">
        <v>193</v>
      </c>
      <c r="C103" s="140" t="s">
        <v>194</v>
      </c>
      <c r="D103" s="134">
        <f t="shared" si="2"/>
        <v>6241</v>
      </c>
      <c r="E103" s="134">
        <v>5151</v>
      </c>
      <c r="F103" s="134">
        <v>0</v>
      </c>
      <c r="G103" s="134">
        <v>50</v>
      </c>
      <c r="H103" s="134">
        <v>0</v>
      </c>
      <c r="I103" s="134">
        <v>120</v>
      </c>
      <c r="J103" s="134">
        <v>60</v>
      </c>
      <c r="K103" s="134">
        <v>60</v>
      </c>
      <c r="L103" s="134">
        <v>0</v>
      </c>
      <c r="M103" s="134">
        <v>120</v>
      </c>
      <c r="N103" s="134">
        <v>120</v>
      </c>
      <c r="O103" s="134">
        <v>0</v>
      </c>
      <c r="P103" s="134">
        <v>130</v>
      </c>
      <c r="Q103" s="134">
        <v>130</v>
      </c>
      <c r="R103" s="134">
        <v>300</v>
      </c>
      <c r="U103" s="130"/>
      <c r="W103" s="135"/>
    </row>
    <row r="104" spans="1:23" x14ac:dyDescent="0.25">
      <c r="A104" s="131">
        <v>91</v>
      </c>
      <c r="B104" s="136" t="s">
        <v>195</v>
      </c>
      <c r="C104" s="133" t="s">
        <v>196</v>
      </c>
      <c r="D104" s="134">
        <f t="shared" si="2"/>
        <v>8007</v>
      </c>
      <c r="E104" s="134">
        <v>1609</v>
      </c>
      <c r="F104" s="134">
        <v>420</v>
      </c>
      <c r="G104" s="134">
        <v>269</v>
      </c>
      <c r="H104" s="134">
        <v>730</v>
      </c>
      <c r="I104" s="134">
        <v>262</v>
      </c>
      <c r="J104" s="134">
        <v>254</v>
      </c>
      <c r="K104" s="134">
        <v>22</v>
      </c>
      <c r="L104" s="134">
        <v>342</v>
      </c>
      <c r="M104" s="134">
        <v>406</v>
      </c>
      <c r="N104" s="134">
        <v>230</v>
      </c>
      <c r="O104" s="134">
        <v>180</v>
      </c>
      <c r="P104" s="134">
        <v>302</v>
      </c>
      <c r="Q104" s="134">
        <v>987</v>
      </c>
      <c r="R104" s="134">
        <v>1994</v>
      </c>
      <c r="U104" s="130"/>
      <c r="W104" s="135"/>
    </row>
    <row r="105" spans="1:23" x14ac:dyDescent="0.25">
      <c r="A105" s="131">
        <v>92</v>
      </c>
      <c r="B105" s="132" t="s">
        <v>197</v>
      </c>
      <c r="C105" s="133" t="s">
        <v>198</v>
      </c>
      <c r="D105" s="134">
        <f t="shared" si="2"/>
        <v>11997</v>
      </c>
      <c r="E105" s="134">
        <v>9030</v>
      </c>
      <c r="F105" s="134">
        <v>197</v>
      </c>
      <c r="G105" s="134">
        <v>0</v>
      </c>
      <c r="H105" s="134">
        <v>600</v>
      </c>
      <c r="I105" s="134">
        <v>500</v>
      </c>
      <c r="J105" s="134">
        <v>100</v>
      </c>
      <c r="K105" s="134">
        <v>0</v>
      </c>
      <c r="L105" s="134">
        <v>0</v>
      </c>
      <c r="M105" s="134">
        <v>420</v>
      </c>
      <c r="N105" s="134">
        <v>0</v>
      </c>
      <c r="O105" s="134">
        <v>0</v>
      </c>
      <c r="P105" s="134">
        <v>400</v>
      </c>
      <c r="Q105" s="134">
        <v>250</v>
      </c>
      <c r="R105" s="134">
        <v>500</v>
      </c>
      <c r="U105" s="130"/>
      <c r="W105" s="135"/>
    </row>
    <row r="106" spans="1:23" x14ac:dyDescent="0.25">
      <c r="A106" s="131">
        <v>93</v>
      </c>
      <c r="B106" s="132" t="s">
        <v>199</v>
      </c>
      <c r="C106" s="133" t="s">
        <v>200</v>
      </c>
      <c r="D106" s="134">
        <f t="shared" si="2"/>
        <v>8663</v>
      </c>
      <c r="E106" s="134">
        <v>4803</v>
      </c>
      <c r="F106" s="134">
        <v>300</v>
      </c>
      <c r="G106" s="134">
        <v>150</v>
      </c>
      <c r="H106" s="134">
        <v>1000</v>
      </c>
      <c r="I106" s="134">
        <v>500</v>
      </c>
      <c r="J106" s="134">
        <v>20</v>
      </c>
      <c r="K106" s="134">
        <v>20</v>
      </c>
      <c r="L106" s="134">
        <v>0</v>
      </c>
      <c r="M106" s="134">
        <v>500</v>
      </c>
      <c r="N106" s="134">
        <v>120</v>
      </c>
      <c r="O106" s="134">
        <v>200</v>
      </c>
      <c r="P106" s="134">
        <v>100</v>
      </c>
      <c r="Q106" s="134">
        <v>150</v>
      </c>
      <c r="R106" s="134">
        <v>800</v>
      </c>
      <c r="U106" s="130"/>
      <c r="W106" s="135"/>
    </row>
    <row r="107" spans="1:23" x14ac:dyDescent="0.25">
      <c r="A107" s="131">
        <v>94</v>
      </c>
      <c r="B107" s="137" t="s">
        <v>201</v>
      </c>
      <c r="C107" s="138" t="s">
        <v>202</v>
      </c>
      <c r="D107" s="134">
        <f t="shared" si="2"/>
        <v>3894</v>
      </c>
      <c r="E107" s="134">
        <v>1974</v>
      </c>
      <c r="F107" s="134">
        <v>50</v>
      </c>
      <c r="G107" s="134">
        <v>30</v>
      </c>
      <c r="H107" s="134">
        <v>289</v>
      </c>
      <c r="I107" s="134">
        <v>230</v>
      </c>
      <c r="J107" s="134">
        <v>198</v>
      </c>
      <c r="K107" s="134">
        <v>20</v>
      </c>
      <c r="L107" s="134">
        <v>10</v>
      </c>
      <c r="M107" s="134">
        <v>30</v>
      </c>
      <c r="N107" s="134">
        <v>30</v>
      </c>
      <c r="O107" s="134">
        <v>90</v>
      </c>
      <c r="P107" s="134">
        <v>50</v>
      </c>
      <c r="Q107" s="134">
        <v>141</v>
      </c>
      <c r="R107" s="134">
        <v>752</v>
      </c>
      <c r="U107" s="130"/>
      <c r="W107" s="135"/>
    </row>
    <row r="108" spans="1:23" x14ac:dyDescent="0.25">
      <c r="A108" s="131">
        <v>95</v>
      </c>
      <c r="B108" s="139" t="s">
        <v>203</v>
      </c>
      <c r="C108" s="140" t="s">
        <v>204</v>
      </c>
      <c r="D108" s="134">
        <f t="shared" si="2"/>
        <v>6985</v>
      </c>
      <c r="E108" s="134">
        <v>5965</v>
      </c>
      <c r="F108" s="134">
        <v>0</v>
      </c>
      <c r="G108" s="134">
        <v>140</v>
      </c>
      <c r="H108" s="134">
        <v>160</v>
      </c>
      <c r="I108" s="134">
        <v>0</v>
      </c>
      <c r="J108" s="134">
        <v>0</v>
      </c>
      <c r="K108" s="134">
        <v>0</v>
      </c>
      <c r="L108" s="134">
        <v>0</v>
      </c>
      <c r="M108" s="134">
        <v>50</v>
      </c>
      <c r="N108" s="134">
        <v>130</v>
      </c>
      <c r="O108" s="134">
        <v>0</v>
      </c>
      <c r="P108" s="134">
        <v>0</v>
      </c>
      <c r="Q108" s="134">
        <v>160</v>
      </c>
      <c r="R108" s="134">
        <v>380</v>
      </c>
      <c r="U108" s="130"/>
      <c r="W108" s="135"/>
    </row>
    <row r="109" spans="1:23" x14ac:dyDescent="0.25">
      <c r="A109" s="131">
        <v>96</v>
      </c>
      <c r="B109" s="132" t="s">
        <v>205</v>
      </c>
      <c r="C109" s="133" t="s">
        <v>206</v>
      </c>
      <c r="D109" s="134">
        <f t="shared" si="2"/>
        <v>5920</v>
      </c>
      <c r="E109" s="134">
        <v>4295</v>
      </c>
      <c r="F109" s="134">
        <v>0</v>
      </c>
      <c r="G109" s="134">
        <v>70</v>
      </c>
      <c r="H109" s="134">
        <v>300</v>
      </c>
      <c r="I109" s="134">
        <v>300</v>
      </c>
      <c r="J109" s="134">
        <v>25</v>
      </c>
      <c r="K109" s="134">
        <v>10</v>
      </c>
      <c r="L109" s="134">
        <v>70</v>
      </c>
      <c r="M109" s="134">
        <v>10</v>
      </c>
      <c r="N109" s="134">
        <v>0</v>
      </c>
      <c r="O109" s="134">
        <v>0</v>
      </c>
      <c r="P109" s="134">
        <v>70</v>
      </c>
      <c r="Q109" s="134">
        <v>390</v>
      </c>
      <c r="R109" s="134">
        <v>380</v>
      </c>
      <c r="U109" s="130"/>
      <c r="W109" s="135"/>
    </row>
    <row r="110" spans="1:23" x14ac:dyDescent="0.25">
      <c r="A110" s="131">
        <v>97</v>
      </c>
      <c r="B110" s="136" t="s">
        <v>207</v>
      </c>
      <c r="C110" s="133" t="s">
        <v>208</v>
      </c>
      <c r="D110" s="134">
        <f t="shared" si="2"/>
        <v>6870</v>
      </c>
      <c r="E110" s="134">
        <v>4170</v>
      </c>
      <c r="F110" s="134">
        <v>850</v>
      </c>
      <c r="G110" s="134">
        <v>100</v>
      </c>
      <c r="H110" s="134">
        <v>850</v>
      </c>
      <c r="I110" s="134">
        <v>200</v>
      </c>
      <c r="J110" s="134">
        <v>0</v>
      </c>
      <c r="K110" s="134">
        <v>0</v>
      </c>
      <c r="L110" s="134">
        <v>50</v>
      </c>
      <c r="M110" s="134">
        <v>100</v>
      </c>
      <c r="N110" s="134">
        <v>150</v>
      </c>
      <c r="O110" s="134">
        <v>0</v>
      </c>
      <c r="P110" s="134">
        <v>50</v>
      </c>
      <c r="Q110" s="134">
        <v>200</v>
      </c>
      <c r="R110" s="134">
        <v>150</v>
      </c>
      <c r="U110" s="130"/>
      <c r="W110" s="135"/>
    </row>
    <row r="111" spans="1:23" x14ac:dyDescent="0.25">
      <c r="A111" s="131">
        <v>98</v>
      </c>
      <c r="B111" s="137" t="s">
        <v>209</v>
      </c>
      <c r="C111" s="138" t="s">
        <v>210</v>
      </c>
      <c r="D111" s="134">
        <f t="shared" si="2"/>
        <v>4360</v>
      </c>
      <c r="E111" s="134">
        <v>3260</v>
      </c>
      <c r="F111" s="134">
        <v>100</v>
      </c>
      <c r="G111" s="134">
        <v>50</v>
      </c>
      <c r="H111" s="134">
        <v>10</v>
      </c>
      <c r="I111" s="134">
        <v>120</v>
      </c>
      <c r="J111" s="134">
        <v>60</v>
      </c>
      <c r="K111" s="134">
        <v>10</v>
      </c>
      <c r="L111" s="134">
        <v>0</v>
      </c>
      <c r="M111" s="134">
        <v>120</v>
      </c>
      <c r="N111" s="134">
        <v>30</v>
      </c>
      <c r="O111" s="134">
        <v>300</v>
      </c>
      <c r="P111" s="134">
        <v>50</v>
      </c>
      <c r="Q111" s="134">
        <v>100</v>
      </c>
      <c r="R111" s="134">
        <v>150</v>
      </c>
      <c r="U111" s="130"/>
      <c r="W111" s="135"/>
    </row>
    <row r="112" spans="1:23" x14ac:dyDescent="0.25">
      <c r="A112" s="131">
        <v>99</v>
      </c>
      <c r="B112" s="137" t="s">
        <v>211</v>
      </c>
      <c r="C112" s="138" t="s">
        <v>212</v>
      </c>
      <c r="D112" s="134">
        <f t="shared" si="2"/>
        <v>8073</v>
      </c>
      <c r="E112" s="134">
        <v>4500</v>
      </c>
      <c r="F112" s="134">
        <v>700</v>
      </c>
      <c r="G112" s="134">
        <v>80</v>
      </c>
      <c r="H112" s="134">
        <v>600</v>
      </c>
      <c r="I112" s="134">
        <v>300</v>
      </c>
      <c r="J112" s="134">
        <v>350</v>
      </c>
      <c r="K112" s="134">
        <v>0</v>
      </c>
      <c r="L112" s="134">
        <v>0</v>
      </c>
      <c r="M112" s="134">
        <v>100</v>
      </c>
      <c r="N112" s="134">
        <v>120</v>
      </c>
      <c r="O112" s="134">
        <v>100</v>
      </c>
      <c r="P112" s="134">
        <v>80</v>
      </c>
      <c r="Q112" s="134">
        <v>543</v>
      </c>
      <c r="R112" s="134">
        <v>600</v>
      </c>
      <c r="U112" s="130"/>
      <c r="W112" s="135"/>
    </row>
    <row r="113" spans="1:23" x14ac:dyDescent="0.25">
      <c r="A113" s="131">
        <v>100</v>
      </c>
      <c r="B113" s="132" t="s">
        <v>213</v>
      </c>
      <c r="C113" s="133" t="s">
        <v>214</v>
      </c>
      <c r="D113" s="134">
        <f t="shared" si="2"/>
        <v>12142</v>
      </c>
      <c r="E113" s="134">
        <v>9483</v>
      </c>
      <c r="F113" s="134">
        <v>1802</v>
      </c>
      <c r="G113" s="134">
        <v>327</v>
      </c>
      <c r="H113" s="134">
        <v>49</v>
      </c>
      <c r="I113" s="134">
        <v>2</v>
      </c>
      <c r="J113" s="134">
        <v>18</v>
      </c>
      <c r="K113" s="134">
        <v>12</v>
      </c>
      <c r="L113" s="134">
        <v>19</v>
      </c>
      <c r="M113" s="134">
        <v>3</v>
      </c>
      <c r="N113" s="134">
        <v>244</v>
      </c>
      <c r="O113" s="134">
        <v>29</v>
      </c>
      <c r="P113" s="134">
        <v>33</v>
      </c>
      <c r="Q113" s="134">
        <v>116</v>
      </c>
      <c r="R113" s="134">
        <v>5</v>
      </c>
      <c r="U113" s="130"/>
      <c r="W113" s="135"/>
    </row>
    <row r="114" spans="1:23" x14ac:dyDescent="0.25">
      <c r="A114" s="131">
        <v>101</v>
      </c>
      <c r="B114" s="136" t="s">
        <v>215</v>
      </c>
      <c r="C114" s="133" t="s">
        <v>216</v>
      </c>
      <c r="D114" s="134">
        <f t="shared" si="2"/>
        <v>5732</v>
      </c>
      <c r="E114" s="134">
        <v>4002</v>
      </c>
      <c r="F114" s="134">
        <v>0</v>
      </c>
      <c r="G114" s="134">
        <v>0</v>
      </c>
      <c r="H114" s="134">
        <v>300</v>
      </c>
      <c r="I114" s="134">
        <v>300</v>
      </c>
      <c r="J114" s="134">
        <v>50</v>
      </c>
      <c r="K114" s="134">
        <v>0</v>
      </c>
      <c r="L114" s="134">
        <v>50</v>
      </c>
      <c r="M114" s="134">
        <v>250</v>
      </c>
      <c r="N114" s="134">
        <v>50</v>
      </c>
      <c r="O114" s="134">
        <v>50</v>
      </c>
      <c r="P114" s="134">
        <v>50</v>
      </c>
      <c r="Q114" s="134">
        <v>150</v>
      </c>
      <c r="R114" s="134">
        <v>480</v>
      </c>
      <c r="U114" s="130"/>
      <c r="W114" s="135"/>
    </row>
    <row r="115" spans="1:23" x14ac:dyDescent="0.25">
      <c r="A115" s="131">
        <v>102</v>
      </c>
      <c r="B115" s="132" t="s">
        <v>217</v>
      </c>
      <c r="C115" s="138" t="s">
        <v>218</v>
      </c>
      <c r="D115" s="134">
        <f t="shared" si="2"/>
        <v>0</v>
      </c>
      <c r="E115" s="134">
        <v>0</v>
      </c>
      <c r="F115" s="134">
        <v>0</v>
      </c>
      <c r="G115" s="134">
        <v>0</v>
      </c>
      <c r="H115" s="134">
        <v>0</v>
      </c>
      <c r="I115" s="134">
        <v>0</v>
      </c>
      <c r="J115" s="134">
        <v>0</v>
      </c>
      <c r="K115" s="134">
        <v>0</v>
      </c>
      <c r="L115" s="134">
        <v>0</v>
      </c>
      <c r="M115" s="134">
        <v>0</v>
      </c>
      <c r="N115" s="134">
        <v>0</v>
      </c>
      <c r="O115" s="134">
        <v>0</v>
      </c>
      <c r="P115" s="134">
        <v>0</v>
      </c>
      <c r="Q115" s="134">
        <v>0</v>
      </c>
      <c r="R115" s="134">
        <v>0</v>
      </c>
      <c r="U115" s="130"/>
      <c r="W115" s="135"/>
    </row>
    <row r="116" spans="1:23" x14ac:dyDescent="0.25">
      <c r="A116" s="131">
        <v>103</v>
      </c>
      <c r="B116" s="132" t="s">
        <v>219</v>
      </c>
      <c r="C116" s="133" t="s">
        <v>220</v>
      </c>
      <c r="D116" s="134">
        <f t="shared" si="2"/>
        <v>0</v>
      </c>
      <c r="E116" s="134">
        <v>0</v>
      </c>
      <c r="F116" s="134">
        <v>0</v>
      </c>
      <c r="G116" s="134">
        <v>0</v>
      </c>
      <c r="H116" s="134">
        <v>0</v>
      </c>
      <c r="I116" s="134">
        <v>0</v>
      </c>
      <c r="J116" s="134">
        <v>0</v>
      </c>
      <c r="K116" s="134">
        <v>0</v>
      </c>
      <c r="L116" s="134">
        <v>0</v>
      </c>
      <c r="M116" s="134">
        <v>0</v>
      </c>
      <c r="N116" s="134">
        <v>0</v>
      </c>
      <c r="O116" s="134">
        <v>0</v>
      </c>
      <c r="P116" s="134">
        <v>0</v>
      </c>
      <c r="Q116" s="134">
        <v>0</v>
      </c>
      <c r="R116" s="134">
        <v>0</v>
      </c>
      <c r="U116" s="130"/>
      <c r="W116" s="135"/>
    </row>
    <row r="117" spans="1:23" x14ac:dyDescent="0.25">
      <c r="A117" s="131">
        <v>104</v>
      </c>
      <c r="B117" s="137" t="s">
        <v>221</v>
      </c>
      <c r="C117" s="138" t="s">
        <v>222</v>
      </c>
      <c r="D117" s="134">
        <f t="shared" si="2"/>
        <v>0</v>
      </c>
      <c r="E117" s="134">
        <v>0</v>
      </c>
      <c r="F117" s="134">
        <v>0</v>
      </c>
      <c r="G117" s="134">
        <v>0</v>
      </c>
      <c r="H117" s="134">
        <v>0</v>
      </c>
      <c r="I117" s="134">
        <v>0</v>
      </c>
      <c r="J117" s="134">
        <v>0</v>
      </c>
      <c r="K117" s="134">
        <v>0</v>
      </c>
      <c r="L117" s="134">
        <v>0</v>
      </c>
      <c r="M117" s="134">
        <v>0</v>
      </c>
      <c r="N117" s="134">
        <v>0</v>
      </c>
      <c r="O117" s="134">
        <v>0</v>
      </c>
      <c r="P117" s="134">
        <v>0</v>
      </c>
      <c r="Q117" s="134">
        <v>0</v>
      </c>
      <c r="R117" s="134">
        <v>0</v>
      </c>
      <c r="U117" s="130"/>
      <c r="W117" s="135"/>
    </row>
    <row r="118" spans="1:23" x14ac:dyDescent="0.25">
      <c r="A118" s="131">
        <v>105</v>
      </c>
      <c r="B118" s="137" t="s">
        <v>223</v>
      </c>
      <c r="C118" s="138" t="s">
        <v>224</v>
      </c>
      <c r="D118" s="134">
        <f t="shared" si="2"/>
        <v>0</v>
      </c>
      <c r="E118" s="134">
        <v>0</v>
      </c>
      <c r="F118" s="134">
        <v>0</v>
      </c>
      <c r="G118" s="134">
        <v>0</v>
      </c>
      <c r="H118" s="134">
        <v>0</v>
      </c>
      <c r="I118" s="134">
        <v>0</v>
      </c>
      <c r="J118" s="134">
        <v>0</v>
      </c>
      <c r="K118" s="134">
        <v>0</v>
      </c>
      <c r="L118" s="134">
        <v>0</v>
      </c>
      <c r="M118" s="134">
        <v>0</v>
      </c>
      <c r="N118" s="134">
        <v>0</v>
      </c>
      <c r="O118" s="134">
        <v>0</v>
      </c>
      <c r="P118" s="134">
        <v>0</v>
      </c>
      <c r="Q118" s="134">
        <v>0</v>
      </c>
      <c r="R118" s="134">
        <v>0</v>
      </c>
      <c r="U118" s="130"/>
      <c r="W118" s="135"/>
    </row>
    <row r="119" spans="1:23" x14ac:dyDescent="0.25">
      <c r="A119" s="131">
        <v>106</v>
      </c>
      <c r="B119" s="137" t="s">
        <v>225</v>
      </c>
      <c r="C119" s="138" t="s">
        <v>226</v>
      </c>
      <c r="D119" s="134">
        <f t="shared" si="2"/>
        <v>0</v>
      </c>
      <c r="E119" s="134">
        <v>0</v>
      </c>
      <c r="F119" s="134">
        <v>0</v>
      </c>
      <c r="G119" s="134">
        <v>0</v>
      </c>
      <c r="H119" s="134">
        <v>0</v>
      </c>
      <c r="I119" s="134">
        <v>0</v>
      </c>
      <c r="J119" s="134">
        <v>0</v>
      </c>
      <c r="K119" s="134">
        <v>0</v>
      </c>
      <c r="L119" s="134">
        <v>0</v>
      </c>
      <c r="M119" s="134">
        <v>0</v>
      </c>
      <c r="N119" s="134">
        <v>0</v>
      </c>
      <c r="O119" s="134">
        <v>0</v>
      </c>
      <c r="P119" s="134">
        <v>0</v>
      </c>
      <c r="Q119" s="134">
        <v>0</v>
      </c>
      <c r="R119" s="134">
        <v>0</v>
      </c>
      <c r="U119" s="130"/>
      <c r="W119" s="135"/>
    </row>
    <row r="120" spans="1:23" x14ac:dyDescent="0.25">
      <c r="A120" s="131">
        <v>107</v>
      </c>
      <c r="B120" s="137" t="s">
        <v>227</v>
      </c>
      <c r="C120" s="138" t="s">
        <v>228</v>
      </c>
      <c r="D120" s="134">
        <f t="shared" si="2"/>
        <v>0</v>
      </c>
      <c r="E120" s="134">
        <v>0</v>
      </c>
      <c r="F120" s="134">
        <v>0</v>
      </c>
      <c r="G120" s="134">
        <v>0</v>
      </c>
      <c r="H120" s="134">
        <v>0</v>
      </c>
      <c r="I120" s="134">
        <v>0</v>
      </c>
      <c r="J120" s="134">
        <v>0</v>
      </c>
      <c r="K120" s="134">
        <v>0</v>
      </c>
      <c r="L120" s="134">
        <v>0</v>
      </c>
      <c r="M120" s="134">
        <v>0</v>
      </c>
      <c r="N120" s="134">
        <v>0</v>
      </c>
      <c r="O120" s="134">
        <v>0</v>
      </c>
      <c r="P120" s="134">
        <v>0</v>
      </c>
      <c r="Q120" s="134">
        <v>0</v>
      </c>
      <c r="R120" s="134">
        <v>0</v>
      </c>
      <c r="U120" s="130"/>
      <c r="W120" s="135"/>
    </row>
    <row r="121" spans="1:23" x14ac:dyDescent="0.25">
      <c r="A121" s="131">
        <v>108</v>
      </c>
      <c r="B121" s="137" t="s">
        <v>229</v>
      </c>
      <c r="C121" s="138" t="s">
        <v>230</v>
      </c>
      <c r="D121" s="134">
        <f t="shared" si="2"/>
        <v>0</v>
      </c>
      <c r="E121" s="134">
        <v>0</v>
      </c>
      <c r="F121" s="134">
        <v>0</v>
      </c>
      <c r="G121" s="134">
        <v>0</v>
      </c>
      <c r="H121" s="134">
        <v>0</v>
      </c>
      <c r="I121" s="134">
        <v>0</v>
      </c>
      <c r="J121" s="134">
        <v>0</v>
      </c>
      <c r="K121" s="134">
        <v>0</v>
      </c>
      <c r="L121" s="134">
        <v>0</v>
      </c>
      <c r="M121" s="134">
        <v>0</v>
      </c>
      <c r="N121" s="134">
        <v>0</v>
      </c>
      <c r="O121" s="134">
        <v>0</v>
      </c>
      <c r="P121" s="134">
        <v>0</v>
      </c>
      <c r="Q121" s="134">
        <v>0</v>
      </c>
      <c r="R121" s="134">
        <v>0</v>
      </c>
      <c r="U121" s="130"/>
      <c r="W121" s="135"/>
    </row>
    <row r="122" spans="1:23" x14ac:dyDescent="0.25">
      <c r="A122" s="131">
        <v>109</v>
      </c>
      <c r="B122" s="137" t="s">
        <v>231</v>
      </c>
      <c r="C122" s="138" t="s">
        <v>232</v>
      </c>
      <c r="D122" s="134">
        <f t="shared" si="2"/>
        <v>0</v>
      </c>
      <c r="E122" s="134">
        <v>0</v>
      </c>
      <c r="F122" s="134">
        <v>0</v>
      </c>
      <c r="G122" s="134">
        <v>0</v>
      </c>
      <c r="H122" s="134">
        <v>0</v>
      </c>
      <c r="I122" s="134">
        <v>0</v>
      </c>
      <c r="J122" s="134">
        <v>0</v>
      </c>
      <c r="K122" s="134">
        <v>0</v>
      </c>
      <c r="L122" s="134">
        <v>0</v>
      </c>
      <c r="M122" s="134">
        <v>0</v>
      </c>
      <c r="N122" s="134">
        <v>0</v>
      </c>
      <c r="O122" s="134">
        <v>0</v>
      </c>
      <c r="P122" s="134">
        <v>0</v>
      </c>
      <c r="Q122" s="134">
        <v>0</v>
      </c>
      <c r="R122" s="134">
        <v>0</v>
      </c>
      <c r="U122" s="130"/>
      <c r="W122" s="135"/>
    </row>
    <row r="123" spans="1:23" x14ac:dyDescent="0.25">
      <c r="A123" s="131">
        <v>110</v>
      </c>
      <c r="B123" s="143" t="s">
        <v>233</v>
      </c>
      <c r="C123" s="144" t="s">
        <v>234</v>
      </c>
      <c r="D123" s="134">
        <f t="shared" si="2"/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4">
        <v>0</v>
      </c>
      <c r="Q123" s="134">
        <v>0</v>
      </c>
      <c r="R123" s="134">
        <v>0</v>
      </c>
      <c r="U123" s="130"/>
      <c r="W123" s="135"/>
    </row>
    <row r="124" spans="1:23" x14ac:dyDescent="0.25">
      <c r="A124" s="131">
        <v>111</v>
      </c>
      <c r="B124" s="143" t="s">
        <v>235</v>
      </c>
      <c r="C124" s="144" t="s">
        <v>236</v>
      </c>
      <c r="D124" s="134">
        <f t="shared" si="2"/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4">
        <v>0</v>
      </c>
      <c r="Q124" s="134">
        <v>0</v>
      </c>
      <c r="R124" s="134">
        <v>0</v>
      </c>
      <c r="U124" s="130"/>
      <c r="W124" s="135"/>
    </row>
    <row r="125" spans="1:23" x14ac:dyDescent="0.25">
      <c r="A125" s="131">
        <v>112</v>
      </c>
      <c r="B125" s="136" t="s">
        <v>237</v>
      </c>
      <c r="C125" s="133" t="s">
        <v>238</v>
      </c>
      <c r="D125" s="134">
        <f t="shared" si="2"/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4">
        <v>0</v>
      </c>
      <c r="Q125" s="134">
        <v>0</v>
      </c>
      <c r="R125" s="134">
        <v>0</v>
      </c>
      <c r="U125" s="130"/>
      <c r="W125" s="135"/>
    </row>
    <row r="126" spans="1:23" x14ac:dyDescent="0.25">
      <c r="A126" s="131">
        <v>113</v>
      </c>
      <c r="B126" s="137" t="s">
        <v>239</v>
      </c>
      <c r="C126" s="138" t="s">
        <v>240</v>
      </c>
      <c r="D126" s="134">
        <f t="shared" si="2"/>
        <v>0</v>
      </c>
      <c r="E126" s="134">
        <v>0</v>
      </c>
      <c r="F126" s="134">
        <v>0</v>
      </c>
      <c r="G126" s="134">
        <v>0</v>
      </c>
      <c r="H126" s="134">
        <v>0</v>
      </c>
      <c r="I126" s="134">
        <v>0</v>
      </c>
      <c r="J126" s="134">
        <v>0</v>
      </c>
      <c r="K126" s="134">
        <v>0</v>
      </c>
      <c r="L126" s="134">
        <v>0</v>
      </c>
      <c r="M126" s="134">
        <v>0</v>
      </c>
      <c r="N126" s="134">
        <v>0</v>
      </c>
      <c r="O126" s="134">
        <v>0</v>
      </c>
      <c r="P126" s="134">
        <v>0</v>
      </c>
      <c r="Q126" s="134">
        <v>0</v>
      </c>
      <c r="R126" s="134">
        <v>0</v>
      </c>
      <c r="U126" s="130"/>
      <c r="W126" s="135"/>
    </row>
    <row r="127" spans="1:23" x14ac:dyDescent="0.25">
      <c r="A127" s="131">
        <v>114</v>
      </c>
      <c r="B127" s="132" t="s">
        <v>241</v>
      </c>
      <c r="C127" s="145" t="s">
        <v>242</v>
      </c>
      <c r="D127" s="134">
        <f t="shared" si="2"/>
        <v>0</v>
      </c>
      <c r="E127" s="134">
        <v>0</v>
      </c>
      <c r="F127" s="134">
        <v>0</v>
      </c>
      <c r="G127" s="134">
        <v>0</v>
      </c>
      <c r="H127" s="134">
        <v>0</v>
      </c>
      <c r="I127" s="134">
        <v>0</v>
      </c>
      <c r="J127" s="134">
        <v>0</v>
      </c>
      <c r="K127" s="134">
        <v>0</v>
      </c>
      <c r="L127" s="134">
        <v>0</v>
      </c>
      <c r="M127" s="134">
        <v>0</v>
      </c>
      <c r="N127" s="134">
        <v>0</v>
      </c>
      <c r="O127" s="134">
        <v>0</v>
      </c>
      <c r="P127" s="134">
        <v>0</v>
      </c>
      <c r="Q127" s="134">
        <v>0</v>
      </c>
      <c r="R127" s="134">
        <v>0</v>
      </c>
      <c r="U127" s="130"/>
      <c r="W127" s="135"/>
    </row>
    <row r="128" spans="1:23" x14ac:dyDescent="0.25">
      <c r="A128" s="131">
        <v>115</v>
      </c>
      <c r="B128" s="137" t="s">
        <v>243</v>
      </c>
      <c r="C128" s="151" t="s">
        <v>387</v>
      </c>
      <c r="D128" s="134">
        <f t="shared" si="2"/>
        <v>0</v>
      </c>
      <c r="E128" s="134">
        <v>0</v>
      </c>
      <c r="F128" s="134">
        <v>0</v>
      </c>
      <c r="G128" s="134">
        <v>0</v>
      </c>
      <c r="H128" s="134">
        <v>0</v>
      </c>
      <c r="I128" s="134">
        <v>0</v>
      </c>
      <c r="J128" s="134">
        <v>0</v>
      </c>
      <c r="K128" s="134">
        <v>0</v>
      </c>
      <c r="L128" s="134">
        <v>0</v>
      </c>
      <c r="M128" s="134">
        <v>0</v>
      </c>
      <c r="N128" s="134">
        <v>0</v>
      </c>
      <c r="O128" s="134">
        <v>0</v>
      </c>
      <c r="P128" s="134">
        <v>0</v>
      </c>
      <c r="Q128" s="134">
        <v>0</v>
      </c>
      <c r="R128" s="134">
        <v>0</v>
      </c>
      <c r="U128" s="130"/>
      <c r="W128" s="135"/>
    </row>
    <row r="129" spans="1:23" x14ac:dyDescent="0.25">
      <c r="A129" s="131">
        <v>116</v>
      </c>
      <c r="B129" s="136" t="s">
        <v>244</v>
      </c>
      <c r="C129" s="138" t="s">
        <v>245</v>
      </c>
      <c r="D129" s="134">
        <f t="shared" si="2"/>
        <v>0</v>
      </c>
      <c r="E129" s="134">
        <v>0</v>
      </c>
      <c r="F129" s="134">
        <v>0</v>
      </c>
      <c r="G129" s="134">
        <v>0</v>
      </c>
      <c r="H129" s="134">
        <v>0</v>
      </c>
      <c r="I129" s="134">
        <v>0</v>
      </c>
      <c r="J129" s="134">
        <v>0</v>
      </c>
      <c r="K129" s="134">
        <v>0</v>
      </c>
      <c r="L129" s="134">
        <v>0</v>
      </c>
      <c r="M129" s="134">
        <v>0</v>
      </c>
      <c r="N129" s="134">
        <v>0</v>
      </c>
      <c r="O129" s="134">
        <v>0</v>
      </c>
      <c r="P129" s="134">
        <v>0</v>
      </c>
      <c r="Q129" s="134">
        <v>0</v>
      </c>
      <c r="R129" s="134">
        <v>0</v>
      </c>
      <c r="U129" s="130"/>
      <c r="W129" s="135"/>
    </row>
    <row r="130" spans="1:23" x14ac:dyDescent="0.25">
      <c r="A130" s="131">
        <v>117</v>
      </c>
      <c r="B130" s="136" t="s">
        <v>246</v>
      </c>
      <c r="C130" s="138" t="s">
        <v>247</v>
      </c>
      <c r="D130" s="134">
        <f t="shared" si="2"/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4">
        <v>0</v>
      </c>
      <c r="Q130" s="134">
        <v>0</v>
      </c>
      <c r="R130" s="134">
        <v>0</v>
      </c>
      <c r="U130" s="130"/>
      <c r="W130" s="135"/>
    </row>
    <row r="131" spans="1:23" x14ac:dyDescent="0.25">
      <c r="A131" s="131">
        <v>118</v>
      </c>
      <c r="B131" s="136" t="s">
        <v>248</v>
      </c>
      <c r="C131" s="138" t="s">
        <v>249</v>
      </c>
      <c r="D131" s="134">
        <f t="shared" si="2"/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4">
        <v>0</v>
      </c>
      <c r="Q131" s="134">
        <v>0</v>
      </c>
      <c r="R131" s="134">
        <v>0</v>
      </c>
      <c r="U131" s="130"/>
      <c r="W131" s="135"/>
    </row>
    <row r="132" spans="1:23" x14ac:dyDescent="0.25">
      <c r="A132" s="131">
        <v>119</v>
      </c>
      <c r="B132" s="132" t="s">
        <v>250</v>
      </c>
      <c r="C132" s="133" t="s">
        <v>251</v>
      </c>
      <c r="D132" s="134">
        <f t="shared" si="2"/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4">
        <v>0</v>
      </c>
      <c r="Q132" s="134">
        <v>0</v>
      </c>
      <c r="R132" s="134">
        <v>0</v>
      </c>
      <c r="U132" s="130"/>
      <c r="W132" s="135"/>
    </row>
    <row r="133" spans="1:23" x14ac:dyDescent="0.25">
      <c r="A133" s="131">
        <v>120</v>
      </c>
      <c r="B133" s="136" t="s">
        <v>252</v>
      </c>
      <c r="C133" s="133" t="s">
        <v>253</v>
      </c>
      <c r="D133" s="134">
        <f t="shared" si="2"/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4">
        <v>0</v>
      </c>
      <c r="Q133" s="134">
        <v>0</v>
      </c>
      <c r="R133" s="134">
        <v>0</v>
      </c>
      <c r="U133" s="130"/>
      <c r="W133" s="135"/>
    </row>
    <row r="134" spans="1:23" x14ac:dyDescent="0.25">
      <c r="A134" s="131">
        <v>121</v>
      </c>
      <c r="B134" s="137" t="s">
        <v>254</v>
      </c>
      <c r="C134" s="138" t="s">
        <v>255</v>
      </c>
      <c r="D134" s="134">
        <f t="shared" si="2"/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4">
        <v>0</v>
      </c>
      <c r="Q134" s="134">
        <v>0</v>
      </c>
      <c r="R134" s="134">
        <v>0</v>
      </c>
      <c r="U134" s="130"/>
      <c r="W134" s="135"/>
    </row>
    <row r="135" spans="1:23" x14ac:dyDescent="0.25">
      <c r="A135" s="131">
        <v>122</v>
      </c>
      <c r="B135" s="137" t="s">
        <v>256</v>
      </c>
      <c r="C135" s="138" t="s">
        <v>257</v>
      </c>
      <c r="D135" s="134">
        <f t="shared" si="2"/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4">
        <v>0</v>
      </c>
      <c r="Q135" s="134">
        <v>0</v>
      </c>
      <c r="R135" s="134">
        <v>0</v>
      </c>
      <c r="U135" s="130"/>
      <c r="W135" s="135"/>
    </row>
    <row r="136" spans="1:23" x14ac:dyDescent="0.25">
      <c r="A136" s="131">
        <v>123</v>
      </c>
      <c r="B136" s="137" t="s">
        <v>258</v>
      </c>
      <c r="C136" s="138" t="s">
        <v>259</v>
      </c>
      <c r="D136" s="134">
        <f t="shared" si="2"/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4">
        <v>0</v>
      </c>
      <c r="Q136" s="134">
        <v>0</v>
      </c>
      <c r="R136" s="134">
        <v>0</v>
      </c>
      <c r="U136" s="130"/>
      <c r="W136" s="135"/>
    </row>
    <row r="137" spans="1:23" x14ac:dyDescent="0.25">
      <c r="A137" s="131">
        <v>124</v>
      </c>
      <c r="B137" s="137" t="s">
        <v>260</v>
      </c>
      <c r="C137" s="138" t="s">
        <v>261</v>
      </c>
      <c r="D137" s="134">
        <f t="shared" si="2"/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4">
        <v>0</v>
      </c>
      <c r="Q137" s="134">
        <v>0</v>
      </c>
      <c r="R137" s="134">
        <v>0</v>
      </c>
      <c r="U137" s="130"/>
      <c r="W137" s="135"/>
    </row>
    <row r="138" spans="1:23" x14ac:dyDescent="0.25">
      <c r="A138" s="131">
        <v>125</v>
      </c>
      <c r="B138" s="137" t="s">
        <v>262</v>
      </c>
      <c r="C138" s="138" t="s">
        <v>263</v>
      </c>
      <c r="D138" s="134">
        <f t="shared" si="2"/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4">
        <v>0</v>
      </c>
      <c r="Q138" s="134">
        <v>0</v>
      </c>
      <c r="R138" s="134">
        <v>0</v>
      </c>
      <c r="U138" s="130"/>
      <c r="W138" s="135"/>
    </row>
    <row r="139" spans="1:23" x14ac:dyDescent="0.25">
      <c r="A139" s="131">
        <v>126</v>
      </c>
      <c r="B139" s="132" t="s">
        <v>264</v>
      </c>
      <c r="C139" s="133" t="s">
        <v>265</v>
      </c>
      <c r="D139" s="134">
        <f t="shared" si="2"/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4">
        <v>0</v>
      </c>
      <c r="Q139" s="134">
        <v>0</v>
      </c>
      <c r="R139" s="134">
        <v>0</v>
      </c>
      <c r="U139" s="130"/>
      <c r="W139" s="135"/>
    </row>
    <row r="140" spans="1:23" x14ac:dyDescent="0.25">
      <c r="A140" s="131">
        <v>127</v>
      </c>
      <c r="B140" s="132" t="s">
        <v>266</v>
      </c>
      <c r="C140" s="138" t="s">
        <v>267</v>
      </c>
      <c r="D140" s="134">
        <f t="shared" ref="D140:D153" si="3">SUM(E140:R140)</f>
        <v>0</v>
      </c>
      <c r="E140" s="134">
        <v>0</v>
      </c>
      <c r="F140" s="134">
        <v>0</v>
      </c>
      <c r="G140" s="134">
        <v>0</v>
      </c>
      <c r="H140" s="134">
        <v>0</v>
      </c>
      <c r="I140" s="134">
        <v>0</v>
      </c>
      <c r="J140" s="134">
        <v>0</v>
      </c>
      <c r="K140" s="134">
        <v>0</v>
      </c>
      <c r="L140" s="134">
        <v>0</v>
      </c>
      <c r="M140" s="134">
        <v>0</v>
      </c>
      <c r="N140" s="134">
        <v>0</v>
      </c>
      <c r="O140" s="134">
        <v>0</v>
      </c>
      <c r="P140" s="134">
        <v>0</v>
      </c>
      <c r="Q140" s="134">
        <v>0</v>
      </c>
      <c r="R140" s="134">
        <v>0</v>
      </c>
      <c r="U140" s="130"/>
      <c r="W140" s="135"/>
    </row>
    <row r="141" spans="1:23" x14ac:dyDescent="0.25">
      <c r="A141" s="131">
        <v>128</v>
      </c>
      <c r="B141" s="139" t="s">
        <v>268</v>
      </c>
      <c r="C141" s="140" t="s">
        <v>269</v>
      </c>
      <c r="D141" s="134">
        <f t="shared" si="3"/>
        <v>0</v>
      </c>
      <c r="E141" s="134">
        <v>0</v>
      </c>
      <c r="F141" s="134">
        <v>0</v>
      </c>
      <c r="G141" s="134">
        <v>0</v>
      </c>
      <c r="H141" s="134">
        <v>0</v>
      </c>
      <c r="I141" s="134">
        <v>0</v>
      </c>
      <c r="J141" s="134">
        <v>0</v>
      </c>
      <c r="K141" s="134">
        <v>0</v>
      </c>
      <c r="L141" s="134">
        <v>0</v>
      </c>
      <c r="M141" s="134">
        <v>0</v>
      </c>
      <c r="N141" s="134">
        <v>0</v>
      </c>
      <c r="O141" s="134">
        <v>0</v>
      </c>
      <c r="P141" s="134">
        <v>0</v>
      </c>
      <c r="Q141" s="134">
        <v>0</v>
      </c>
      <c r="R141" s="134">
        <v>0</v>
      </c>
      <c r="U141" s="130"/>
      <c r="W141" s="135"/>
    </row>
    <row r="142" spans="1:23" x14ac:dyDescent="0.25">
      <c r="A142" s="131">
        <v>129</v>
      </c>
      <c r="B142" s="137" t="s">
        <v>270</v>
      </c>
      <c r="C142" s="138" t="s">
        <v>271</v>
      </c>
      <c r="D142" s="134">
        <f t="shared" si="3"/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4">
        <v>0</v>
      </c>
      <c r="Q142" s="134">
        <v>0</v>
      </c>
      <c r="R142" s="134">
        <v>0</v>
      </c>
      <c r="U142" s="130"/>
      <c r="W142" s="135"/>
    </row>
    <row r="143" spans="1:23" x14ac:dyDescent="0.25">
      <c r="A143" s="131">
        <v>130</v>
      </c>
      <c r="B143" s="137" t="s">
        <v>272</v>
      </c>
      <c r="C143" s="138" t="s">
        <v>273</v>
      </c>
      <c r="D143" s="134">
        <f t="shared" si="3"/>
        <v>0</v>
      </c>
      <c r="E143" s="134">
        <v>0</v>
      </c>
      <c r="F143" s="134">
        <v>0</v>
      </c>
      <c r="G143" s="134">
        <v>0</v>
      </c>
      <c r="H143" s="134">
        <v>0</v>
      </c>
      <c r="I143" s="134">
        <v>0</v>
      </c>
      <c r="J143" s="134">
        <v>0</v>
      </c>
      <c r="K143" s="134">
        <v>0</v>
      </c>
      <c r="L143" s="134">
        <v>0</v>
      </c>
      <c r="M143" s="134">
        <v>0</v>
      </c>
      <c r="N143" s="134">
        <v>0</v>
      </c>
      <c r="O143" s="134">
        <v>0</v>
      </c>
      <c r="P143" s="134">
        <v>0</v>
      </c>
      <c r="Q143" s="134">
        <v>0</v>
      </c>
      <c r="R143" s="134">
        <v>0</v>
      </c>
      <c r="U143" s="130"/>
      <c r="W143" s="135"/>
    </row>
    <row r="144" spans="1:23" x14ac:dyDescent="0.25">
      <c r="A144" s="131">
        <v>131</v>
      </c>
      <c r="B144" s="137" t="s">
        <v>274</v>
      </c>
      <c r="C144" s="138" t="s">
        <v>275</v>
      </c>
      <c r="D144" s="134">
        <f t="shared" si="3"/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4">
        <v>0</v>
      </c>
      <c r="Q144" s="134">
        <v>0</v>
      </c>
      <c r="R144" s="134">
        <v>0</v>
      </c>
      <c r="U144" s="130"/>
      <c r="W144" s="135"/>
    </row>
    <row r="145" spans="1:23" x14ac:dyDescent="0.25">
      <c r="A145" s="131">
        <v>132</v>
      </c>
      <c r="B145" s="139" t="s">
        <v>276</v>
      </c>
      <c r="C145" s="140" t="s">
        <v>277</v>
      </c>
      <c r="D145" s="134">
        <f t="shared" si="3"/>
        <v>12650</v>
      </c>
      <c r="E145" s="134">
        <v>7454</v>
      </c>
      <c r="F145" s="134">
        <v>760</v>
      </c>
      <c r="G145" s="134">
        <v>450</v>
      </c>
      <c r="H145" s="134">
        <v>780</v>
      </c>
      <c r="I145" s="134">
        <v>660</v>
      </c>
      <c r="J145" s="134">
        <v>210</v>
      </c>
      <c r="K145" s="134">
        <v>240</v>
      </c>
      <c r="L145" s="134">
        <v>0</v>
      </c>
      <c r="M145" s="134">
        <v>530</v>
      </c>
      <c r="N145" s="134">
        <v>340</v>
      </c>
      <c r="O145" s="134">
        <v>0</v>
      </c>
      <c r="P145" s="134">
        <v>240</v>
      </c>
      <c r="Q145" s="134">
        <v>0</v>
      </c>
      <c r="R145" s="134">
        <v>986</v>
      </c>
      <c r="U145" s="130"/>
      <c r="W145" s="135"/>
    </row>
    <row r="146" spans="1:23" x14ac:dyDescent="0.25">
      <c r="A146" s="131">
        <v>133</v>
      </c>
      <c r="B146" s="136" t="s">
        <v>278</v>
      </c>
      <c r="C146" s="140" t="s">
        <v>279</v>
      </c>
      <c r="D146" s="134">
        <f t="shared" si="3"/>
        <v>33128</v>
      </c>
      <c r="E146" s="134">
        <v>12230</v>
      </c>
      <c r="F146" s="134">
        <v>1905</v>
      </c>
      <c r="G146" s="134">
        <v>1140</v>
      </c>
      <c r="H146" s="134">
        <v>2812</v>
      </c>
      <c r="I146" s="134">
        <v>1410</v>
      </c>
      <c r="J146" s="134">
        <v>100</v>
      </c>
      <c r="K146" s="134">
        <v>98</v>
      </c>
      <c r="L146" s="134">
        <v>930</v>
      </c>
      <c r="M146" s="134">
        <v>1324</v>
      </c>
      <c r="N146" s="134">
        <v>960</v>
      </c>
      <c r="O146" s="134">
        <v>1024</v>
      </c>
      <c r="P146" s="134">
        <v>733</v>
      </c>
      <c r="Q146" s="134">
        <v>6422</v>
      </c>
      <c r="R146" s="134">
        <v>2040</v>
      </c>
      <c r="U146" s="130"/>
      <c r="W146" s="135"/>
    </row>
    <row r="147" spans="1:23" x14ac:dyDescent="0.25">
      <c r="A147" s="131">
        <v>134</v>
      </c>
      <c r="B147" s="137" t="s">
        <v>280</v>
      </c>
      <c r="C147" s="138" t="s">
        <v>281</v>
      </c>
      <c r="D147" s="134">
        <f t="shared" si="3"/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4">
        <v>0</v>
      </c>
      <c r="Q147" s="134">
        <v>0</v>
      </c>
      <c r="R147" s="134">
        <v>0</v>
      </c>
      <c r="U147" s="130"/>
      <c r="W147" s="135"/>
    </row>
    <row r="148" spans="1:23" x14ac:dyDescent="0.25">
      <c r="A148" s="131">
        <v>135</v>
      </c>
      <c r="B148" s="132" t="s">
        <v>282</v>
      </c>
      <c r="C148" s="133" t="s">
        <v>283</v>
      </c>
      <c r="D148" s="134">
        <f t="shared" si="3"/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4">
        <v>0</v>
      </c>
      <c r="Q148" s="134">
        <v>0</v>
      </c>
      <c r="R148" s="134">
        <v>0</v>
      </c>
      <c r="U148" s="130"/>
      <c r="W148" s="135"/>
    </row>
    <row r="149" spans="1:23" x14ac:dyDescent="0.25">
      <c r="A149" s="131">
        <v>136</v>
      </c>
      <c r="B149" s="137" t="s">
        <v>284</v>
      </c>
      <c r="C149" s="138" t="s">
        <v>285</v>
      </c>
      <c r="D149" s="134">
        <f t="shared" si="3"/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4">
        <v>0</v>
      </c>
      <c r="Q149" s="134">
        <v>0</v>
      </c>
      <c r="R149" s="134">
        <v>0</v>
      </c>
      <c r="U149" s="130"/>
      <c r="W149" s="135"/>
    </row>
    <row r="150" spans="1:23" x14ac:dyDescent="0.25">
      <c r="A150" s="131">
        <v>137</v>
      </c>
      <c r="B150" s="161" t="s">
        <v>389</v>
      </c>
      <c r="C150" s="162" t="s">
        <v>390</v>
      </c>
      <c r="D150" s="134">
        <f t="shared" si="3"/>
        <v>0</v>
      </c>
      <c r="E150" s="173">
        <v>0</v>
      </c>
      <c r="F150" s="173">
        <v>0</v>
      </c>
      <c r="G150" s="173">
        <v>0</v>
      </c>
      <c r="H150" s="173">
        <v>0</v>
      </c>
      <c r="I150" s="173">
        <v>0</v>
      </c>
      <c r="J150" s="173">
        <v>0</v>
      </c>
      <c r="K150" s="173">
        <v>0</v>
      </c>
      <c r="L150" s="173">
        <v>0</v>
      </c>
      <c r="M150" s="173">
        <v>0</v>
      </c>
      <c r="N150" s="173">
        <v>0</v>
      </c>
      <c r="O150" s="173">
        <v>0</v>
      </c>
      <c r="P150" s="173">
        <v>0</v>
      </c>
      <c r="Q150" s="173">
        <v>0</v>
      </c>
      <c r="R150" s="173">
        <v>0</v>
      </c>
    </row>
    <row r="151" spans="1:23" x14ac:dyDescent="0.25">
      <c r="A151" s="131">
        <v>138</v>
      </c>
      <c r="B151" s="163" t="s">
        <v>391</v>
      </c>
      <c r="C151" s="164" t="s">
        <v>392</v>
      </c>
      <c r="D151" s="134">
        <f t="shared" si="3"/>
        <v>0</v>
      </c>
      <c r="E151" s="173">
        <v>0</v>
      </c>
      <c r="F151" s="173">
        <v>0</v>
      </c>
      <c r="G151" s="173">
        <v>0</v>
      </c>
      <c r="H151" s="173">
        <v>0</v>
      </c>
      <c r="I151" s="173">
        <v>0</v>
      </c>
      <c r="J151" s="173">
        <v>0</v>
      </c>
      <c r="K151" s="173">
        <v>0</v>
      </c>
      <c r="L151" s="173">
        <v>0</v>
      </c>
      <c r="M151" s="173">
        <v>0</v>
      </c>
      <c r="N151" s="173">
        <v>0</v>
      </c>
      <c r="O151" s="173">
        <v>0</v>
      </c>
      <c r="P151" s="173">
        <v>0</v>
      </c>
      <c r="Q151" s="173">
        <v>0</v>
      </c>
      <c r="R151" s="173">
        <v>0</v>
      </c>
    </row>
    <row r="152" spans="1:23" x14ac:dyDescent="0.25">
      <c r="A152" s="131">
        <v>139</v>
      </c>
      <c r="B152" s="165" t="s">
        <v>393</v>
      </c>
      <c r="C152" s="166" t="s">
        <v>394</v>
      </c>
      <c r="D152" s="134">
        <f t="shared" si="3"/>
        <v>0</v>
      </c>
      <c r="E152" s="173">
        <v>0</v>
      </c>
      <c r="F152" s="173">
        <v>0</v>
      </c>
      <c r="G152" s="173">
        <v>0</v>
      </c>
      <c r="H152" s="173">
        <v>0</v>
      </c>
      <c r="I152" s="173">
        <v>0</v>
      </c>
      <c r="J152" s="173">
        <v>0</v>
      </c>
      <c r="K152" s="173">
        <v>0</v>
      </c>
      <c r="L152" s="173">
        <v>0</v>
      </c>
      <c r="M152" s="173">
        <v>0</v>
      </c>
      <c r="N152" s="173">
        <v>0</v>
      </c>
      <c r="O152" s="173">
        <v>0</v>
      </c>
      <c r="P152" s="173">
        <v>0</v>
      </c>
      <c r="Q152" s="173">
        <v>0</v>
      </c>
      <c r="R152" s="173">
        <v>0</v>
      </c>
    </row>
    <row r="153" spans="1:23" x14ac:dyDescent="0.25">
      <c r="A153" s="131">
        <v>140</v>
      </c>
      <c r="B153" s="11" t="s">
        <v>395</v>
      </c>
      <c r="C153" s="160" t="s">
        <v>396</v>
      </c>
      <c r="D153" s="134">
        <f t="shared" si="3"/>
        <v>0</v>
      </c>
      <c r="E153" s="173">
        <v>0</v>
      </c>
      <c r="F153" s="173">
        <v>0</v>
      </c>
      <c r="G153" s="173">
        <v>0</v>
      </c>
      <c r="H153" s="173">
        <v>0</v>
      </c>
      <c r="I153" s="173">
        <v>0</v>
      </c>
      <c r="J153" s="173">
        <v>0</v>
      </c>
      <c r="K153" s="173">
        <v>0</v>
      </c>
      <c r="L153" s="173">
        <v>0</v>
      </c>
      <c r="M153" s="173">
        <v>0</v>
      </c>
      <c r="N153" s="173">
        <v>0</v>
      </c>
      <c r="O153" s="173">
        <v>0</v>
      </c>
      <c r="P153" s="173">
        <v>0</v>
      </c>
      <c r="Q153" s="173">
        <v>0</v>
      </c>
      <c r="R153" s="173">
        <v>0</v>
      </c>
    </row>
  </sheetData>
  <mergeCells count="23"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  <mergeCell ref="A94:A96"/>
    <mergeCell ref="B94:B96"/>
    <mergeCell ref="N8:N9"/>
    <mergeCell ref="I8:I9"/>
    <mergeCell ref="J8:J9"/>
    <mergeCell ref="K8:K9"/>
    <mergeCell ref="A11:C11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2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P28" sqref="P28"/>
    </sheetView>
  </sheetViews>
  <sheetFormatPr defaultRowHeight="12" x14ac:dyDescent="0.25"/>
  <cols>
    <col min="1" max="1" width="4.7109375" style="230" customWidth="1"/>
    <col min="2" max="2" width="9.28515625" style="230" customWidth="1"/>
    <col min="3" max="3" width="30.7109375" style="147" customWidth="1"/>
    <col min="4" max="4" width="0.140625" style="231" customWidth="1"/>
    <col min="5" max="5" width="9.42578125" style="241" customWidth="1"/>
    <col min="6" max="6" width="11.7109375" style="241" customWidth="1"/>
    <col min="7" max="7" width="12.42578125" style="241" customWidth="1"/>
    <col min="8" max="8" width="10.140625" style="251" customWidth="1"/>
    <col min="9" max="9" width="12.7109375" style="251" customWidth="1"/>
    <col min="10" max="10" width="10.140625" style="252" customWidth="1"/>
    <col min="11" max="11" width="14.7109375" style="233" customWidth="1"/>
    <col min="12" max="12" width="11.28515625" style="233" customWidth="1"/>
    <col min="13" max="16384" width="9.140625" style="233"/>
  </cols>
  <sheetData>
    <row r="1" spans="1:12" x14ac:dyDescent="0.25">
      <c r="E1" s="232"/>
      <c r="F1" s="232"/>
      <c r="G1" s="232"/>
      <c r="H1" s="232"/>
      <c r="I1" s="232"/>
      <c r="J1" s="232"/>
    </row>
    <row r="2" spans="1:12" ht="15.75" customHeight="1" x14ac:dyDescent="0.25">
      <c r="C2" s="843" t="s">
        <v>442</v>
      </c>
      <c r="D2" s="843"/>
      <c r="E2" s="843"/>
      <c r="F2" s="843"/>
      <c r="G2" s="843"/>
      <c r="H2" s="843"/>
      <c r="I2" s="843"/>
      <c r="J2" s="843"/>
    </row>
    <row r="3" spans="1:12" x14ac:dyDescent="0.25">
      <c r="C3" s="234"/>
      <c r="D3" s="234"/>
      <c r="E3" s="235"/>
      <c r="F3" s="235"/>
      <c r="G3" s="235"/>
      <c r="H3" s="236"/>
      <c r="I3" s="236"/>
      <c r="J3" s="237"/>
    </row>
    <row r="4" spans="1:12" s="238" customFormat="1" ht="15.75" customHeight="1" x14ac:dyDescent="0.25">
      <c r="A4" s="844" t="s">
        <v>0</v>
      </c>
      <c r="B4" s="844" t="s">
        <v>304</v>
      </c>
      <c r="C4" s="845" t="s">
        <v>294</v>
      </c>
      <c r="D4" s="844" t="s">
        <v>443</v>
      </c>
      <c r="E4" s="846" t="s">
        <v>444</v>
      </c>
      <c r="F4" s="846"/>
      <c r="G4" s="846"/>
      <c r="H4" s="846"/>
      <c r="I4" s="846"/>
      <c r="J4" s="846"/>
    </row>
    <row r="5" spans="1:12" ht="11.25" customHeight="1" x14ac:dyDescent="0.25">
      <c r="A5" s="844"/>
      <c r="B5" s="844"/>
      <c r="C5" s="845"/>
      <c r="D5" s="844"/>
      <c r="E5" s="846"/>
      <c r="F5" s="846"/>
      <c r="G5" s="846"/>
      <c r="H5" s="846"/>
      <c r="I5" s="846"/>
      <c r="J5" s="846"/>
    </row>
    <row r="6" spans="1:12" ht="25.5" customHeight="1" x14ac:dyDescent="0.25">
      <c r="A6" s="844"/>
      <c r="B6" s="844"/>
      <c r="C6" s="845"/>
      <c r="D6" s="844"/>
      <c r="E6" s="841" t="s">
        <v>445</v>
      </c>
      <c r="F6" s="841" t="s">
        <v>446</v>
      </c>
      <c r="G6" s="841" t="s">
        <v>447</v>
      </c>
      <c r="H6" s="841" t="s">
        <v>448</v>
      </c>
      <c r="I6" s="841" t="s">
        <v>449</v>
      </c>
      <c r="J6" s="841" t="s">
        <v>450</v>
      </c>
    </row>
    <row r="7" spans="1:12" ht="35.25" customHeight="1" x14ac:dyDescent="0.25">
      <c r="A7" s="844"/>
      <c r="B7" s="844"/>
      <c r="C7" s="845"/>
      <c r="D7" s="844"/>
      <c r="E7" s="841"/>
      <c r="F7" s="841"/>
      <c r="G7" s="841"/>
      <c r="H7" s="841"/>
      <c r="I7" s="841"/>
      <c r="J7" s="841"/>
    </row>
    <row r="8" spans="1:12" s="238" customFormat="1" x14ac:dyDescent="0.25">
      <c r="A8" s="842" t="s">
        <v>451</v>
      </c>
      <c r="B8" s="842"/>
      <c r="C8" s="842"/>
      <c r="D8" s="239"/>
      <c r="E8" s="240">
        <f>E9+E10+E11+E12</f>
        <v>1135691</v>
      </c>
      <c r="F8" s="240">
        <f t="shared" ref="F8:J8" si="0">F9+F10+F11+F12</f>
        <v>1035583</v>
      </c>
      <c r="G8" s="240">
        <f t="shared" si="0"/>
        <v>504</v>
      </c>
      <c r="H8" s="240">
        <f t="shared" si="0"/>
        <v>59222</v>
      </c>
      <c r="I8" s="240">
        <f t="shared" si="0"/>
        <v>30</v>
      </c>
      <c r="J8" s="240">
        <f t="shared" si="0"/>
        <v>23735</v>
      </c>
      <c r="L8" s="241"/>
    </row>
    <row r="9" spans="1:12" s="246" customFormat="1" ht="11.25" customHeight="1" x14ac:dyDescent="0.25">
      <c r="A9" s="242"/>
      <c r="B9" s="242"/>
      <c r="C9" s="243" t="s">
        <v>14</v>
      </c>
      <c r="D9" s="244"/>
      <c r="E9" s="245">
        <v>16617</v>
      </c>
      <c r="F9" s="245"/>
      <c r="G9" s="245"/>
      <c r="H9" s="245"/>
      <c r="I9" s="245"/>
      <c r="J9" s="245"/>
      <c r="L9" s="241"/>
    </row>
    <row r="10" spans="1:12" s="246" customFormat="1" ht="11.25" customHeight="1" x14ac:dyDescent="0.25">
      <c r="A10" s="242"/>
      <c r="B10" s="242"/>
      <c r="C10" s="243" t="s">
        <v>452</v>
      </c>
      <c r="D10" s="244"/>
      <c r="E10" s="245"/>
      <c r="F10" s="245"/>
      <c r="G10" s="243"/>
      <c r="H10" s="243"/>
      <c r="I10" s="243"/>
      <c r="J10" s="243"/>
      <c r="L10" s="241"/>
    </row>
    <row r="11" spans="1:12" s="246" customFormat="1" ht="11.25" customHeight="1" x14ac:dyDescent="0.25">
      <c r="A11" s="242"/>
      <c r="B11" s="242"/>
      <c r="C11" s="243" t="s">
        <v>453</v>
      </c>
      <c r="D11" s="244"/>
      <c r="E11" s="243"/>
      <c r="F11" s="243"/>
      <c r="G11" s="243"/>
      <c r="H11" s="243"/>
      <c r="I11" s="243"/>
      <c r="J11" s="243"/>
      <c r="L11" s="241"/>
    </row>
    <row r="12" spans="1:12" s="238" customFormat="1" x14ac:dyDescent="0.25">
      <c r="A12" s="842" t="s">
        <v>15</v>
      </c>
      <c r="B12" s="842"/>
      <c r="C12" s="842"/>
      <c r="D12" s="240"/>
      <c r="E12" s="240">
        <f>SUM(E13:E22)</f>
        <v>1119074</v>
      </c>
      <c r="F12" s="240">
        <f t="shared" ref="F12:J12" si="1">SUM(F13:F22)</f>
        <v>1035583</v>
      </c>
      <c r="G12" s="240">
        <f t="shared" si="1"/>
        <v>504</v>
      </c>
      <c r="H12" s="240">
        <f t="shared" si="1"/>
        <v>59222</v>
      </c>
      <c r="I12" s="240">
        <f t="shared" si="1"/>
        <v>30</v>
      </c>
      <c r="J12" s="240">
        <f t="shared" si="1"/>
        <v>23735</v>
      </c>
      <c r="L12" s="241"/>
    </row>
    <row r="13" spans="1:12" s="250" customFormat="1" x14ac:dyDescent="0.25">
      <c r="A13" s="247">
        <v>1</v>
      </c>
      <c r="B13" s="137" t="s">
        <v>20</v>
      </c>
      <c r="C13" s="138" t="s">
        <v>21</v>
      </c>
      <c r="D13" s="248">
        <v>0.85</v>
      </c>
      <c r="E13" s="245">
        <f>F13+G13+H13+I13+J13</f>
        <v>44257</v>
      </c>
      <c r="F13" s="249">
        <v>44204</v>
      </c>
      <c r="G13" s="249">
        <v>53</v>
      </c>
      <c r="H13" s="245"/>
      <c r="I13" s="245"/>
      <c r="J13" s="245"/>
      <c r="K13" s="241"/>
      <c r="L13" s="241"/>
    </row>
    <row r="14" spans="1:12" s="250" customFormat="1" x14ac:dyDescent="0.25">
      <c r="A14" s="247">
        <v>2</v>
      </c>
      <c r="B14" s="137" t="s">
        <v>26</v>
      </c>
      <c r="C14" s="138" t="s">
        <v>27</v>
      </c>
      <c r="D14" s="248">
        <v>0.85</v>
      </c>
      <c r="E14" s="245">
        <f t="shared" ref="E14:E22" si="2">F14+G14+H14+I14+J14</f>
        <v>92736</v>
      </c>
      <c r="F14" s="249">
        <v>92327</v>
      </c>
      <c r="G14" s="249">
        <v>74</v>
      </c>
      <c r="H14" s="249">
        <v>333</v>
      </c>
      <c r="I14" s="249">
        <v>2</v>
      </c>
      <c r="J14" s="245"/>
      <c r="K14" s="241"/>
      <c r="L14" s="241"/>
    </row>
    <row r="15" spans="1:12" s="250" customFormat="1" x14ac:dyDescent="0.25">
      <c r="A15" s="247">
        <v>3</v>
      </c>
      <c r="B15" s="137" t="s">
        <v>50</v>
      </c>
      <c r="C15" s="138" t="s">
        <v>51</v>
      </c>
      <c r="D15" s="248">
        <v>0.85</v>
      </c>
      <c r="E15" s="245">
        <f t="shared" si="2"/>
        <v>64128</v>
      </c>
      <c r="F15" s="249">
        <v>64098</v>
      </c>
      <c r="G15" s="249">
        <v>30</v>
      </c>
      <c r="H15" s="245"/>
      <c r="I15" s="245"/>
      <c r="J15" s="245"/>
      <c r="K15" s="241"/>
      <c r="L15" s="241"/>
    </row>
    <row r="16" spans="1:12" s="250" customFormat="1" x14ac:dyDescent="0.25">
      <c r="A16" s="247">
        <v>4</v>
      </c>
      <c r="B16" s="132" t="s">
        <v>58</v>
      </c>
      <c r="C16" s="133" t="s">
        <v>59</v>
      </c>
      <c r="D16" s="248">
        <v>0.85</v>
      </c>
      <c r="E16" s="245">
        <f t="shared" si="2"/>
        <v>43648</v>
      </c>
      <c r="F16" s="245">
        <v>43626</v>
      </c>
      <c r="G16" s="245">
        <v>22</v>
      </c>
      <c r="H16" s="245"/>
      <c r="I16" s="245"/>
      <c r="J16" s="245"/>
      <c r="K16" s="241"/>
      <c r="L16" s="241"/>
    </row>
    <row r="17" spans="1:12" s="250" customFormat="1" x14ac:dyDescent="0.25">
      <c r="A17" s="247">
        <v>5</v>
      </c>
      <c r="B17" s="137" t="s">
        <v>60</v>
      </c>
      <c r="C17" s="138" t="s">
        <v>61</v>
      </c>
      <c r="D17" s="248">
        <v>0.85</v>
      </c>
      <c r="E17" s="245">
        <f t="shared" si="2"/>
        <v>3838</v>
      </c>
      <c r="F17" s="249">
        <v>1387</v>
      </c>
      <c r="G17" s="249">
        <v>5</v>
      </c>
      <c r="H17" s="249">
        <v>2444</v>
      </c>
      <c r="I17" s="249">
        <v>2</v>
      </c>
      <c r="J17" s="245"/>
      <c r="K17" s="241"/>
      <c r="L17" s="241"/>
    </row>
    <row r="18" spans="1:12" s="250" customFormat="1" ht="24" x14ac:dyDescent="0.25">
      <c r="A18" s="247">
        <v>6</v>
      </c>
      <c r="B18" s="132" t="s">
        <v>74</v>
      </c>
      <c r="C18" s="133" t="s">
        <v>379</v>
      </c>
      <c r="D18" s="248">
        <v>0.85</v>
      </c>
      <c r="E18" s="245">
        <f t="shared" si="2"/>
        <v>186881</v>
      </c>
      <c r="F18" s="249">
        <v>177041</v>
      </c>
      <c r="G18" s="249">
        <v>66</v>
      </c>
      <c r="H18" s="249">
        <v>9765</v>
      </c>
      <c r="I18" s="249">
        <v>9</v>
      </c>
      <c r="J18" s="245"/>
      <c r="K18" s="241"/>
      <c r="L18" s="241"/>
    </row>
    <row r="19" spans="1:12" s="250" customFormat="1" x14ac:dyDescent="0.25">
      <c r="A19" s="247">
        <v>7</v>
      </c>
      <c r="B19" s="136" t="s">
        <v>77</v>
      </c>
      <c r="C19" s="133" t="s">
        <v>78</v>
      </c>
      <c r="D19" s="248">
        <v>0.85</v>
      </c>
      <c r="E19" s="245">
        <f t="shared" si="2"/>
        <v>65130</v>
      </c>
      <c r="F19" s="249">
        <v>65065</v>
      </c>
      <c r="G19" s="249">
        <v>65</v>
      </c>
      <c r="H19" s="245"/>
      <c r="I19" s="245"/>
      <c r="J19" s="245"/>
      <c r="K19" s="241"/>
      <c r="L19" s="241"/>
    </row>
    <row r="20" spans="1:12" s="250" customFormat="1" x14ac:dyDescent="0.25">
      <c r="A20" s="247">
        <v>8</v>
      </c>
      <c r="B20" s="137" t="s">
        <v>99</v>
      </c>
      <c r="C20" s="138" t="s">
        <v>100</v>
      </c>
      <c r="D20" s="248">
        <v>0.85</v>
      </c>
      <c r="E20" s="245">
        <f t="shared" si="2"/>
        <v>112073</v>
      </c>
      <c r="F20" s="249">
        <v>111198</v>
      </c>
      <c r="G20" s="249">
        <v>99</v>
      </c>
      <c r="H20" s="249">
        <v>776</v>
      </c>
      <c r="I20" s="245"/>
      <c r="J20" s="245"/>
      <c r="K20" s="241"/>
      <c r="L20" s="241"/>
    </row>
    <row r="21" spans="1:12" s="250" customFormat="1" x14ac:dyDescent="0.25">
      <c r="A21" s="247">
        <v>9</v>
      </c>
      <c r="B21" s="136" t="s">
        <v>177</v>
      </c>
      <c r="C21" s="151" t="s">
        <v>454</v>
      </c>
      <c r="D21" s="248">
        <v>0.9</v>
      </c>
      <c r="E21" s="245">
        <f t="shared" si="2"/>
        <v>476430</v>
      </c>
      <c r="F21" s="245">
        <v>406698</v>
      </c>
      <c r="G21" s="245">
        <v>76</v>
      </c>
      <c r="H21" s="245">
        <v>45904</v>
      </c>
      <c r="I21" s="245">
        <v>17</v>
      </c>
      <c r="J21" s="245">
        <v>23735</v>
      </c>
      <c r="K21" s="241"/>
      <c r="L21" s="241"/>
    </row>
    <row r="22" spans="1:12" s="250" customFormat="1" x14ac:dyDescent="0.25">
      <c r="A22" s="247">
        <v>10</v>
      </c>
      <c r="B22" s="136" t="s">
        <v>207</v>
      </c>
      <c r="C22" s="133" t="s">
        <v>208</v>
      </c>
      <c r="D22" s="248">
        <v>0.91</v>
      </c>
      <c r="E22" s="245">
        <f t="shared" si="2"/>
        <v>29953</v>
      </c>
      <c r="F22" s="249">
        <v>29939</v>
      </c>
      <c r="G22" s="249">
        <v>14</v>
      </c>
      <c r="H22" s="245"/>
      <c r="I22" s="245"/>
      <c r="J22" s="245"/>
      <c r="K22" s="241"/>
      <c r="L22" s="241"/>
    </row>
  </sheetData>
  <mergeCells count="14">
    <mergeCell ref="I6:I7"/>
    <mergeCell ref="J6:J7"/>
    <mergeCell ref="A8:C8"/>
    <mergeCell ref="A12:C12"/>
    <mergeCell ref="C2:J2"/>
    <mergeCell ref="A4:A7"/>
    <mergeCell ref="B4:B7"/>
    <mergeCell ref="C4:C7"/>
    <mergeCell ref="D4:D7"/>
    <mergeCell ref="E4:J5"/>
    <mergeCell ref="E6:E7"/>
    <mergeCell ref="F6:F7"/>
    <mergeCell ref="G6:G7"/>
    <mergeCell ref="H6:H7"/>
  </mergeCells>
  <pageMargins left="0" right="0" top="0" bottom="0" header="0" footer="0"/>
  <pageSetup paperSize="9"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98"/>
  <sheetViews>
    <sheetView topLeftCell="A75" workbookViewId="0">
      <selection activeCell="H101" sqref="H101"/>
    </sheetView>
  </sheetViews>
  <sheetFormatPr defaultRowHeight="18.75" x14ac:dyDescent="0.3"/>
  <cols>
    <col min="1" max="1" width="4.85546875" style="253" customWidth="1"/>
    <col min="2" max="2" width="7.85546875" style="253" customWidth="1"/>
    <col min="3" max="3" width="35.42578125" style="253" customWidth="1"/>
    <col min="4" max="6" width="10.28515625" style="253" customWidth="1"/>
    <col min="7" max="16384" width="9.140625" style="253"/>
  </cols>
  <sheetData>
    <row r="1" spans="1:6" ht="11.25" customHeight="1" x14ac:dyDescent="0.3"/>
    <row r="2" spans="1:6" ht="31.5" customHeight="1" x14ac:dyDescent="0.3">
      <c r="A2" s="849" t="s">
        <v>455</v>
      </c>
      <c r="B2" s="849"/>
      <c r="C2" s="849"/>
      <c r="D2" s="849"/>
      <c r="E2" s="849"/>
      <c r="F2" s="849"/>
    </row>
    <row r="3" spans="1:6" ht="13.5" customHeight="1" x14ac:dyDescent="0.3">
      <c r="A3" s="254"/>
      <c r="B3" s="254"/>
      <c r="C3" s="254"/>
      <c r="D3" s="254"/>
      <c r="E3" s="254"/>
      <c r="F3" s="254"/>
    </row>
    <row r="4" spans="1:6" ht="33.75" customHeight="1" x14ac:dyDescent="0.3">
      <c r="A4" s="847" t="s">
        <v>0</v>
      </c>
      <c r="B4" s="847" t="s">
        <v>304</v>
      </c>
      <c r="C4" s="850" t="s">
        <v>456</v>
      </c>
      <c r="D4" s="847" t="s">
        <v>457</v>
      </c>
      <c r="E4" s="847" t="s">
        <v>458</v>
      </c>
      <c r="F4" s="847"/>
    </row>
    <row r="5" spans="1:6" ht="45" x14ac:dyDescent="0.3">
      <c r="A5" s="847"/>
      <c r="B5" s="847"/>
      <c r="C5" s="850"/>
      <c r="D5" s="847"/>
      <c r="E5" s="255" t="s">
        <v>459</v>
      </c>
      <c r="F5" s="255" t="s">
        <v>460</v>
      </c>
    </row>
    <row r="6" spans="1:6" ht="15" customHeight="1" x14ac:dyDescent="0.3">
      <c r="A6" s="256">
        <v>1</v>
      </c>
      <c r="B6" s="256">
        <v>2</v>
      </c>
      <c r="C6" s="256">
        <v>3</v>
      </c>
      <c r="D6" s="257">
        <v>4</v>
      </c>
      <c r="E6" s="257">
        <v>5</v>
      </c>
      <c r="F6" s="257">
        <v>6</v>
      </c>
    </row>
    <row r="7" spans="1:6" x14ac:dyDescent="0.3">
      <c r="A7" s="255">
        <v>1</v>
      </c>
      <c r="B7" s="258" t="s">
        <v>46</v>
      </c>
      <c r="C7" s="259" t="s">
        <v>47</v>
      </c>
      <c r="D7" s="260">
        <v>22037</v>
      </c>
      <c r="E7" s="261">
        <v>0</v>
      </c>
      <c r="F7" s="261">
        <v>0</v>
      </c>
    </row>
    <row r="8" spans="1:6" x14ac:dyDescent="0.3">
      <c r="A8" s="255">
        <v>2</v>
      </c>
      <c r="B8" s="258" t="s">
        <v>115</v>
      </c>
      <c r="C8" s="259" t="s">
        <v>116</v>
      </c>
      <c r="D8" s="260">
        <v>19478</v>
      </c>
      <c r="E8" s="261">
        <v>0</v>
      </c>
      <c r="F8" s="261">
        <v>0</v>
      </c>
    </row>
    <row r="9" spans="1:6" x14ac:dyDescent="0.3">
      <c r="A9" s="255">
        <v>3</v>
      </c>
      <c r="B9" s="258" t="s">
        <v>187</v>
      </c>
      <c r="C9" s="259" t="s">
        <v>188</v>
      </c>
      <c r="D9" s="260">
        <v>9109</v>
      </c>
      <c r="E9" s="261">
        <v>0</v>
      </c>
      <c r="F9" s="261">
        <v>0</v>
      </c>
    </row>
    <row r="10" spans="1:6" x14ac:dyDescent="0.3">
      <c r="A10" s="255">
        <v>4</v>
      </c>
      <c r="B10" s="258" t="s">
        <v>16</v>
      </c>
      <c r="C10" s="259" t="s">
        <v>17</v>
      </c>
      <c r="D10" s="260">
        <v>9831</v>
      </c>
      <c r="E10" s="261">
        <v>0</v>
      </c>
      <c r="F10" s="261">
        <v>0</v>
      </c>
    </row>
    <row r="11" spans="1:6" x14ac:dyDescent="0.3">
      <c r="A11" s="255">
        <v>5</v>
      </c>
      <c r="B11" s="258" t="s">
        <v>93</v>
      </c>
      <c r="C11" s="259" t="s">
        <v>94</v>
      </c>
      <c r="D11" s="260">
        <v>16423</v>
      </c>
      <c r="E11" s="261">
        <v>0</v>
      </c>
      <c r="F11" s="261">
        <v>0</v>
      </c>
    </row>
    <row r="12" spans="1:6" x14ac:dyDescent="0.3">
      <c r="A12" s="255">
        <v>6</v>
      </c>
      <c r="B12" s="258" t="s">
        <v>48</v>
      </c>
      <c r="C12" s="259" t="s">
        <v>49</v>
      </c>
      <c r="D12" s="260">
        <v>28713</v>
      </c>
      <c r="E12" s="261">
        <v>0</v>
      </c>
      <c r="F12" s="261">
        <v>0</v>
      </c>
    </row>
    <row r="13" spans="1:6" x14ac:dyDescent="0.3">
      <c r="A13" s="255">
        <v>7</v>
      </c>
      <c r="B13" s="258" t="s">
        <v>101</v>
      </c>
      <c r="C13" s="259" t="s">
        <v>102</v>
      </c>
      <c r="D13" s="260">
        <v>13698</v>
      </c>
      <c r="E13" s="261">
        <v>0</v>
      </c>
      <c r="F13" s="261">
        <v>0</v>
      </c>
    </row>
    <row r="14" spans="1:6" x14ac:dyDescent="0.3">
      <c r="A14" s="255">
        <v>8</v>
      </c>
      <c r="B14" s="258" t="s">
        <v>18</v>
      </c>
      <c r="C14" s="259" t="s">
        <v>19</v>
      </c>
      <c r="D14" s="260">
        <v>9907</v>
      </c>
      <c r="E14" s="261">
        <v>0</v>
      </c>
      <c r="F14" s="261">
        <v>0</v>
      </c>
    </row>
    <row r="15" spans="1:6" x14ac:dyDescent="0.3">
      <c r="A15" s="255">
        <v>9</v>
      </c>
      <c r="B15" s="258" t="s">
        <v>103</v>
      </c>
      <c r="C15" s="259" t="s">
        <v>104</v>
      </c>
      <c r="D15" s="260">
        <v>46056</v>
      </c>
      <c r="E15" s="261">
        <v>0</v>
      </c>
      <c r="F15" s="261">
        <v>0</v>
      </c>
    </row>
    <row r="16" spans="1:6" x14ac:dyDescent="0.3">
      <c r="A16" s="255">
        <v>10</v>
      </c>
      <c r="B16" s="258" t="s">
        <v>189</v>
      </c>
      <c r="C16" s="259" t="s">
        <v>190</v>
      </c>
      <c r="D16" s="260">
        <v>9265</v>
      </c>
      <c r="E16" s="261">
        <v>0</v>
      </c>
      <c r="F16" s="261">
        <v>0</v>
      </c>
    </row>
    <row r="17" spans="1:6" x14ac:dyDescent="0.3">
      <c r="A17" s="255">
        <v>11</v>
      </c>
      <c r="B17" s="258" t="s">
        <v>50</v>
      </c>
      <c r="C17" s="259" t="s">
        <v>51</v>
      </c>
      <c r="D17" s="260">
        <v>52768</v>
      </c>
      <c r="E17" s="261">
        <v>0</v>
      </c>
      <c r="F17" s="261">
        <v>0</v>
      </c>
    </row>
    <row r="18" spans="1:6" x14ac:dyDescent="0.3">
      <c r="A18" s="255">
        <v>12</v>
      </c>
      <c r="B18" s="258" t="s">
        <v>105</v>
      </c>
      <c r="C18" s="259" t="s">
        <v>106</v>
      </c>
      <c r="D18" s="260">
        <v>10243</v>
      </c>
      <c r="E18" s="261">
        <v>0</v>
      </c>
      <c r="F18" s="261">
        <v>0</v>
      </c>
    </row>
    <row r="19" spans="1:6" x14ac:dyDescent="0.3">
      <c r="A19" s="255">
        <v>13</v>
      </c>
      <c r="B19" s="258" t="s">
        <v>20</v>
      </c>
      <c r="C19" s="259" t="s">
        <v>21</v>
      </c>
      <c r="D19" s="260">
        <v>30350</v>
      </c>
      <c r="E19" s="261">
        <v>0</v>
      </c>
      <c r="F19" s="261">
        <v>0</v>
      </c>
    </row>
    <row r="20" spans="1:6" x14ac:dyDescent="0.3">
      <c r="A20" s="255">
        <v>14</v>
      </c>
      <c r="B20" s="258" t="s">
        <v>215</v>
      </c>
      <c r="C20" s="259" t="s">
        <v>216</v>
      </c>
      <c r="D20" s="260">
        <v>11283</v>
      </c>
      <c r="E20" s="261">
        <v>0</v>
      </c>
      <c r="F20" s="261">
        <v>0</v>
      </c>
    </row>
    <row r="21" spans="1:6" x14ac:dyDescent="0.3">
      <c r="A21" s="255">
        <v>15</v>
      </c>
      <c r="B21" s="258" t="s">
        <v>191</v>
      </c>
      <c r="C21" s="259" t="s">
        <v>192</v>
      </c>
      <c r="D21" s="260">
        <v>26008</v>
      </c>
      <c r="E21" s="261">
        <v>0</v>
      </c>
      <c r="F21" s="261">
        <v>0</v>
      </c>
    </row>
    <row r="22" spans="1:6" x14ac:dyDescent="0.3">
      <c r="A22" s="255">
        <v>16</v>
      </c>
      <c r="B22" s="258" t="s">
        <v>195</v>
      </c>
      <c r="C22" s="259" t="s">
        <v>196</v>
      </c>
      <c r="D22" s="260">
        <v>13546</v>
      </c>
      <c r="E22" s="261">
        <v>0</v>
      </c>
      <c r="F22" s="261">
        <v>0</v>
      </c>
    </row>
    <row r="23" spans="1:6" x14ac:dyDescent="0.3">
      <c r="A23" s="255">
        <v>17</v>
      </c>
      <c r="B23" s="258" t="s">
        <v>22</v>
      </c>
      <c r="C23" s="259" t="s">
        <v>23</v>
      </c>
      <c r="D23" s="260">
        <v>10766</v>
      </c>
      <c r="E23" s="261">
        <v>0</v>
      </c>
      <c r="F23" s="261">
        <v>0</v>
      </c>
    </row>
    <row r="24" spans="1:6" x14ac:dyDescent="0.3">
      <c r="A24" s="255">
        <v>18</v>
      </c>
      <c r="B24" s="258" t="s">
        <v>52</v>
      </c>
      <c r="C24" s="259" t="s">
        <v>53</v>
      </c>
      <c r="D24" s="260">
        <v>9154</v>
      </c>
      <c r="E24" s="261">
        <v>0</v>
      </c>
      <c r="F24" s="261">
        <v>0</v>
      </c>
    </row>
    <row r="25" spans="1:6" x14ac:dyDescent="0.3">
      <c r="A25" s="255">
        <v>19</v>
      </c>
      <c r="B25" s="258" t="s">
        <v>85</v>
      </c>
      <c r="C25" s="259" t="s">
        <v>86</v>
      </c>
      <c r="D25" s="260">
        <v>16609</v>
      </c>
      <c r="E25" s="261">
        <v>0</v>
      </c>
      <c r="F25" s="261">
        <v>0</v>
      </c>
    </row>
    <row r="26" spans="1:6" x14ac:dyDescent="0.3">
      <c r="A26" s="255">
        <v>20</v>
      </c>
      <c r="B26" s="258" t="s">
        <v>109</v>
      </c>
      <c r="C26" s="259" t="s">
        <v>110</v>
      </c>
      <c r="D26" s="260">
        <v>19322</v>
      </c>
      <c r="E26" s="261">
        <v>0</v>
      </c>
      <c r="F26" s="261">
        <v>0</v>
      </c>
    </row>
    <row r="27" spans="1:6" x14ac:dyDescent="0.3">
      <c r="A27" s="255">
        <v>21</v>
      </c>
      <c r="B27" s="258" t="s">
        <v>207</v>
      </c>
      <c r="C27" s="259" t="s">
        <v>208</v>
      </c>
      <c r="D27" s="260">
        <v>14945</v>
      </c>
      <c r="E27" s="261">
        <v>0</v>
      </c>
      <c r="F27" s="261">
        <v>0</v>
      </c>
    </row>
    <row r="28" spans="1:6" x14ac:dyDescent="0.3">
      <c r="A28" s="255">
        <v>22</v>
      </c>
      <c r="B28" s="258" t="s">
        <v>28</v>
      </c>
      <c r="C28" s="259" t="s">
        <v>29</v>
      </c>
      <c r="D28" s="260">
        <v>30229</v>
      </c>
      <c r="E28" s="261">
        <v>0</v>
      </c>
      <c r="F28" s="261">
        <v>0</v>
      </c>
    </row>
    <row r="29" spans="1:6" x14ac:dyDescent="0.3">
      <c r="A29" s="255">
        <v>23</v>
      </c>
      <c r="B29" s="258" t="s">
        <v>111</v>
      </c>
      <c r="C29" s="259" t="s">
        <v>112</v>
      </c>
      <c r="D29" s="260">
        <v>6500</v>
      </c>
      <c r="E29" s="261">
        <v>0</v>
      </c>
      <c r="F29" s="261">
        <v>0</v>
      </c>
    </row>
    <row r="30" spans="1:6" x14ac:dyDescent="0.3">
      <c r="A30" s="255">
        <v>24</v>
      </c>
      <c r="B30" s="258" t="s">
        <v>81</v>
      </c>
      <c r="C30" s="259" t="s">
        <v>82</v>
      </c>
      <c r="D30" s="260">
        <v>12761</v>
      </c>
      <c r="E30" s="261">
        <v>0</v>
      </c>
      <c r="F30" s="261">
        <v>0</v>
      </c>
    </row>
    <row r="31" spans="1:6" x14ac:dyDescent="0.3">
      <c r="A31" s="255">
        <v>25</v>
      </c>
      <c r="B31" s="258" t="s">
        <v>54</v>
      </c>
      <c r="C31" s="259" t="s">
        <v>55</v>
      </c>
      <c r="D31" s="260">
        <v>7064</v>
      </c>
      <c r="E31" s="261">
        <v>0</v>
      </c>
      <c r="F31" s="261">
        <v>0</v>
      </c>
    </row>
    <row r="32" spans="1:6" x14ac:dyDescent="0.3">
      <c r="A32" s="255">
        <v>26</v>
      </c>
      <c r="B32" s="258" t="s">
        <v>197</v>
      </c>
      <c r="C32" s="259" t="s">
        <v>198</v>
      </c>
      <c r="D32" s="260">
        <v>30914</v>
      </c>
      <c r="E32" s="261">
        <v>0</v>
      </c>
      <c r="F32" s="261">
        <v>0</v>
      </c>
    </row>
    <row r="33" spans="1:6" x14ac:dyDescent="0.3">
      <c r="A33" s="255">
        <v>27</v>
      </c>
      <c r="B33" s="258" t="s">
        <v>107</v>
      </c>
      <c r="C33" s="259" t="s">
        <v>108</v>
      </c>
      <c r="D33" s="260">
        <v>16031</v>
      </c>
      <c r="E33" s="261">
        <v>0</v>
      </c>
      <c r="F33" s="261">
        <v>0</v>
      </c>
    </row>
    <row r="34" spans="1:6" x14ac:dyDescent="0.3">
      <c r="A34" s="255">
        <v>28</v>
      </c>
      <c r="B34" s="258" t="s">
        <v>83</v>
      </c>
      <c r="C34" s="259" t="s">
        <v>84</v>
      </c>
      <c r="D34" s="260">
        <v>43208</v>
      </c>
      <c r="E34" s="261">
        <v>0</v>
      </c>
      <c r="F34" s="261">
        <v>0</v>
      </c>
    </row>
    <row r="35" spans="1:6" x14ac:dyDescent="0.3">
      <c r="A35" s="255">
        <v>29</v>
      </c>
      <c r="B35" s="258" t="s">
        <v>30</v>
      </c>
      <c r="C35" s="259" t="s">
        <v>31</v>
      </c>
      <c r="D35" s="260">
        <v>12547</v>
      </c>
      <c r="E35" s="261">
        <v>0</v>
      </c>
      <c r="F35" s="261">
        <v>0</v>
      </c>
    </row>
    <row r="36" spans="1:6" x14ac:dyDescent="0.3">
      <c r="A36" s="255">
        <v>30</v>
      </c>
      <c r="B36" s="258" t="s">
        <v>32</v>
      </c>
      <c r="C36" s="259" t="s">
        <v>33</v>
      </c>
      <c r="D36" s="260">
        <v>10923</v>
      </c>
      <c r="E36" s="261">
        <v>0</v>
      </c>
      <c r="F36" s="261">
        <v>0</v>
      </c>
    </row>
    <row r="37" spans="1:6" x14ac:dyDescent="0.3">
      <c r="A37" s="255">
        <v>31</v>
      </c>
      <c r="B37" s="258" t="s">
        <v>199</v>
      </c>
      <c r="C37" s="259" t="s">
        <v>200</v>
      </c>
      <c r="D37" s="260">
        <v>24373</v>
      </c>
      <c r="E37" s="261">
        <v>0</v>
      </c>
      <c r="F37" s="261">
        <v>0</v>
      </c>
    </row>
    <row r="38" spans="1:6" x14ac:dyDescent="0.3">
      <c r="A38" s="255">
        <v>32</v>
      </c>
      <c r="B38" s="258" t="s">
        <v>201</v>
      </c>
      <c r="C38" s="259" t="s">
        <v>202</v>
      </c>
      <c r="D38" s="260">
        <v>8452</v>
      </c>
      <c r="E38" s="261">
        <v>0</v>
      </c>
      <c r="F38" s="261">
        <v>0</v>
      </c>
    </row>
    <row r="39" spans="1:6" x14ac:dyDescent="0.3">
      <c r="A39" s="255">
        <v>33</v>
      </c>
      <c r="B39" s="258" t="s">
        <v>34</v>
      </c>
      <c r="C39" s="259" t="s">
        <v>35</v>
      </c>
      <c r="D39" s="260">
        <v>14009</v>
      </c>
      <c r="E39" s="261">
        <v>0</v>
      </c>
      <c r="F39" s="261">
        <v>0</v>
      </c>
    </row>
    <row r="40" spans="1:6" x14ac:dyDescent="0.3">
      <c r="A40" s="255">
        <v>34</v>
      </c>
      <c r="B40" s="258" t="s">
        <v>89</v>
      </c>
      <c r="C40" s="259" t="s">
        <v>90</v>
      </c>
      <c r="D40" s="260">
        <v>15083</v>
      </c>
      <c r="E40" s="261">
        <v>0</v>
      </c>
      <c r="F40" s="261">
        <v>0</v>
      </c>
    </row>
    <row r="41" spans="1:6" x14ac:dyDescent="0.3">
      <c r="A41" s="255">
        <v>35</v>
      </c>
      <c r="B41" s="258" t="s">
        <v>203</v>
      </c>
      <c r="C41" s="259" t="s">
        <v>204</v>
      </c>
      <c r="D41" s="260">
        <v>13021</v>
      </c>
      <c r="E41" s="261">
        <v>0</v>
      </c>
      <c r="F41" s="261">
        <v>0</v>
      </c>
    </row>
    <row r="42" spans="1:6" x14ac:dyDescent="0.3">
      <c r="A42" s="255">
        <v>36</v>
      </c>
      <c r="B42" s="258" t="s">
        <v>77</v>
      </c>
      <c r="C42" s="259" t="s">
        <v>78</v>
      </c>
      <c r="D42" s="260">
        <v>43831</v>
      </c>
      <c r="E42" s="261">
        <v>0</v>
      </c>
      <c r="F42" s="261">
        <v>0</v>
      </c>
    </row>
    <row r="43" spans="1:6" x14ac:dyDescent="0.3">
      <c r="A43" s="255">
        <v>37</v>
      </c>
      <c r="B43" s="258" t="s">
        <v>87</v>
      </c>
      <c r="C43" s="259" t="s">
        <v>88</v>
      </c>
      <c r="D43" s="260">
        <v>43285</v>
      </c>
      <c r="E43" s="261">
        <v>0</v>
      </c>
      <c r="F43" s="261">
        <v>0</v>
      </c>
    </row>
    <row r="44" spans="1:6" x14ac:dyDescent="0.3">
      <c r="A44" s="255">
        <v>38</v>
      </c>
      <c r="B44" s="258" t="s">
        <v>193</v>
      </c>
      <c r="C44" s="259" t="s">
        <v>194</v>
      </c>
      <c r="D44" s="260">
        <v>10964</v>
      </c>
      <c r="E44" s="261">
        <v>0</v>
      </c>
      <c r="F44" s="261">
        <v>0</v>
      </c>
    </row>
    <row r="45" spans="1:6" x14ac:dyDescent="0.3">
      <c r="A45" s="255">
        <v>39</v>
      </c>
      <c r="B45" s="258" t="s">
        <v>36</v>
      </c>
      <c r="C45" s="259" t="s">
        <v>37</v>
      </c>
      <c r="D45" s="260">
        <v>11439</v>
      </c>
      <c r="E45" s="261">
        <v>0</v>
      </c>
      <c r="F45" s="261">
        <v>0</v>
      </c>
    </row>
    <row r="46" spans="1:6" x14ac:dyDescent="0.3">
      <c r="A46" s="255">
        <v>40</v>
      </c>
      <c r="B46" s="258" t="s">
        <v>113</v>
      </c>
      <c r="C46" s="259" t="s">
        <v>114</v>
      </c>
      <c r="D46" s="260">
        <v>12943</v>
      </c>
      <c r="E46" s="261">
        <v>0</v>
      </c>
      <c r="F46" s="261">
        <v>0</v>
      </c>
    </row>
    <row r="47" spans="1:6" x14ac:dyDescent="0.3">
      <c r="A47" s="255">
        <v>41</v>
      </c>
      <c r="B47" s="258" t="s">
        <v>209</v>
      </c>
      <c r="C47" s="259" t="s">
        <v>210</v>
      </c>
      <c r="D47" s="260">
        <v>9849</v>
      </c>
      <c r="E47" s="261">
        <v>0</v>
      </c>
      <c r="F47" s="261">
        <v>0</v>
      </c>
    </row>
    <row r="48" spans="1:6" x14ac:dyDescent="0.3">
      <c r="A48" s="255">
        <v>42</v>
      </c>
      <c r="B48" s="258" t="s">
        <v>205</v>
      </c>
      <c r="C48" s="259" t="s">
        <v>206</v>
      </c>
      <c r="D48" s="260">
        <v>12697</v>
      </c>
      <c r="E48" s="261">
        <v>0</v>
      </c>
      <c r="F48" s="261">
        <v>0</v>
      </c>
    </row>
    <row r="49" spans="1:6" x14ac:dyDescent="0.3">
      <c r="A49" s="255">
        <v>43</v>
      </c>
      <c r="B49" s="258" t="s">
        <v>91</v>
      </c>
      <c r="C49" s="259" t="s">
        <v>92</v>
      </c>
      <c r="D49" s="260">
        <v>9285</v>
      </c>
      <c r="E49" s="261">
        <v>0</v>
      </c>
      <c r="F49" s="261">
        <v>0</v>
      </c>
    </row>
    <row r="50" spans="1:6" x14ac:dyDescent="0.3">
      <c r="A50" s="255">
        <v>44</v>
      </c>
      <c r="B50" s="258" t="s">
        <v>24</v>
      </c>
      <c r="C50" s="259" t="s">
        <v>25</v>
      </c>
      <c r="D50" s="260">
        <v>11710</v>
      </c>
      <c r="E50" s="261">
        <v>0</v>
      </c>
      <c r="F50" s="261">
        <v>0</v>
      </c>
    </row>
    <row r="51" spans="1:6" x14ac:dyDescent="0.3">
      <c r="A51" s="255">
        <v>45</v>
      </c>
      <c r="B51" s="258" t="s">
        <v>117</v>
      </c>
      <c r="C51" s="259" t="s">
        <v>118</v>
      </c>
      <c r="D51" s="260">
        <v>67932</v>
      </c>
      <c r="E51" s="261">
        <v>0</v>
      </c>
      <c r="F51" s="261">
        <v>0</v>
      </c>
    </row>
    <row r="52" spans="1:6" x14ac:dyDescent="0.3">
      <c r="A52" s="255">
        <v>46</v>
      </c>
      <c r="B52" s="258" t="s">
        <v>56</v>
      </c>
      <c r="C52" s="259" t="s">
        <v>57</v>
      </c>
      <c r="D52" s="260">
        <v>36623</v>
      </c>
      <c r="E52" s="261">
        <v>0</v>
      </c>
      <c r="F52" s="261">
        <v>0</v>
      </c>
    </row>
    <row r="53" spans="1:6" x14ac:dyDescent="0.3">
      <c r="A53" s="255">
        <v>47</v>
      </c>
      <c r="B53" s="258" t="s">
        <v>95</v>
      </c>
      <c r="C53" s="259" t="s">
        <v>96</v>
      </c>
      <c r="D53" s="260">
        <v>7507</v>
      </c>
      <c r="E53" s="261">
        <v>0</v>
      </c>
      <c r="F53" s="261">
        <v>0</v>
      </c>
    </row>
    <row r="54" spans="1:6" x14ac:dyDescent="0.3">
      <c r="A54" s="255">
        <v>48</v>
      </c>
      <c r="B54" s="258" t="s">
        <v>44</v>
      </c>
      <c r="C54" s="259" t="s">
        <v>45</v>
      </c>
      <c r="D54" s="260">
        <v>14845</v>
      </c>
      <c r="E54" s="261">
        <v>0</v>
      </c>
      <c r="F54" s="261">
        <v>0</v>
      </c>
    </row>
    <row r="55" spans="1:6" x14ac:dyDescent="0.3">
      <c r="A55" s="255">
        <v>49</v>
      </c>
      <c r="B55" s="258" t="s">
        <v>211</v>
      </c>
      <c r="C55" s="259" t="s">
        <v>212</v>
      </c>
      <c r="D55" s="260">
        <v>14165</v>
      </c>
      <c r="E55" s="261">
        <v>0</v>
      </c>
      <c r="F55" s="261">
        <v>0</v>
      </c>
    </row>
    <row r="56" spans="1:6" x14ac:dyDescent="0.3">
      <c r="A56" s="255">
        <v>50</v>
      </c>
      <c r="B56" s="258" t="s">
        <v>213</v>
      </c>
      <c r="C56" s="259" t="s">
        <v>214</v>
      </c>
      <c r="D56" s="260">
        <v>24801</v>
      </c>
      <c r="E56" s="261">
        <v>0</v>
      </c>
      <c r="F56" s="261">
        <v>0</v>
      </c>
    </row>
    <row r="57" spans="1:6" x14ac:dyDescent="0.3">
      <c r="A57" s="255">
        <v>51</v>
      </c>
      <c r="B57" s="258" t="s">
        <v>119</v>
      </c>
      <c r="C57" s="259" t="s">
        <v>120</v>
      </c>
      <c r="D57" s="260">
        <v>10682</v>
      </c>
      <c r="E57" s="261">
        <v>0</v>
      </c>
      <c r="F57" s="261">
        <v>0</v>
      </c>
    </row>
    <row r="58" spans="1:6" x14ac:dyDescent="0.3">
      <c r="A58" s="255">
        <v>52</v>
      </c>
      <c r="B58" s="258" t="s">
        <v>38</v>
      </c>
      <c r="C58" s="259" t="s">
        <v>39</v>
      </c>
      <c r="D58" s="260">
        <v>22452</v>
      </c>
      <c r="E58" s="261">
        <v>0</v>
      </c>
      <c r="F58" s="261">
        <v>0</v>
      </c>
    </row>
    <row r="59" spans="1:6" x14ac:dyDescent="0.3">
      <c r="A59" s="255">
        <v>53</v>
      </c>
      <c r="B59" s="258" t="s">
        <v>60</v>
      </c>
      <c r="C59" s="259" t="s">
        <v>61</v>
      </c>
      <c r="D59" s="260">
        <v>7147</v>
      </c>
      <c r="E59" s="261">
        <v>0</v>
      </c>
      <c r="F59" s="261">
        <v>0</v>
      </c>
    </row>
    <row r="60" spans="1:6" x14ac:dyDescent="0.3">
      <c r="A60" s="255">
        <v>54</v>
      </c>
      <c r="B60" s="258" t="s">
        <v>26</v>
      </c>
      <c r="C60" s="259" t="s">
        <v>27</v>
      </c>
      <c r="D60" s="260">
        <v>83428</v>
      </c>
      <c r="E60" s="261">
        <v>0</v>
      </c>
      <c r="F60" s="261">
        <v>0</v>
      </c>
    </row>
    <row r="61" spans="1:6" x14ac:dyDescent="0.3">
      <c r="A61" s="255">
        <v>55</v>
      </c>
      <c r="B61" s="258" t="s">
        <v>99</v>
      </c>
      <c r="C61" s="259" t="s">
        <v>100</v>
      </c>
      <c r="D61" s="260">
        <v>55624</v>
      </c>
      <c r="E61" s="261">
        <v>0</v>
      </c>
      <c r="F61" s="261">
        <v>0</v>
      </c>
    </row>
    <row r="62" spans="1:6" x14ac:dyDescent="0.3">
      <c r="A62" s="255">
        <v>56</v>
      </c>
      <c r="B62" s="258" t="s">
        <v>58</v>
      </c>
      <c r="C62" s="259" t="s">
        <v>59</v>
      </c>
      <c r="D62" s="260">
        <v>31451</v>
      </c>
      <c r="E62" s="261">
        <v>0</v>
      </c>
      <c r="F62" s="261">
        <v>0</v>
      </c>
    </row>
    <row r="63" spans="1:6" x14ac:dyDescent="0.3">
      <c r="A63" s="255">
        <v>57</v>
      </c>
      <c r="B63" s="258" t="s">
        <v>97</v>
      </c>
      <c r="C63" s="259" t="s">
        <v>461</v>
      </c>
      <c r="D63" s="260">
        <v>6870</v>
      </c>
      <c r="E63" s="261">
        <v>0</v>
      </c>
      <c r="F63" s="261">
        <v>0</v>
      </c>
    </row>
    <row r="64" spans="1:6" x14ac:dyDescent="0.3">
      <c r="A64" s="255">
        <v>58</v>
      </c>
      <c r="B64" s="258" t="s">
        <v>79</v>
      </c>
      <c r="C64" s="259" t="s">
        <v>80</v>
      </c>
      <c r="D64" s="260">
        <v>66036</v>
      </c>
      <c r="E64" s="261">
        <v>0</v>
      </c>
      <c r="F64" s="261">
        <v>0</v>
      </c>
    </row>
    <row r="65" spans="1:6" x14ac:dyDescent="0.3">
      <c r="A65" s="255">
        <v>59</v>
      </c>
      <c r="B65" s="258" t="s">
        <v>68</v>
      </c>
      <c r="C65" s="259" t="s">
        <v>462</v>
      </c>
      <c r="D65" s="260">
        <v>51046</v>
      </c>
      <c r="E65" s="261">
        <v>0</v>
      </c>
      <c r="F65" s="261">
        <v>0</v>
      </c>
    </row>
    <row r="66" spans="1:6" x14ac:dyDescent="0.3">
      <c r="A66" s="255">
        <v>60</v>
      </c>
      <c r="B66" s="258" t="s">
        <v>66</v>
      </c>
      <c r="C66" s="259" t="s">
        <v>67</v>
      </c>
      <c r="D66" s="260">
        <v>67029</v>
      </c>
      <c r="E66" s="260">
        <v>21556</v>
      </c>
      <c r="F66" s="261">
        <v>0</v>
      </c>
    </row>
    <row r="67" spans="1:6" x14ac:dyDescent="0.3">
      <c r="A67" s="255">
        <v>61</v>
      </c>
      <c r="B67" s="258" t="s">
        <v>70</v>
      </c>
      <c r="C67" s="259" t="s">
        <v>71</v>
      </c>
      <c r="D67" s="260">
        <v>28032</v>
      </c>
      <c r="E67" s="260">
        <v>14380</v>
      </c>
      <c r="F67" s="261">
        <v>0</v>
      </c>
    </row>
    <row r="68" spans="1:6" x14ac:dyDescent="0.3">
      <c r="A68" s="255">
        <v>62</v>
      </c>
      <c r="B68" s="258" t="s">
        <v>72</v>
      </c>
      <c r="C68" s="259" t="s">
        <v>73</v>
      </c>
      <c r="D68" s="260">
        <v>11000</v>
      </c>
      <c r="E68" s="261">
        <v>0</v>
      </c>
      <c r="F68" s="261">
        <v>0</v>
      </c>
    </row>
    <row r="69" spans="1:6" x14ac:dyDescent="0.3">
      <c r="A69" s="255">
        <v>63</v>
      </c>
      <c r="B69" s="258" t="s">
        <v>75</v>
      </c>
      <c r="C69" s="259" t="s">
        <v>463</v>
      </c>
      <c r="D69" s="260">
        <v>3441</v>
      </c>
      <c r="E69" s="261">
        <v>0</v>
      </c>
      <c r="F69" s="261">
        <v>0</v>
      </c>
    </row>
    <row r="70" spans="1:6" x14ac:dyDescent="0.3">
      <c r="A70" s="255">
        <v>64</v>
      </c>
      <c r="B70" s="258" t="s">
        <v>141</v>
      </c>
      <c r="C70" s="259" t="s">
        <v>464</v>
      </c>
      <c r="D70" s="260">
        <v>27110</v>
      </c>
      <c r="E70" s="261">
        <v>0</v>
      </c>
      <c r="F70" s="261">
        <v>0</v>
      </c>
    </row>
    <row r="71" spans="1:6" x14ac:dyDescent="0.3">
      <c r="A71" s="255">
        <v>65</v>
      </c>
      <c r="B71" s="258" t="s">
        <v>143</v>
      </c>
      <c r="C71" s="259" t="s">
        <v>144</v>
      </c>
      <c r="D71" s="260">
        <v>17023</v>
      </c>
      <c r="E71" s="261">
        <v>0</v>
      </c>
      <c r="F71" s="261">
        <v>0</v>
      </c>
    </row>
    <row r="72" spans="1:6" x14ac:dyDescent="0.3">
      <c r="A72" s="255">
        <v>66</v>
      </c>
      <c r="B72" s="258" t="s">
        <v>161</v>
      </c>
      <c r="C72" s="259" t="s">
        <v>162</v>
      </c>
      <c r="D72" s="260">
        <v>40658</v>
      </c>
      <c r="E72" s="260">
        <v>9113</v>
      </c>
      <c r="F72" s="261">
        <v>0</v>
      </c>
    </row>
    <row r="73" spans="1:6" x14ac:dyDescent="0.3">
      <c r="A73" s="255">
        <v>67</v>
      </c>
      <c r="B73" s="258" t="s">
        <v>145</v>
      </c>
      <c r="C73" s="259" t="s">
        <v>465</v>
      </c>
      <c r="D73" s="260">
        <v>37340</v>
      </c>
      <c r="E73" s="261">
        <v>0</v>
      </c>
      <c r="F73" s="261">
        <v>0</v>
      </c>
    </row>
    <row r="74" spans="1:6" x14ac:dyDescent="0.3">
      <c r="A74" s="255">
        <v>68</v>
      </c>
      <c r="B74" s="258" t="s">
        <v>167</v>
      </c>
      <c r="C74" s="259" t="s">
        <v>168</v>
      </c>
      <c r="D74" s="260">
        <v>8587</v>
      </c>
      <c r="E74" s="261">
        <v>0</v>
      </c>
      <c r="F74" s="261">
        <v>0</v>
      </c>
    </row>
    <row r="75" spans="1:6" x14ac:dyDescent="0.3">
      <c r="A75" s="255">
        <v>69</v>
      </c>
      <c r="B75" s="258" t="s">
        <v>165</v>
      </c>
      <c r="C75" s="259" t="s">
        <v>166</v>
      </c>
      <c r="D75" s="260">
        <v>67916</v>
      </c>
      <c r="E75" s="260">
        <v>24851</v>
      </c>
      <c r="F75" s="260">
        <v>13665</v>
      </c>
    </row>
    <row r="76" spans="1:6" x14ac:dyDescent="0.3">
      <c r="A76" s="255">
        <v>70</v>
      </c>
      <c r="B76" s="258" t="s">
        <v>169</v>
      </c>
      <c r="C76" s="259" t="s">
        <v>170</v>
      </c>
      <c r="D76" s="260">
        <v>47484</v>
      </c>
      <c r="E76" s="261">
        <v>0</v>
      </c>
      <c r="F76" s="261">
        <v>0</v>
      </c>
    </row>
    <row r="77" spans="1:6" x14ac:dyDescent="0.3">
      <c r="A77" s="255">
        <v>71</v>
      </c>
      <c r="B77" s="258" t="s">
        <v>173</v>
      </c>
      <c r="C77" s="259" t="s">
        <v>303</v>
      </c>
      <c r="D77" s="260">
        <v>38711</v>
      </c>
      <c r="E77" s="261">
        <v>0</v>
      </c>
      <c r="F77" s="261">
        <v>0</v>
      </c>
    </row>
    <row r="78" spans="1:6" x14ac:dyDescent="0.3">
      <c r="A78" s="255">
        <v>72</v>
      </c>
      <c r="B78" s="258" t="s">
        <v>163</v>
      </c>
      <c r="C78" s="259" t="s">
        <v>466</v>
      </c>
      <c r="D78" s="260">
        <v>71076</v>
      </c>
      <c r="E78" s="260">
        <v>20018</v>
      </c>
      <c r="F78" s="261">
        <v>0</v>
      </c>
    </row>
    <row r="79" spans="1:6" x14ac:dyDescent="0.3">
      <c r="A79" s="255">
        <v>73</v>
      </c>
      <c r="B79" s="258" t="s">
        <v>171</v>
      </c>
      <c r="C79" s="259" t="s">
        <v>172</v>
      </c>
      <c r="D79" s="260">
        <v>28322</v>
      </c>
      <c r="E79" s="261">
        <v>0</v>
      </c>
      <c r="F79" s="261">
        <v>0</v>
      </c>
    </row>
    <row r="80" spans="1:6" x14ac:dyDescent="0.3">
      <c r="A80" s="255">
        <v>74</v>
      </c>
      <c r="B80" s="258" t="s">
        <v>127</v>
      </c>
      <c r="C80" s="259" t="s">
        <v>128</v>
      </c>
      <c r="D80" s="260">
        <v>9655</v>
      </c>
      <c r="E80" s="261">
        <v>0</v>
      </c>
      <c r="F80" s="261">
        <v>0</v>
      </c>
    </row>
    <row r="81" spans="1:6" x14ac:dyDescent="0.3">
      <c r="A81" s="255">
        <v>75</v>
      </c>
      <c r="B81" s="258" t="s">
        <v>129</v>
      </c>
      <c r="C81" s="259" t="s">
        <v>467</v>
      </c>
      <c r="D81" s="260">
        <v>7667</v>
      </c>
      <c r="E81" s="261">
        <v>0</v>
      </c>
      <c r="F81" s="261">
        <v>0</v>
      </c>
    </row>
    <row r="82" spans="1:6" x14ac:dyDescent="0.3">
      <c r="A82" s="255">
        <v>76</v>
      </c>
      <c r="B82" s="258" t="s">
        <v>131</v>
      </c>
      <c r="C82" s="259" t="s">
        <v>468</v>
      </c>
      <c r="D82" s="260">
        <v>26783</v>
      </c>
      <c r="E82" s="260">
        <v>15883</v>
      </c>
      <c r="F82" s="261">
        <v>0</v>
      </c>
    </row>
    <row r="83" spans="1:6" x14ac:dyDescent="0.3">
      <c r="A83" s="255">
        <v>77</v>
      </c>
      <c r="B83" s="258" t="s">
        <v>133</v>
      </c>
      <c r="C83" s="259" t="s">
        <v>301</v>
      </c>
      <c r="D83" s="260">
        <v>31693</v>
      </c>
      <c r="E83" s="260">
        <v>17898</v>
      </c>
      <c r="F83" s="261">
        <v>0</v>
      </c>
    </row>
    <row r="84" spans="1:6" x14ac:dyDescent="0.3">
      <c r="A84" s="255">
        <v>78</v>
      </c>
      <c r="B84" s="258" t="s">
        <v>135</v>
      </c>
      <c r="C84" s="259" t="s">
        <v>469</v>
      </c>
      <c r="D84" s="260">
        <v>5538</v>
      </c>
      <c r="E84" s="261">
        <v>0</v>
      </c>
      <c r="F84" s="261">
        <v>0</v>
      </c>
    </row>
    <row r="85" spans="1:6" ht="22.5" x14ac:dyDescent="0.3">
      <c r="A85" s="255">
        <v>79</v>
      </c>
      <c r="B85" s="258" t="s">
        <v>139</v>
      </c>
      <c r="C85" s="259" t="s">
        <v>470</v>
      </c>
      <c r="D85" s="260">
        <v>9725</v>
      </c>
      <c r="E85" s="261">
        <v>0</v>
      </c>
      <c r="F85" s="261">
        <v>0</v>
      </c>
    </row>
    <row r="86" spans="1:6" ht="22.5" x14ac:dyDescent="0.3">
      <c r="A86" s="255">
        <v>80</v>
      </c>
      <c r="B86" s="258" t="s">
        <v>149</v>
      </c>
      <c r="C86" s="259" t="s">
        <v>471</v>
      </c>
      <c r="D86" s="260">
        <v>23001</v>
      </c>
      <c r="E86" s="261">
        <v>0</v>
      </c>
      <c r="F86" s="261">
        <v>0</v>
      </c>
    </row>
    <row r="87" spans="1:6" x14ac:dyDescent="0.3">
      <c r="A87" s="255">
        <v>81</v>
      </c>
      <c r="B87" s="258" t="s">
        <v>183</v>
      </c>
      <c r="C87" s="259" t="s">
        <v>472</v>
      </c>
      <c r="D87" s="260">
        <v>2787</v>
      </c>
      <c r="E87" s="261">
        <v>0</v>
      </c>
      <c r="F87" s="261">
        <v>0</v>
      </c>
    </row>
    <row r="88" spans="1:6" x14ac:dyDescent="0.3">
      <c r="A88" s="255">
        <v>82</v>
      </c>
      <c r="B88" s="258" t="s">
        <v>185</v>
      </c>
      <c r="C88" s="259" t="s">
        <v>473</v>
      </c>
      <c r="D88" s="260">
        <v>7628</v>
      </c>
      <c r="E88" s="261">
        <v>0</v>
      </c>
      <c r="F88" s="261">
        <v>0</v>
      </c>
    </row>
    <row r="89" spans="1:6" x14ac:dyDescent="0.3">
      <c r="A89" s="847">
        <v>83</v>
      </c>
      <c r="B89" s="848" t="s">
        <v>178</v>
      </c>
      <c r="C89" s="259" t="s">
        <v>474</v>
      </c>
      <c r="D89" s="260">
        <v>15883</v>
      </c>
      <c r="E89" s="261">
        <v>0</v>
      </c>
      <c r="F89" s="260">
        <v>12411</v>
      </c>
    </row>
    <row r="90" spans="1:6" ht="22.5" x14ac:dyDescent="0.3">
      <c r="A90" s="847"/>
      <c r="B90" s="848"/>
      <c r="C90" s="259" t="s">
        <v>475</v>
      </c>
      <c r="D90" s="260">
        <v>3472</v>
      </c>
      <c r="E90" s="261"/>
      <c r="F90" s="261"/>
    </row>
    <row r="91" spans="1:6" ht="22.5" x14ac:dyDescent="0.3">
      <c r="A91" s="847"/>
      <c r="B91" s="848"/>
      <c r="C91" s="259" t="s">
        <v>397</v>
      </c>
      <c r="D91" s="260">
        <v>12411</v>
      </c>
      <c r="E91" s="261"/>
      <c r="F91" s="260">
        <v>12411</v>
      </c>
    </row>
    <row r="92" spans="1:6" x14ac:dyDescent="0.3">
      <c r="A92" s="255">
        <v>84</v>
      </c>
      <c r="B92" s="258" t="s">
        <v>264</v>
      </c>
      <c r="C92" s="259" t="s">
        <v>265</v>
      </c>
      <c r="D92" s="260">
        <v>26889</v>
      </c>
      <c r="E92" s="260">
        <v>23013</v>
      </c>
      <c r="F92" s="261">
        <v>0</v>
      </c>
    </row>
    <row r="93" spans="1:6" x14ac:dyDescent="0.3">
      <c r="A93" s="255">
        <v>85</v>
      </c>
      <c r="B93" s="258" t="s">
        <v>278</v>
      </c>
      <c r="C93" s="259" t="s">
        <v>279</v>
      </c>
      <c r="D93" s="260">
        <v>77567</v>
      </c>
      <c r="E93" s="260">
        <v>29879</v>
      </c>
      <c r="F93" s="261">
        <v>0</v>
      </c>
    </row>
    <row r="94" spans="1:6" x14ac:dyDescent="0.3">
      <c r="A94" s="255">
        <v>86</v>
      </c>
      <c r="B94" s="258" t="s">
        <v>276</v>
      </c>
      <c r="C94" s="259" t="s">
        <v>277</v>
      </c>
      <c r="D94" s="260">
        <v>51248</v>
      </c>
      <c r="E94" s="261">
        <v>0</v>
      </c>
      <c r="F94" s="261">
        <v>0</v>
      </c>
    </row>
    <row r="95" spans="1:6" x14ac:dyDescent="0.3">
      <c r="A95" s="255">
        <v>87</v>
      </c>
      <c r="B95" s="258" t="s">
        <v>280</v>
      </c>
      <c r="C95" s="259" t="s">
        <v>476</v>
      </c>
      <c r="D95" s="260">
        <v>4000</v>
      </c>
      <c r="E95" s="261">
        <v>0</v>
      </c>
      <c r="F95" s="261">
        <v>0</v>
      </c>
    </row>
    <row r="96" spans="1:6" x14ac:dyDescent="0.3">
      <c r="A96" s="255">
        <v>88</v>
      </c>
      <c r="B96" s="258" t="s">
        <v>262</v>
      </c>
      <c r="C96" s="259" t="s">
        <v>263</v>
      </c>
      <c r="D96" s="261">
        <v>500</v>
      </c>
      <c r="E96" s="261">
        <v>0</v>
      </c>
      <c r="F96" s="261">
        <v>0</v>
      </c>
    </row>
    <row r="97" spans="1:6" x14ac:dyDescent="0.3">
      <c r="A97" s="255"/>
      <c r="B97" s="255"/>
      <c r="C97" s="259" t="s">
        <v>14</v>
      </c>
      <c r="D97" s="260">
        <v>9204</v>
      </c>
      <c r="E97" s="261">
        <v>0</v>
      </c>
      <c r="F97" s="261">
        <v>0</v>
      </c>
    </row>
    <row r="98" spans="1:6" x14ac:dyDescent="0.3">
      <c r="A98" s="255"/>
      <c r="B98" s="255"/>
      <c r="C98" s="259" t="s">
        <v>477</v>
      </c>
      <c r="D98" s="260">
        <f>SUM(D7:D97)-D89</f>
        <v>2114735</v>
      </c>
      <c r="E98" s="260">
        <f t="shared" ref="E98:F98" si="0">SUM(E7:E97)-E89</f>
        <v>176591</v>
      </c>
      <c r="F98" s="260">
        <f t="shared" si="0"/>
        <v>26076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124"/>
  <sheetViews>
    <sheetView topLeftCell="A74" zoomScale="95" zoomScaleNormal="95" workbookViewId="0">
      <selection activeCell="P120" sqref="P120:P121"/>
    </sheetView>
  </sheetViews>
  <sheetFormatPr defaultRowHeight="15" x14ac:dyDescent="0.25"/>
  <cols>
    <col min="1" max="1" width="6" style="263" customWidth="1"/>
    <col min="2" max="2" width="8" style="263" customWidth="1"/>
    <col min="3" max="3" width="26.28515625" style="263" customWidth="1"/>
    <col min="4" max="6" width="9.140625" style="263"/>
    <col min="7" max="8" width="10.42578125" style="263" customWidth="1"/>
    <col min="9" max="9" width="9.140625" style="263"/>
    <col min="10" max="10" width="10" style="263" customWidth="1"/>
    <col min="11" max="11" width="10.7109375" style="263" customWidth="1"/>
    <col min="12" max="16384" width="9.140625" style="263"/>
  </cols>
  <sheetData>
    <row r="2" spans="1:11" ht="15.75" x14ac:dyDescent="0.25">
      <c r="A2" s="262" t="s">
        <v>478</v>
      </c>
    </row>
    <row r="4" spans="1:11" x14ac:dyDescent="0.25">
      <c r="A4" s="855" t="s">
        <v>0</v>
      </c>
      <c r="B4" s="855" t="s">
        <v>304</v>
      </c>
      <c r="C4" s="855" t="s">
        <v>479</v>
      </c>
      <c r="D4" s="855" t="s">
        <v>480</v>
      </c>
      <c r="E4" s="852" t="s">
        <v>295</v>
      </c>
      <c r="F4" s="852"/>
      <c r="G4" s="852"/>
      <c r="H4" s="852"/>
      <c r="I4" s="852"/>
      <c r="J4" s="852"/>
      <c r="K4" s="852"/>
    </row>
    <row r="5" spans="1:11" ht="63.75" customHeight="1" x14ac:dyDescent="0.25">
      <c r="A5" s="855"/>
      <c r="B5" s="855"/>
      <c r="C5" s="855"/>
      <c r="D5" s="855"/>
      <c r="E5" s="852" t="s">
        <v>481</v>
      </c>
      <c r="F5" s="852" t="s">
        <v>482</v>
      </c>
      <c r="G5" s="852" t="s">
        <v>483</v>
      </c>
      <c r="H5" s="852" t="s">
        <v>484</v>
      </c>
      <c r="I5" s="852" t="s">
        <v>485</v>
      </c>
      <c r="J5" s="852"/>
      <c r="K5" s="852"/>
    </row>
    <row r="6" spans="1:11" x14ac:dyDescent="0.25">
      <c r="A6" s="855"/>
      <c r="B6" s="855"/>
      <c r="C6" s="855"/>
      <c r="D6" s="855"/>
      <c r="E6" s="852"/>
      <c r="F6" s="852"/>
      <c r="G6" s="852"/>
      <c r="H6" s="852"/>
      <c r="I6" s="852" t="s">
        <v>6</v>
      </c>
      <c r="J6" s="852" t="s">
        <v>295</v>
      </c>
      <c r="K6" s="852"/>
    </row>
    <row r="7" spans="1:11" ht="29.25" customHeight="1" x14ac:dyDescent="0.25">
      <c r="A7" s="855"/>
      <c r="B7" s="855"/>
      <c r="C7" s="855"/>
      <c r="D7" s="855"/>
      <c r="E7" s="852"/>
      <c r="F7" s="852"/>
      <c r="G7" s="852"/>
      <c r="H7" s="852"/>
      <c r="I7" s="852"/>
      <c r="J7" s="852" t="s">
        <v>486</v>
      </c>
      <c r="K7" s="852" t="s">
        <v>348</v>
      </c>
    </row>
    <row r="8" spans="1:11" x14ac:dyDescent="0.25">
      <c r="A8" s="855"/>
      <c r="B8" s="855"/>
      <c r="C8" s="855"/>
      <c r="D8" s="855"/>
      <c r="E8" s="852"/>
      <c r="F8" s="852"/>
      <c r="G8" s="852"/>
      <c r="H8" s="852"/>
      <c r="I8" s="852"/>
      <c r="J8" s="852"/>
      <c r="K8" s="852"/>
    </row>
    <row r="9" spans="1:11" x14ac:dyDescent="0.25">
      <c r="A9" s="264">
        <v>1</v>
      </c>
      <c r="B9" s="265">
        <v>2</v>
      </c>
      <c r="C9" s="265">
        <v>3</v>
      </c>
      <c r="D9" s="265">
        <v>4</v>
      </c>
      <c r="E9" s="266">
        <v>5</v>
      </c>
      <c r="F9" s="264">
        <v>6</v>
      </c>
      <c r="G9" s="264">
        <v>7</v>
      </c>
      <c r="H9" s="264">
        <v>8</v>
      </c>
      <c r="I9" s="264">
        <v>9</v>
      </c>
      <c r="J9" s="267">
        <v>10</v>
      </c>
      <c r="K9" s="264">
        <v>11</v>
      </c>
    </row>
    <row r="10" spans="1:11" x14ac:dyDescent="0.25">
      <c r="A10" s="268">
        <v>1</v>
      </c>
      <c r="B10" s="269">
        <v>25004</v>
      </c>
      <c r="C10" s="270" t="s">
        <v>17</v>
      </c>
      <c r="D10" s="271">
        <v>31774</v>
      </c>
      <c r="E10" s="265"/>
      <c r="F10" s="265"/>
      <c r="G10" s="265"/>
      <c r="H10" s="265"/>
      <c r="I10" s="271">
        <v>31774</v>
      </c>
      <c r="J10" s="271">
        <v>8205</v>
      </c>
      <c r="K10" s="271">
        <v>23569</v>
      </c>
    </row>
    <row r="11" spans="1:11" x14ac:dyDescent="0.25">
      <c r="A11" s="268">
        <v>2</v>
      </c>
      <c r="B11" s="269">
        <v>22103</v>
      </c>
      <c r="C11" s="270" t="s">
        <v>19</v>
      </c>
      <c r="D11" s="271">
        <v>32004</v>
      </c>
      <c r="E11" s="265"/>
      <c r="F11" s="265"/>
      <c r="G11" s="265"/>
      <c r="H11" s="265"/>
      <c r="I11" s="271">
        <v>32004</v>
      </c>
      <c r="J11" s="271">
        <v>9269</v>
      </c>
      <c r="K11" s="271">
        <v>22735</v>
      </c>
    </row>
    <row r="12" spans="1:11" x14ac:dyDescent="0.25">
      <c r="A12" s="268">
        <v>3</v>
      </c>
      <c r="B12" s="269">
        <v>25001</v>
      </c>
      <c r="C12" s="270" t="s">
        <v>21</v>
      </c>
      <c r="D12" s="271">
        <v>101819</v>
      </c>
      <c r="E12" s="265"/>
      <c r="F12" s="271">
        <v>3749</v>
      </c>
      <c r="G12" s="265"/>
      <c r="H12" s="265"/>
      <c r="I12" s="271">
        <v>98070</v>
      </c>
      <c r="J12" s="271">
        <v>34847</v>
      </c>
      <c r="K12" s="271">
        <v>63223</v>
      </c>
    </row>
    <row r="13" spans="1:11" ht="27" customHeight="1" x14ac:dyDescent="0.25">
      <c r="A13" s="268">
        <v>4</v>
      </c>
      <c r="B13" s="269">
        <v>21668</v>
      </c>
      <c r="C13" s="270" t="s">
        <v>487</v>
      </c>
      <c r="D13" s="265">
        <v>50</v>
      </c>
      <c r="E13" s="265"/>
      <c r="F13" s="265"/>
      <c r="G13" s="265">
        <v>50</v>
      </c>
      <c r="H13" s="265"/>
      <c r="I13" s="265">
        <v>0</v>
      </c>
      <c r="J13" s="265"/>
      <c r="K13" s="265"/>
    </row>
    <row r="14" spans="1:11" x14ac:dyDescent="0.25">
      <c r="A14" s="268">
        <v>5</v>
      </c>
      <c r="B14" s="269">
        <v>25005</v>
      </c>
      <c r="C14" s="270" t="s">
        <v>23</v>
      </c>
      <c r="D14" s="271">
        <v>34766</v>
      </c>
      <c r="E14" s="265"/>
      <c r="F14" s="265"/>
      <c r="G14" s="265"/>
      <c r="H14" s="265"/>
      <c r="I14" s="271">
        <v>34766</v>
      </c>
      <c r="J14" s="271">
        <v>8884</v>
      </c>
      <c r="K14" s="271">
        <v>25882</v>
      </c>
    </row>
    <row r="15" spans="1:11" ht="25.5" customHeight="1" x14ac:dyDescent="0.25">
      <c r="A15" s="268">
        <v>6</v>
      </c>
      <c r="B15" s="269">
        <v>22102</v>
      </c>
      <c r="C15" s="270" t="s">
        <v>25</v>
      </c>
      <c r="D15" s="271">
        <v>37842</v>
      </c>
      <c r="E15" s="265"/>
      <c r="F15" s="272"/>
      <c r="G15" s="265"/>
      <c r="H15" s="272"/>
      <c r="I15" s="271">
        <v>37842</v>
      </c>
      <c r="J15" s="271">
        <v>9883</v>
      </c>
      <c r="K15" s="271">
        <v>27959</v>
      </c>
    </row>
    <row r="16" spans="1:11" x14ac:dyDescent="0.25">
      <c r="A16" s="268">
        <v>7</v>
      </c>
      <c r="B16" s="269">
        <v>21201</v>
      </c>
      <c r="C16" s="270" t="s">
        <v>27</v>
      </c>
      <c r="D16" s="271">
        <v>276136</v>
      </c>
      <c r="E16" s="265"/>
      <c r="F16" s="273">
        <v>6396</v>
      </c>
      <c r="G16" s="265"/>
      <c r="H16" s="272"/>
      <c r="I16" s="271">
        <v>269740</v>
      </c>
      <c r="J16" s="271">
        <v>71878</v>
      </c>
      <c r="K16" s="271">
        <v>197862</v>
      </c>
    </row>
    <row r="17" spans="1:11" x14ac:dyDescent="0.25">
      <c r="A17" s="268">
        <v>8</v>
      </c>
      <c r="B17" s="269">
        <v>27001</v>
      </c>
      <c r="C17" s="270" t="s">
        <v>29</v>
      </c>
      <c r="D17" s="271">
        <v>97690</v>
      </c>
      <c r="E17" s="265"/>
      <c r="F17" s="265"/>
      <c r="G17" s="265"/>
      <c r="H17" s="265"/>
      <c r="I17" s="271">
        <v>97690</v>
      </c>
      <c r="J17" s="271">
        <v>32676</v>
      </c>
      <c r="K17" s="271">
        <v>65014</v>
      </c>
    </row>
    <row r="18" spans="1:11" x14ac:dyDescent="0.25">
      <c r="A18" s="268">
        <v>9</v>
      </c>
      <c r="B18" s="269">
        <v>21206</v>
      </c>
      <c r="C18" s="270" t="s">
        <v>31</v>
      </c>
      <c r="D18" s="271">
        <v>40544</v>
      </c>
      <c r="E18" s="265"/>
      <c r="F18" s="265"/>
      <c r="G18" s="265"/>
      <c r="H18" s="265"/>
      <c r="I18" s="271">
        <v>40544</v>
      </c>
      <c r="J18" s="271">
        <v>11013</v>
      </c>
      <c r="K18" s="271">
        <v>29531</v>
      </c>
    </row>
    <row r="19" spans="1:11" x14ac:dyDescent="0.25">
      <c r="A19" s="268">
        <v>10</v>
      </c>
      <c r="B19" s="269">
        <v>25003</v>
      </c>
      <c r="C19" s="270" t="s">
        <v>33</v>
      </c>
      <c r="D19" s="271">
        <v>35290</v>
      </c>
      <c r="E19" s="265"/>
      <c r="F19" s="265"/>
      <c r="G19" s="265"/>
      <c r="H19" s="265"/>
      <c r="I19" s="271">
        <v>35290</v>
      </c>
      <c r="J19" s="271">
        <v>9621</v>
      </c>
      <c r="K19" s="271">
        <v>25669</v>
      </c>
    </row>
    <row r="20" spans="1:11" x14ac:dyDescent="0.25">
      <c r="A20" s="268">
        <v>11</v>
      </c>
      <c r="B20" s="269">
        <v>21205</v>
      </c>
      <c r="C20" s="270" t="s">
        <v>35</v>
      </c>
      <c r="D20" s="271">
        <v>45243</v>
      </c>
      <c r="E20" s="265"/>
      <c r="F20" s="265"/>
      <c r="G20" s="265"/>
      <c r="H20" s="265"/>
      <c r="I20" s="271">
        <v>45243</v>
      </c>
      <c r="J20" s="271">
        <v>12249</v>
      </c>
      <c r="K20" s="271">
        <v>32994</v>
      </c>
    </row>
    <row r="21" spans="1:11" x14ac:dyDescent="0.25">
      <c r="A21" s="268">
        <v>12</v>
      </c>
      <c r="B21" s="269">
        <v>25002</v>
      </c>
      <c r="C21" s="270" t="s">
        <v>37</v>
      </c>
      <c r="D21" s="271">
        <v>36971</v>
      </c>
      <c r="E21" s="265"/>
      <c r="F21" s="265"/>
      <c r="G21" s="265"/>
      <c r="H21" s="265"/>
      <c r="I21" s="271">
        <v>36971</v>
      </c>
      <c r="J21" s="271">
        <v>8576</v>
      </c>
      <c r="K21" s="271">
        <v>28395</v>
      </c>
    </row>
    <row r="22" spans="1:11" x14ac:dyDescent="0.25">
      <c r="A22" s="268">
        <v>13</v>
      </c>
      <c r="B22" s="269">
        <v>22104</v>
      </c>
      <c r="C22" s="270" t="s">
        <v>39</v>
      </c>
      <c r="D22" s="271">
        <v>72553</v>
      </c>
      <c r="E22" s="265"/>
      <c r="F22" s="265"/>
      <c r="G22" s="265"/>
      <c r="H22" s="265"/>
      <c r="I22" s="271">
        <v>72553</v>
      </c>
      <c r="J22" s="271">
        <v>26158</v>
      </c>
      <c r="K22" s="271">
        <v>46395</v>
      </c>
    </row>
    <row r="23" spans="1:11" x14ac:dyDescent="0.25">
      <c r="A23" s="268">
        <v>14</v>
      </c>
      <c r="B23" s="269">
        <v>21501</v>
      </c>
      <c r="C23" s="270" t="s">
        <v>45</v>
      </c>
      <c r="D23" s="271">
        <v>47999</v>
      </c>
      <c r="E23" s="265"/>
      <c r="F23" s="265"/>
      <c r="G23" s="265"/>
      <c r="H23" s="265"/>
      <c r="I23" s="271">
        <v>47999</v>
      </c>
      <c r="J23" s="271">
        <v>10911</v>
      </c>
      <c r="K23" s="271">
        <v>37088</v>
      </c>
    </row>
    <row r="24" spans="1:11" x14ac:dyDescent="0.25">
      <c r="A24" s="268">
        <v>15</v>
      </c>
      <c r="B24" s="269">
        <v>24001</v>
      </c>
      <c r="C24" s="270" t="s">
        <v>47</v>
      </c>
      <c r="D24" s="271">
        <v>71295</v>
      </c>
      <c r="E24" s="265"/>
      <c r="F24" s="265"/>
      <c r="G24" s="265"/>
      <c r="H24" s="265"/>
      <c r="I24" s="271">
        <v>71295</v>
      </c>
      <c r="J24" s="271">
        <v>10039</v>
      </c>
      <c r="K24" s="271">
        <v>61256</v>
      </c>
    </row>
    <row r="25" spans="1:11" x14ac:dyDescent="0.25">
      <c r="A25" s="268">
        <v>16</v>
      </c>
      <c r="B25" s="269">
        <v>22001</v>
      </c>
      <c r="C25" s="270" t="s">
        <v>49</v>
      </c>
      <c r="D25" s="271">
        <v>92878</v>
      </c>
      <c r="E25" s="265"/>
      <c r="F25" s="265"/>
      <c r="G25" s="265"/>
      <c r="H25" s="265"/>
      <c r="I25" s="271">
        <v>92878</v>
      </c>
      <c r="J25" s="271">
        <v>29498</v>
      </c>
      <c r="K25" s="271">
        <v>63380</v>
      </c>
    </row>
    <row r="26" spans="1:11" x14ac:dyDescent="0.25">
      <c r="A26" s="268">
        <v>17</v>
      </c>
      <c r="B26" s="269">
        <v>24005</v>
      </c>
      <c r="C26" s="270" t="s">
        <v>51</v>
      </c>
      <c r="D26" s="271">
        <v>176113</v>
      </c>
      <c r="E26" s="265"/>
      <c r="F26" s="271">
        <v>5525</v>
      </c>
      <c r="G26" s="265"/>
      <c r="H26" s="265"/>
      <c r="I26" s="271">
        <v>170588</v>
      </c>
      <c r="J26" s="271">
        <v>52240</v>
      </c>
      <c r="K26" s="271">
        <v>118348</v>
      </c>
    </row>
    <row r="27" spans="1:11" x14ac:dyDescent="0.25">
      <c r="A27" s="268">
        <v>18</v>
      </c>
      <c r="B27" s="269">
        <v>24002</v>
      </c>
      <c r="C27" s="270" t="s">
        <v>53</v>
      </c>
      <c r="D27" s="271">
        <v>29624</v>
      </c>
      <c r="E27" s="265"/>
      <c r="F27" s="265"/>
      <c r="G27" s="265"/>
      <c r="H27" s="265"/>
      <c r="I27" s="271">
        <v>29624</v>
      </c>
      <c r="J27" s="271">
        <v>11727</v>
      </c>
      <c r="K27" s="271">
        <v>17897</v>
      </c>
    </row>
    <row r="28" spans="1:11" x14ac:dyDescent="0.25">
      <c r="A28" s="268">
        <v>19</v>
      </c>
      <c r="B28" s="269">
        <v>22012</v>
      </c>
      <c r="C28" s="270" t="s">
        <v>55</v>
      </c>
      <c r="D28" s="271">
        <v>22831</v>
      </c>
      <c r="E28" s="265"/>
      <c r="F28" s="265"/>
      <c r="G28" s="265"/>
      <c r="H28" s="265"/>
      <c r="I28" s="271">
        <v>22831</v>
      </c>
      <c r="J28" s="271">
        <v>5022</v>
      </c>
      <c r="K28" s="271">
        <v>17809</v>
      </c>
    </row>
    <row r="29" spans="1:11" x14ac:dyDescent="0.25">
      <c r="A29" s="268">
        <v>20</v>
      </c>
      <c r="B29" s="269">
        <v>21901</v>
      </c>
      <c r="C29" s="270" t="s">
        <v>57</v>
      </c>
      <c r="D29" s="271">
        <v>118269</v>
      </c>
      <c r="E29" s="265"/>
      <c r="F29" s="265"/>
      <c r="G29" s="265"/>
      <c r="H29" s="265"/>
      <c r="I29" s="271">
        <v>118269</v>
      </c>
      <c r="J29" s="271">
        <v>49512</v>
      </c>
      <c r="K29" s="271">
        <v>68757</v>
      </c>
    </row>
    <row r="30" spans="1:11" x14ac:dyDescent="0.25">
      <c r="A30" s="268">
        <v>21</v>
      </c>
      <c r="B30" s="269">
        <v>21502</v>
      </c>
      <c r="C30" s="270" t="s">
        <v>59</v>
      </c>
      <c r="D30" s="271">
        <v>105217</v>
      </c>
      <c r="E30" s="265"/>
      <c r="F30" s="271">
        <v>3499</v>
      </c>
      <c r="G30" s="265"/>
      <c r="H30" s="265"/>
      <c r="I30" s="271">
        <v>101718</v>
      </c>
      <c r="J30" s="271">
        <v>33573</v>
      </c>
      <c r="K30" s="271">
        <v>68145</v>
      </c>
    </row>
    <row r="31" spans="1:11" ht="24" x14ac:dyDescent="0.25">
      <c r="A31" s="268">
        <v>22</v>
      </c>
      <c r="B31" s="269">
        <v>24006</v>
      </c>
      <c r="C31" s="270" t="s">
        <v>488</v>
      </c>
      <c r="D31" s="271">
        <v>23662</v>
      </c>
      <c r="E31" s="265"/>
      <c r="F31" s="265"/>
      <c r="G31" s="265"/>
      <c r="H31" s="265"/>
      <c r="I31" s="271">
        <v>23662</v>
      </c>
      <c r="J31" s="271">
        <v>8082</v>
      </c>
      <c r="K31" s="271">
        <v>15580</v>
      </c>
    </row>
    <row r="32" spans="1:11" x14ac:dyDescent="0.25">
      <c r="A32" s="268">
        <v>23</v>
      </c>
      <c r="B32" s="269">
        <v>21601</v>
      </c>
      <c r="C32" s="270" t="s">
        <v>489</v>
      </c>
      <c r="D32" s="271">
        <v>175050</v>
      </c>
      <c r="E32" s="265"/>
      <c r="F32" s="271">
        <v>11479</v>
      </c>
      <c r="G32" s="265"/>
      <c r="H32" s="271">
        <v>4540</v>
      </c>
      <c r="I32" s="271">
        <v>159031</v>
      </c>
      <c r="J32" s="271">
        <v>43707</v>
      </c>
      <c r="K32" s="271">
        <v>115324</v>
      </c>
    </row>
    <row r="33" spans="1:11" x14ac:dyDescent="0.25">
      <c r="A33" s="268">
        <v>24</v>
      </c>
      <c r="B33" s="269">
        <v>21602</v>
      </c>
      <c r="C33" s="270" t="s">
        <v>490</v>
      </c>
      <c r="D33" s="271">
        <v>192171</v>
      </c>
      <c r="E33" s="265"/>
      <c r="F33" s="265"/>
      <c r="G33" s="265"/>
      <c r="H33" s="265"/>
      <c r="I33" s="271">
        <v>192171</v>
      </c>
      <c r="J33" s="271">
        <v>43890</v>
      </c>
      <c r="K33" s="271">
        <v>148281</v>
      </c>
    </row>
    <row r="34" spans="1:11" x14ac:dyDescent="0.25">
      <c r="A34" s="268">
        <v>25</v>
      </c>
      <c r="B34" s="269">
        <v>21616</v>
      </c>
      <c r="C34" s="270" t="s">
        <v>491</v>
      </c>
      <c r="D34" s="271">
        <v>75068</v>
      </c>
      <c r="E34" s="265"/>
      <c r="F34" s="265"/>
      <c r="G34" s="265"/>
      <c r="H34" s="271">
        <v>3595</v>
      </c>
      <c r="I34" s="271">
        <v>71473</v>
      </c>
      <c r="J34" s="271">
        <v>8675</v>
      </c>
      <c r="K34" s="271">
        <v>62798</v>
      </c>
    </row>
    <row r="35" spans="1:11" x14ac:dyDescent="0.25">
      <c r="A35" s="268">
        <v>26</v>
      </c>
      <c r="B35" s="269">
        <v>21636</v>
      </c>
      <c r="C35" s="270" t="s">
        <v>73</v>
      </c>
      <c r="D35" s="271">
        <v>65442</v>
      </c>
      <c r="E35" s="265"/>
      <c r="F35" s="272"/>
      <c r="G35" s="271">
        <v>65442</v>
      </c>
      <c r="H35" s="272"/>
      <c r="I35" s="265">
        <v>0</v>
      </c>
      <c r="J35" s="265"/>
      <c r="K35" s="265"/>
    </row>
    <row r="36" spans="1:11" ht="24" x14ac:dyDescent="0.25">
      <c r="A36" s="268">
        <v>27</v>
      </c>
      <c r="B36" s="269">
        <v>21604</v>
      </c>
      <c r="C36" s="270" t="s">
        <v>492</v>
      </c>
      <c r="D36" s="271">
        <v>12215</v>
      </c>
      <c r="E36" s="265"/>
      <c r="F36" s="265"/>
      <c r="G36" s="265"/>
      <c r="H36" s="265"/>
      <c r="I36" s="271">
        <v>12215</v>
      </c>
      <c r="J36" s="271">
        <v>4800</v>
      </c>
      <c r="K36" s="271">
        <v>7415</v>
      </c>
    </row>
    <row r="37" spans="1:11" x14ac:dyDescent="0.25">
      <c r="A37" s="268">
        <v>28</v>
      </c>
      <c r="B37" s="269">
        <v>21111</v>
      </c>
      <c r="C37" s="270" t="s">
        <v>78</v>
      </c>
      <c r="D37" s="271">
        <v>147139</v>
      </c>
      <c r="E37" s="265"/>
      <c r="F37" s="271">
        <v>5521</v>
      </c>
      <c r="G37" s="265"/>
      <c r="H37" s="265"/>
      <c r="I37" s="271">
        <v>141618</v>
      </c>
      <c r="J37" s="271">
        <v>45717</v>
      </c>
      <c r="K37" s="271">
        <v>95901</v>
      </c>
    </row>
    <row r="38" spans="1:11" x14ac:dyDescent="0.25">
      <c r="A38" s="268">
        <v>29</v>
      </c>
      <c r="B38" s="269">
        <v>21424</v>
      </c>
      <c r="C38" s="270" t="s">
        <v>80</v>
      </c>
      <c r="D38" s="271">
        <v>209940</v>
      </c>
      <c r="E38" s="265"/>
      <c r="F38" s="271">
        <v>3353</v>
      </c>
      <c r="G38" s="265"/>
      <c r="H38" s="265"/>
      <c r="I38" s="271">
        <v>206587</v>
      </c>
      <c r="J38" s="271">
        <v>72680</v>
      </c>
      <c r="K38" s="271">
        <v>133907</v>
      </c>
    </row>
    <row r="39" spans="1:11" x14ac:dyDescent="0.25">
      <c r="A39" s="268">
        <v>30</v>
      </c>
      <c r="B39" s="269">
        <v>21105</v>
      </c>
      <c r="C39" s="270" t="s">
        <v>82</v>
      </c>
      <c r="D39" s="271">
        <v>41252</v>
      </c>
      <c r="E39" s="265"/>
      <c r="F39" s="272"/>
      <c r="G39" s="265"/>
      <c r="H39" s="272"/>
      <c r="I39" s="271">
        <v>41252</v>
      </c>
      <c r="J39" s="271">
        <v>10869</v>
      </c>
      <c r="K39" s="271">
        <v>30383</v>
      </c>
    </row>
    <row r="40" spans="1:11" x14ac:dyDescent="0.25">
      <c r="A40" s="268">
        <v>31</v>
      </c>
      <c r="B40" s="269">
        <v>29001</v>
      </c>
      <c r="C40" s="270" t="s">
        <v>84</v>
      </c>
      <c r="D40" s="271">
        <v>139657</v>
      </c>
      <c r="E40" s="265"/>
      <c r="F40" s="272"/>
      <c r="G40" s="265"/>
      <c r="H40" s="272"/>
      <c r="I40" s="271">
        <v>139657</v>
      </c>
      <c r="J40" s="271">
        <v>44870</v>
      </c>
      <c r="K40" s="271">
        <v>94787</v>
      </c>
    </row>
    <row r="41" spans="1:11" x14ac:dyDescent="0.25">
      <c r="A41" s="268">
        <v>32</v>
      </c>
      <c r="B41" s="269">
        <v>21605</v>
      </c>
      <c r="C41" s="270" t="s">
        <v>86</v>
      </c>
      <c r="D41" s="271">
        <v>53687</v>
      </c>
      <c r="E41" s="265"/>
      <c r="F41" s="265"/>
      <c r="G41" s="265"/>
      <c r="H41" s="265"/>
      <c r="I41" s="271">
        <v>53687</v>
      </c>
      <c r="J41" s="271">
        <v>18513</v>
      </c>
      <c r="K41" s="271">
        <v>35174</v>
      </c>
    </row>
    <row r="42" spans="1:11" x14ac:dyDescent="0.25">
      <c r="A42" s="268">
        <v>33</v>
      </c>
      <c r="B42" s="269">
        <v>21104</v>
      </c>
      <c r="C42" s="270" t="s">
        <v>88</v>
      </c>
      <c r="D42" s="271">
        <v>139780</v>
      </c>
      <c r="E42" s="265"/>
      <c r="F42" s="265"/>
      <c r="G42" s="265"/>
      <c r="H42" s="265"/>
      <c r="I42" s="271">
        <v>139780</v>
      </c>
      <c r="J42" s="271">
        <v>34050</v>
      </c>
      <c r="K42" s="271">
        <v>105730</v>
      </c>
    </row>
    <row r="43" spans="1:11" x14ac:dyDescent="0.25">
      <c r="A43" s="268">
        <v>34</v>
      </c>
      <c r="B43" s="269">
        <v>21102</v>
      </c>
      <c r="C43" s="270" t="s">
        <v>90</v>
      </c>
      <c r="D43" s="271">
        <v>48747</v>
      </c>
      <c r="E43" s="265"/>
      <c r="F43" s="272"/>
      <c r="G43" s="265"/>
      <c r="H43" s="272"/>
      <c r="I43" s="271">
        <v>48747</v>
      </c>
      <c r="J43" s="271">
        <v>14620</v>
      </c>
      <c r="K43" s="271">
        <v>34127</v>
      </c>
    </row>
    <row r="44" spans="1:11" x14ac:dyDescent="0.25">
      <c r="A44" s="268">
        <v>35</v>
      </c>
      <c r="B44" s="269">
        <v>21606</v>
      </c>
      <c r="C44" s="270" t="s">
        <v>92</v>
      </c>
      <c r="D44" s="271">
        <v>29989</v>
      </c>
      <c r="E44" s="265"/>
      <c r="F44" s="265"/>
      <c r="G44" s="265"/>
      <c r="H44" s="265"/>
      <c r="I44" s="271">
        <v>29989</v>
      </c>
      <c r="J44" s="271">
        <v>10399</v>
      </c>
      <c r="K44" s="271">
        <v>19590</v>
      </c>
    </row>
    <row r="45" spans="1:11" x14ac:dyDescent="0.25">
      <c r="A45" s="268">
        <v>36</v>
      </c>
      <c r="B45" s="269">
        <v>21607</v>
      </c>
      <c r="C45" s="270" t="s">
        <v>94</v>
      </c>
      <c r="D45" s="271">
        <v>52917</v>
      </c>
      <c r="E45" s="265"/>
      <c r="F45" s="265"/>
      <c r="G45" s="265"/>
      <c r="H45" s="265"/>
      <c r="I45" s="271">
        <v>52917</v>
      </c>
      <c r="J45" s="271">
        <v>16330</v>
      </c>
      <c r="K45" s="271">
        <v>36587</v>
      </c>
    </row>
    <row r="46" spans="1:11" x14ac:dyDescent="0.25">
      <c r="A46" s="268">
        <v>37</v>
      </c>
      <c r="B46" s="269">
        <v>21405</v>
      </c>
      <c r="C46" s="270" t="s">
        <v>96</v>
      </c>
      <c r="D46" s="271">
        <v>24234</v>
      </c>
      <c r="E46" s="265"/>
      <c r="F46" s="265"/>
      <c r="G46" s="265"/>
      <c r="H46" s="265"/>
      <c r="I46" s="271">
        <v>24234</v>
      </c>
      <c r="J46" s="271">
        <v>7648</v>
      </c>
      <c r="K46" s="271">
        <v>16586</v>
      </c>
    </row>
    <row r="47" spans="1:11" x14ac:dyDescent="0.25">
      <c r="A47" s="268">
        <v>38</v>
      </c>
      <c r="B47" s="269">
        <v>21401</v>
      </c>
      <c r="C47" s="270" t="s">
        <v>493</v>
      </c>
      <c r="D47" s="271">
        <v>20454</v>
      </c>
      <c r="E47" s="265"/>
      <c r="F47" s="265"/>
      <c r="G47" s="265"/>
      <c r="H47" s="265"/>
      <c r="I47" s="271">
        <v>20454</v>
      </c>
      <c r="J47" s="271">
        <v>2764</v>
      </c>
      <c r="K47" s="271">
        <v>17690</v>
      </c>
    </row>
    <row r="48" spans="1:11" x14ac:dyDescent="0.25">
      <c r="A48" s="268">
        <v>39</v>
      </c>
      <c r="B48" s="269">
        <v>21303</v>
      </c>
      <c r="C48" s="270" t="s">
        <v>100</v>
      </c>
      <c r="D48" s="271">
        <v>186689</v>
      </c>
      <c r="E48" s="265"/>
      <c r="F48" s="271">
        <v>6855</v>
      </c>
      <c r="G48" s="265"/>
      <c r="H48" s="265"/>
      <c r="I48" s="271">
        <v>179834</v>
      </c>
      <c r="J48" s="271">
        <v>56770</v>
      </c>
      <c r="K48" s="271">
        <v>123064</v>
      </c>
    </row>
    <row r="49" spans="1:11" x14ac:dyDescent="0.25">
      <c r="A49" s="268">
        <v>40</v>
      </c>
      <c r="B49" s="269">
        <v>28004</v>
      </c>
      <c r="C49" s="270" t="s">
        <v>102</v>
      </c>
      <c r="D49" s="271">
        <v>44251</v>
      </c>
      <c r="E49" s="265"/>
      <c r="F49" s="265"/>
      <c r="G49" s="265"/>
      <c r="H49" s="265"/>
      <c r="I49" s="271">
        <v>44251</v>
      </c>
      <c r="J49" s="271">
        <v>10397</v>
      </c>
      <c r="K49" s="271">
        <v>33854</v>
      </c>
    </row>
    <row r="50" spans="1:11" x14ac:dyDescent="0.25">
      <c r="A50" s="268">
        <v>41</v>
      </c>
      <c r="B50" s="269">
        <v>23002</v>
      </c>
      <c r="C50" s="270" t="s">
        <v>104</v>
      </c>
      <c r="D50" s="271">
        <v>151381</v>
      </c>
      <c r="E50" s="265"/>
      <c r="F50" s="271">
        <v>2540</v>
      </c>
      <c r="G50" s="265"/>
      <c r="H50" s="265"/>
      <c r="I50" s="271">
        <v>148841</v>
      </c>
      <c r="J50" s="271">
        <v>33899</v>
      </c>
      <c r="K50" s="271">
        <v>114942</v>
      </c>
    </row>
    <row r="51" spans="1:11" x14ac:dyDescent="0.25">
      <c r="A51" s="268">
        <v>42</v>
      </c>
      <c r="B51" s="269">
        <v>23005</v>
      </c>
      <c r="C51" s="270" t="s">
        <v>106</v>
      </c>
      <c r="D51" s="271">
        <v>33091</v>
      </c>
      <c r="E51" s="265"/>
      <c r="F51" s="265"/>
      <c r="G51" s="265"/>
      <c r="H51" s="265"/>
      <c r="I51" s="271">
        <v>33091</v>
      </c>
      <c r="J51" s="271">
        <v>8707</v>
      </c>
      <c r="K51" s="271">
        <v>24384</v>
      </c>
    </row>
    <row r="52" spans="1:11" x14ac:dyDescent="0.25">
      <c r="A52" s="268">
        <v>43</v>
      </c>
      <c r="B52" s="269">
        <v>28002</v>
      </c>
      <c r="C52" s="270" t="s">
        <v>108</v>
      </c>
      <c r="D52" s="271">
        <v>51746</v>
      </c>
      <c r="E52" s="265"/>
      <c r="F52" s="265"/>
      <c r="G52" s="265"/>
      <c r="H52" s="265"/>
      <c r="I52" s="271">
        <v>51746</v>
      </c>
      <c r="J52" s="271">
        <v>13378</v>
      </c>
      <c r="K52" s="271">
        <v>38368</v>
      </c>
    </row>
    <row r="53" spans="1:11" x14ac:dyDescent="0.25">
      <c r="A53" s="268">
        <v>44</v>
      </c>
      <c r="B53" s="269">
        <v>21002</v>
      </c>
      <c r="C53" s="270" t="s">
        <v>110</v>
      </c>
      <c r="D53" s="271">
        <v>62442</v>
      </c>
      <c r="E53" s="265"/>
      <c r="F53" s="265"/>
      <c r="G53" s="265"/>
      <c r="H53" s="265"/>
      <c r="I53" s="271">
        <v>62442</v>
      </c>
      <c r="J53" s="271">
        <v>16341</v>
      </c>
      <c r="K53" s="271">
        <v>46101</v>
      </c>
    </row>
    <row r="54" spans="1:11" x14ac:dyDescent="0.25">
      <c r="A54" s="268">
        <v>45</v>
      </c>
      <c r="B54" s="269">
        <v>23006</v>
      </c>
      <c r="C54" s="270" t="s">
        <v>112</v>
      </c>
      <c r="D54" s="271">
        <v>20985</v>
      </c>
      <c r="E54" s="265"/>
      <c r="F54" s="265"/>
      <c r="G54" s="265"/>
      <c r="H54" s="265"/>
      <c r="I54" s="271">
        <v>20985</v>
      </c>
      <c r="J54" s="271">
        <v>7053</v>
      </c>
      <c r="K54" s="271">
        <v>13932</v>
      </c>
    </row>
    <row r="55" spans="1:11" x14ac:dyDescent="0.25">
      <c r="A55" s="268">
        <v>46</v>
      </c>
      <c r="B55" s="269">
        <v>21001</v>
      </c>
      <c r="C55" s="270" t="s">
        <v>114</v>
      </c>
      <c r="D55" s="271">
        <v>41692</v>
      </c>
      <c r="E55" s="265"/>
      <c r="F55" s="265"/>
      <c r="G55" s="265"/>
      <c r="H55" s="265"/>
      <c r="I55" s="271">
        <v>41692</v>
      </c>
      <c r="J55" s="271">
        <v>12739</v>
      </c>
      <c r="K55" s="271">
        <v>28953</v>
      </c>
    </row>
    <row r="56" spans="1:11" x14ac:dyDescent="0.25">
      <c r="A56" s="268">
        <v>47</v>
      </c>
      <c r="B56" s="269">
        <v>21003</v>
      </c>
      <c r="C56" s="270" t="s">
        <v>116</v>
      </c>
      <c r="D56" s="271">
        <v>62934</v>
      </c>
      <c r="E56" s="265"/>
      <c r="F56" s="265"/>
      <c r="G56" s="265"/>
      <c r="H56" s="265"/>
      <c r="I56" s="271">
        <v>62934</v>
      </c>
      <c r="J56" s="271">
        <v>18787</v>
      </c>
      <c r="K56" s="271">
        <v>44147</v>
      </c>
    </row>
    <row r="57" spans="1:11" x14ac:dyDescent="0.25">
      <c r="A57" s="268">
        <v>48</v>
      </c>
      <c r="B57" s="269">
        <v>21701</v>
      </c>
      <c r="C57" s="270" t="s">
        <v>118</v>
      </c>
      <c r="D57" s="271">
        <v>219602</v>
      </c>
      <c r="E57" s="265"/>
      <c r="F57" s="265"/>
      <c r="G57" s="265"/>
      <c r="H57" s="265"/>
      <c r="I57" s="271">
        <v>219602</v>
      </c>
      <c r="J57" s="271">
        <v>50494</v>
      </c>
      <c r="K57" s="271">
        <v>169108</v>
      </c>
    </row>
    <row r="58" spans="1:11" x14ac:dyDescent="0.25">
      <c r="A58" s="268">
        <v>49</v>
      </c>
      <c r="B58" s="269">
        <v>21706</v>
      </c>
      <c r="C58" s="270" t="s">
        <v>120</v>
      </c>
      <c r="D58" s="271">
        <v>34377</v>
      </c>
      <c r="E58" s="265"/>
      <c r="F58" s="265"/>
      <c r="G58" s="265"/>
      <c r="H58" s="265"/>
      <c r="I58" s="271">
        <v>34377</v>
      </c>
      <c r="J58" s="271">
        <v>8989</v>
      </c>
      <c r="K58" s="271">
        <v>25388</v>
      </c>
    </row>
    <row r="59" spans="1:11" x14ac:dyDescent="0.25">
      <c r="A59" s="268">
        <v>50</v>
      </c>
      <c r="B59" s="269">
        <v>21749</v>
      </c>
      <c r="C59" s="270" t="s">
        <v>494</v>
      </c>
      <c r="D59" s="265">
        <v>50</v>
      </c>
      <c r="E59" s="265"/>
      <c r="F59" s="265"/>
      <c r="G59" s="265">
        <v>50</v>
      </c>
      <c r="H59" s="265"/>
      <c r="I59" s="265">
        <v>0</v>
      </c>
      <c r="J59" s="265"/>
      <c r="K59" s="265"/>
    </row>
    <row r="60" spans="1:11" x14ac:dyDescent="0.25">
      <c r="A60" s="268">
        <v>51</v>
      </c>
      <c r="B60" s="269">
        <v>21110</v>
      </c>
      <c r="C60" s="270" t="s">
        <v>495</v>
      </c>
      <c r="D60" s="271">
        <v>61003</v>
      </c>
      <c r="E60" s="265"/>
      <c r="F60" s="265"/>
      <c r="G60" s="265"/>
      <c r="H60" s="265"/>
      <c r="I60" s="271">
        <v>61003</v>
      </c>
      <c r="J60" s="271">
        <v>11995</v>
      </c>
      <c r="K60" s="271">
        <v>49008</v>
      </c>
    </row>
    <row r="61" spans="1:11" x14ac:dyDescent="0.25">
      <c r="A61" s="268">
        <v>52</v>
      </c>
      <c r="B61" s="269">
        <v>21100</v>
      </c>
      <c r="C61" s="270" t="s">
        <v>496</v>
      </c>
      <c r="D61" s="271">
        <v>48437</v>
      </c>
      <c r="E61" s="265"/>
      <c r="F61" s="265"/>
      <c r="G61" s="265"/>
      <c r="H61" s="265"/>
      <c r="I61" s="271">
        <v>48437</v>
      </c>
      <c r="J61" s="271">
        <v>11087</v>
      </c>
      <c r="K61" s="271">
        <v>37350</v>
      </c>
    </row>
    <row r="62" spans="1:11" x14ac:dyDescent="0.25">
      <c r="A62" s="268">
        <v>53</v>
      </c>
      <c r="B62" s="269">
        <v>27000</v>
      </c>
      <c r="C62" s="270" t="s">
        <v>497</v>
      </c>
      <c r="D62" s="271">
        <v>72840</v>
      </c>
      <c r="E62" s="265"/>
      <c r="F62" s="265"/>
      <c r="G62" s="265"/>
      <c r="H62" s="271">
        <v>3970</v>
      </c>
      <c r="I62" s="271">
        <v>68870</v>
      </c>
      <c r="J62" s="271">
        <v>17719</v>
      </c>
      <c r="K62" s="271">
        <v>51151</v>
      </c>
    </row>
    <row r="63" spans="1:11" x14ac:dyDescent="0.25">
      <c r="A63" s="268">
        <v>54</v>
      </c>
      <c r="B63" s="269">
        <v>21120</v>
      </c>
      <c r="C63" s="270" t="s">
        <v>498</v>
      </c>
      <c r="D63" s="271">
        <v>91630</v>
      </c>
      <c r="E63" s="265"/>
      <c r="F63" s="265"/>
      <c r="G63" s="265"/>
      <c r="H63" s="271">
        <v>4474</v>
      </c>
      <c r="I63" s="271">
        <v>87156</v>
      </c>
      <c r="J63" s="271">
        <v>19023</v>
      </c>
      <c r="K63" s="271">
        <v>68133</v>
      </c>
    </row>
    <row r="64" spans="1:11" x14ac:dyDescent="0.25">
      <c r="A64" s="268">
        <v>55</v>
      </c>
      <c r="B64" s="269">
        <v>21130</v>
      </c>
      <c r="C64" s="270" t="s">
        <v>499</v>
      </c>
      <c r="D64" s="271">
        <v>34992</v>
      </c>
      <c r="E64" s="265"/>
      <c r="F64" s="265"/>
      <c r="G64" s="265"/>
      <c r="H64" s="265"/>
      <c r="I64" s="271">
        <v>34992</v>
      </c>
      <c r="J64" s="271">
        <v>9671</v>
      </c>
      <c r="K64" s="271">
        <v>25321</v>
      </c>
    </row>
    <row r="65" spans="1:11" x14ac:dyDescent="0.25">
      <c r="A65" s="268">
        <v>56</v>
      </c>
      <c r="B65" s="269">
        <v>21140</v>
      </c>
      <c r="C65" s="270" t="s">
        <v>500</v>
      </c>
      <c r="D65" s="271">
        <v>24483</v>
      </c>
      <c r="E65" s="265"/>
      <c r="F65" s="265"/>
      <c r="G65" s="271">
        <v>24483</v>
      </c>
      <c r="H65" s="265"/>
      <c r="I65" s="265">
        <v>0</v>
      </c>
      <c r="J65" s="265"/>
      <c r="K65" s="265"/>
    </row>
    <row r="66" spans="1:11" x14ac:dyDescent="0.25">
      <c r="A66" s="268">
        <v>57</v>
      </c>
      <c r="B66" s="269">
        <v>21150</v>
      </c>
      <c r="C66" s="270" t="s">
        <v>501</v>
      </c>
      <c r="D66" s="271">
        <v>37194</v>
      </c>
      <c r="E66" s="265"/>
      <c r="F66" s="265"/>
      <c r="G66" s="271">
        <v>37194</v>
      </c>
      <c r="H66" s="265"/>
      <c r="I66" s="265">
        <v>0</v>
      </c>
      <c r="J66" s="265"/>
      <c r="K66" s="265"/>
    </row>
    <row r="67" spans="1:11" ht="24" x14ac:dyDescent="0.25">
      <c r="A67" s="268">
        <v>58</v>
      </c>
      <c r="B67" s="269">
        <v>29100</v>
      </c>
      <c r="C67" s="270" t="s">
        <v>502</v>
      </c>
      <c r="D67" s="271">
        <v>124825</v>
      </c>
      <c r="E67" s="271">
        <v>5879</v>
      </c>
      <c r="F67" s="265"/>
      <c r="G67" s="265"/>
      <c r="H67" s="265"/>
      <c r="I67" s="271">
        <v>118946</v>
      </c>
      <c r="J67" s="271">
        <v>29222</v>
      </c>
      <c r="K67" s="271">
        <v>89724</v>
      </c>
    </row>
    <row r="68" spans="1:11" ht="24" x14ac:dyDescent="0.25">
      <c r="A68" s="268">
        <v>59</v>
      </c>
      <c r="B68" s="269">
        <v>29300</v>
      </c>
      <c r="C68" s="270" t="s">
        <v>503</v>
      </c>
      <c r="D68" s="271">
        <v>65526</v>
      </c>
      <c r="E68" s="265"/>
      <c r="F68" s="265"/>
      <c r="G68" s="265"/>
      <c r="H68" s="265"/>
      <c r="I68" s="271">
        <v>65526</v>
      </c>
      <c r="J68" s="271">
        <v>18017</v>
      </c>
      <c r="K68" s="271">
        <v>47509</v>
      </c>
    </row>
    <row r="69" spans="1:11" ht="24" x14ac:dyDescent="0.25">
      <c r="A69" s="268">
        <v>60</v>
      </c>
      <c r="B69" s="269">
        <v>29700</v>
      </c>
      <c r="C69" s="270" t="s">
        <v>504</v>
      </c>
      <c r="D69" s="271">
        <v>163871</v>
      </c>
      <c r="E69" s="271">
        <v>8643</v>
      </c>
      <c r="F69" s="265"/>
      <c r="G69" s="265"/>
      <c r="H69" s="265"/>
      <c r="I69" s="271">
        <v>155228</v>
      </c>
      <c r="J69" s="271">
        <v>42888</v>
      </c>
      <c r="K69" s="271">
        <v>112340</v>
      </c>
    </row>
    <row r="70" spans="1:11" x14ac:dyDescent="0.25">
      <c r="A70" s="268">
        <v>61</v>
      </c>
      <c r="B70" s="269">
        <v>21040</v>
      </c>
      <c r="C70" s="270" t="s">
        <v>505</v>
      </c>
      <c r="D70" s="271">
        <v>17292</v>
      </c>
      <c r="E70" s="265"/>
      <c r="F70" s="265"/>
      <c r="G70" s="271">
        <v>17292</v>
      </c>
      <c r="H70" s="265"/>
      <c r="I70" s="265">
        <v>0</v>
      </c>
      <c r="J70" s="265"/>
      <c r="K70" s="265"/>
    </row>
    <row r="71" spans="1:11" x14ac:dyDescent="0.25">
      <c r="A71" s="268">
        <v>62</v>
      </c>
      <c r="B71" s="269">
        <v>21050</v>
      </c>
      <c r="C71" s="270" t="s">
        <v>506</v>
      </c>
      <c r="D71" s="271">
        <v>20658</v>
      </c>
      <c r="E71" s="265"/>
      <c r="F71" s="265"/>
      <c r="G71" s="271">
        <v>20658</v>
      </c>
      <c r="H71" s="265"/>
      <c r="I71" s="265">
        <v>0</v>
      </c>
      <c r="J71" s="265"/>
      <c r="K71" s="265"/>
    </row>
    <row r="72" spans="1:11" x14ac:dyDescent="0.25">
      <c r="A72" s="268">
        <v>63</v>
      </c>
      <c r="B72" s="269">
        <v>21060</v>
      </c>
      <c r="C72" s="270" t="s">
        <v>507</v>
      </c>
      <c r="D72" s="271">
        <v>24108</v>
      </c>
      <c r="E72" s="265"/>
      <c r="F72" s="265"/>
      <c r="G72" s="271">
        <v>24108</v>
      </c>
      <c r="H72" s="265"/>
      <c r="I72" s="265">
        <v>0</v>
      </c>
      <c r="J72" s="265"/>
      <c r="K72" s="265"/>
    </row>
    <row r="73" spans="1:11" x14ac:dyDescent="0.25">
      <c r="A73" s="268">
        <v>64</v>
      </c>
      <c r="B73" s="269">
        <v>21070</v>
      </c>
      <c r="C73" s="270" t="s">
        <v>508</v>
      </c>
      <c r="D73" s="271">
        <v>19442</v>
      </c>
      <c r="E73" s="265"/>
      <c r="F73" s="265"/>
      <c r="G73" s="271">
        <v>19442</v>
      </c>
      <c r="H73" s="265"/>
      <c r="I73" s="265">
        <v>0</v>
      </c>
      <c r="J73" s="265"/>
      <c r="K73" s="265"/>
    </row>
    <row r="74" spans="1:11" x14ac:dyDescent="0.25">
      <c r="A74" s="268">
        <v>65</v>
      </c>
      <c r="B74" s="269">
        <v>21080</v>
      </c>
      <c r="C74" s="270" t="s">
        <v>509</v>
      </c>
      <c r="D74" s="271">
        <v>29014</v>
      </c>
      <c r="E74" s="265"/>
      <c r="F74" s="265"/>
      <c r="G74" s="271">
        <v>29014</v>
      </c>
      <c r="H74" s="265"/>
      <c r="I74" s="265">
        <v>0</v>
      </c>
      <c r="J74" s="265"/>
      <c r="K74" s="265"/>
    </row>
    <row r="75" spans="1:11" x14ac:dyDescent="0.25">
      <c r="A75" s="268">
        <v>66</v>
      </c>
      <c r="B75" s="269">
        <v>21160</v>
      </c>
      <c r="C75" s="270" t="s">
        <v>510</v>
      </c>
      <c r="D75" s="271">
        <v>20290</v>
      </c>
      <c r="E75" s="265"/>
      <c r="F75" s="265"/>
      <c r="G75" s="271">
        <v>20290</v>
      </c>
      <c r="H75" s="265"/>
      <c r="I75" s="265">
        <v>0</v>
      </c>
      <c r="J75" s="265"/>
      <c r="K75" s="265"/>
    </row>
    <row r="76" spans="1:11" x14ac:dyDescent="0.25">
      <c r="A76" s="268">
        <v>67</v>
      </c>
      <c r="B76" s="269">
        <v>21310</v>
      </c>
      <c r="C76" s="270" t="s">
        <v>511</v>
      </c>
      <c r="D76" s="271">
        <v>18367</v>
      </c>
      <c r="E76" s="265"/>
      <c r="F76" s="265"/>
      <c r="G76" s="271">
        <v>18367</v>
      </c>
      <c r="H76" s="265"/>
      <c r="I76" s="265">
        <v>0</v>
      </c>
      <c r="J76" s="265"/>
      <c r="K76" s="265"/>
    </row>
    <row r="77" spans="1:11" ht="24" x14ac:dyDescent="0.25">
      <c r="A77" s="268">
        <v>68</v>
      </c>
      <c r="B77" s="269">
        <v>29400</v>
      </c>
      <c r="C77" s="270" t="s">
        <v>162</v>
      </c>
      <c r="D77" s="271">
        <v>125041</v>
      </c>
      <c r="E77" s="265"/>
      <c r="F77" s="265"/>
      <c r="G77" s="265"/>
      <c r="H77" s="271">
        <v>1919</v>
      </c>
      <c r="I77" s="271">
        <v>123122</v>
      </c>
      <c r="J77" s="271">
        <v>25720</v>
      </c>
      <c r="K77" s="271">
        <v>97402</v>
      </c>
    </row>
    <row r="78" spans="1:11" x14ac:dyDescent="0.25">
      <c r="A78" s="268">
        <v>69</v>
      </c>
      <c r="B78" s="269">
        <v>23500</v>
      </c>
      <c r="C78" s="270" t="s">
        <v>512</v>
      </c>
      <c r="D78" s="271">
        <v>220768</v>
      </c>
      <c r="E78" s="265"/>
      <c r="F78" s="265"/>
      <c r="G78" s="265"/>
      <c r="H78" s="271">
        <v>4215</v>
      </c>
      <c r="I78" s="271">
        <v>216553</v>
      </c>
      <c r="J78" s="271">
        <v>69256</v>
      </c>
      <c r="K78" s="271">
        <v>147297</v>
      </c>
    </row>
    <row r="79" spans="1:11" x14ac:dyDescent="0.25">
      <c r="A79" s="268">
        <v>70</v>
      </c>
      <c r="B79" s="269">
        <v>21800</v>
      </c>
      <c r="C79" s="270" t="s">
        <v>513</v>
      </c>
      <c r="D79" s="271">
        <v>137612</v>
      </c>
      <c r="E79" s="265"/>
      <c r="F79" s="271">
        <v>2643</v>
      </c>
      <c r="G79" s="265"/>
      <c r="H79" s="271">
        <v>5232</v>
      </c>
      <c r="I79" s="271">
        <v>129737</v>
      </c>
      <c r="J79" s="271">
        <v>32122</v>
      </c>
      <c r="K79" s="271">
        <v>97615</v>
      </c>
    </row>
    <row r="80" spans="1:11" x14ac:dyDescent="0.25">
      <c r="A80" s="268">
        <v>71</v>
      </c>
      <c r="B80" s="269">
        <v>24200</v>
      </c>
      <c r="C80" s="270" t="s">
        <v>514</v>
      </c>
      <c r="D80" s="271">
        <v>38155</v>
      </c>
      <c r="E80" s="265"/>
      <c r="F80" s="265"/>
      <c r="G80" s="265"/>
      <c r="H80" s="265"/>
      <c r="I80" s="271">
        <v>38155</v>
      </c>
      <c r="J80" s="271">
        <v>12296</v>
      </c>
      <c r="K80" s="271">
        <v>25859</v>
      </c>
    </row>
    <row r="81" spans="1:11" x14ac:dyDescent="0.25">
      <c r="A81" s="268">
        <v>72</v>
      </c>
      <c r="B81" s="269">
        <v>22300</v>
      </c>
      <c r="C81" s="270" t="s">
        <v>405</v>
      </c>
      <c r="D81" s="271">
        <v>221864</v>
      </c>
      <c r="E81" s="265"/>
      <c r="F81" s="271">
        <v>7748</v>
      </c>
      <c r="G81" s="265"/>
      <c r="H81" s="265"/>
      <c r="I81" s="271">
        <v>214116</v>
      </c>
      <c r="J81" s="271">
        <v>70582</v>
      </c>
      <c r="K81" s="271">
        <v>143534</v>
      </c>
    </row>
    <row r="82" spans="1:11" x14ac:dyDescent="0.25">
      <c r="A82" s="268">
        <v>73</v>
      </c>
      <c r="B82" s="269">
        <v>21200</v>
      </c>
      <c r="C82" s="270" t="s">
        <v>515</v>
      </c>
      <c r="D82" s="271">
        <v>56007</v>
      </c>
      <c r="E82" s="265"/>
      <c r="F82" s="265"/>
      <c r="G82" s="265"/>
      <c r="H82" s="265"/>
      <c r="I82" s="271">
        <v>56007</v>
      </c>
      <c r="J82" s="271">
        <v>11466</v>
      </c>
      <c r="K82" s="271">
        <v>44541</v>
      </c>
    </row>
    <row r="83" spans="1:11" x14ac:dyDescent="0.25">
      <c r="A83" s="268">
        <v>74</v>
      </c>
      <c r="B83" s="269">
        <v>28000</v>
      </c>
      <c r="C83" s="270" t="s">
        <v>516</v>
      </c>
      <c r="D83" s="271">
        <v>158361</v>
      </c>
      <c r="E83" s="265"/>
      <c r="F83" s="265"/>
      <c r="G83" s="265"/>
      <c r="H83" s="265"/>
      <c r="I83" s="271">
        <v>158361</v>
      </c>
      <c r="J83" s="271">
        <v>41996</v>
      </c>
      <c r="K83" s="271">
        <v>116365</v>
      </c>
    </row>
    <row r="84" spans="1:11" x14ac:dyDescent="0.25">
      <c r="A84" s="268">
        <v>75</v>
      </c>
      <c r="B84" s="269">
        <v>23200</v>
      </c>
      <c r="C84" s="270" t="s">
        <v>517</v>
      </c>
      <c r="D84" s="271">
        <v>33171</v>
      </c>
      <c r="E84" s="265"/>
      <c r="F84" s="265"/>
      <c r="G84" s="271">
        <v>33171</v>
      </c>
      <c r="H84" s="265"/>
      <c r="I84" s="265">
        <v>0</v>
      </c>
      <c r="J84" s="265"/>
      <c r="K84" s="265"/>
    </row>
    <row r="85" spans="1:11" ht="24" x14ac:dyDescent="0.25">
      <c r="A85" s="853">
        <v>76</v>
      </c>
      <c r="B85" s="854">
        <v>22800</v>
      </c>
      <c r="C85" s="274" t="s">
        <v>474</v>
      </c>
      <c r="D85" s="271">
        <v>40550</v>
      </c>
      <c r="E85" s="265"/>
      <c r="F85" s="265"/>
      <c r="G85" s="271">
        <v>28161</v>
      </c>
      <c r="H85" s="265"/>
      <c r="I85" s="271">
        <v>12389</v>
      </c>
      <c r="J85" s="271">
        <v>3047</v>
      </c>
      <c r="K85" s="271">
        <v>9342</v>
      </c>
    </row>
    <row r="86" spans="1:11" ht="36" x14ac:dyDescent="0.25">
      <c r="A86" s="853"/>
      <c r="B86" s="854"/>
      <c r="C86" s="270" t="s">
        <v>475</v>
      </c>
      <c r="D86" s="271">
        <v>12389</v>
      </c>
      <c r="E86" s="265"/>
      <c r="F86" s="265"/>
      <c r="G86" s="265">
        <v>0</v>
      </c>
      <c r="H86" s="265"/>
      <c r="I86" s="271">
        <v>12389</v>
      </c>
      <c r="J86" s="271">
        <v>3047</v>
      </c>
      <c r="K86" s="271">
        <v>9342</v>
      </c>
    </row>
    <row r="87" spans="1:11" ht="24" x14ac:dyDescent="0.25">
      <c r="A87" s="853"/>
      <c r="B87" s="854"/>
      <c r="C87" s="270" t="s">
        <v>180</v>
      </c>
      <c r="D87" s="271">
        <v>4470</v>
      </c>
      <c r="E87" s="265"/>
      <c r="F87" s="265"/>
      <c r="G87" s="271">
        <v>4470</v>
      </c>
      <c r="H87" s="265"/>
      <c r="I87" s="265"/>
      <c r="J87" s="265"/>
      <c r="K87" s="265"/>
    </row>
    <row r="88" spans="1:11" ht="48" x14ac:dyDescent="0.25">
      <c r="A88" s="853"/>
      <c r="B88" s="854"/>
      <c r="C88" s="270" t="s">
        <v>518</v>
      </c>
      <c r="D88" s="271">
        <v>23691</v>
      </c>
      <c r="E88" s="265"/>
      <c r="F88" s="265"/>
      <c r="G88" s="271">
        <v>23691</v>
      </c>
      <c r="H88" s="265"/>
      <c r="I88" s="265"/>
      <c r="J88" s="265"/>
      <c r="K88" s="265"/>
    </row>
    <row r="89" spans="1:11" x14ac:dyDescent="0.25">
      <c r="A89" s="268">
        <v>77</v>
      </c>
      <c r="B89" s="269">
        <v>25000</v>
      </c>
      <c r="C89" s="270" t="s">
        <v>519</v>
      </c>
      <c r="D89" s="271">
        <v>1341</v>
      </c>
      <c r="E89" s="265"/>
      <c r="F89" s="265"/>
      <c r="G89" s="271">
        <v>1341</v>
      </c>
      <c r="H89" s="265"/>
      <c r="I89" s="265">
        <v>0</v>
      </c>
      <c r="J89" s="265"/>
      <c r="K89" s="265"/>
    </row>
    <row r="90" spans="1:11" x14ac:dyDescent="0.25">
      <c r="A90" s="268">
        <v>78</v>
      </c>
      <c r="B90" s="269">
        <v>20171</v>
      </c>
      <c r="C90" s="270" t="s">
        <v>472</v>
      </c>
      <c r="D90" s="271">
        <v>9228</v>
      </c>
      <c r="E90" s="265"/>
      <c r="F90" s="265"/>
      <c r="G90" s="265"/>
      <c r="H90" s="265"/>
      <c r="I90" s="271">
        <v>9228</v>
      </c>
      <c r="J90" s="271">
        <v>2055</v>
      </c>
      <c r="K90" s="271">
        <v>7173</v>
      </c>
    </row>
    <row r="91" spans="1:11" ht="24" x14ac:dyDescent="0.25">
      <c r="A91" s="268">
        <v>79</v>
      </c>
      <c r="B91" s="269">
        <v>22117</v>
      </c>
      <c r="C91" s="270" t="s">
        <v>520</v>
      </c>
      <c r="D91" s="271">
        <v>37069</v>
      </c>
      <c r="E91" s="265"/>
      <c r="F91" s="265"/>
      <c r="G91" s="265"/>
      <c r="H91" s="265"/>
      <c r="I91" s="271">
        <v>37069</v>
      </c>
      <c r="J91" s="271">
        <v>7804</v>
      </c>
      <c r="K91" s="271">
        <v>29265</v>
      </c>
    </row>
    <row r="92" spans="1:11" x14ac:dyDescent="0.25">
      <c r="A92" s="268">
        <v>80</v>
      </c>
      <c r="B92" s="269">
        <v>22204</v>
      </c>
      <c r="C92" s="270" t="s">
        <v>188</v>
      </c>
      <c r="D92" s="271">
        <v>29434</v>
      </c>
      <c r="E92" s="265"/>
      <c r="F92" s="265"/>
      <c r="G92" s="265"/>
      <c r="H92" s="265"/>
      <c r="I92" s="271">
        <v>29434</v>
      </c>
      <c r="J92" s="271">
        <v>9575</v>
      </c>
      <c r="K92" s="271">
        <v>19859</v>
      </c>
    </row>
    <row r="93" spans="1:11" x14ac:dyDescent="0.25">
      <c r="A93" s="268">
        <v>81</v>
      </c>
      <c r="B93" s="269">
        <v>26005</v>
      </c>
      <c r="C93" s="270" t="s">
        <v>190</v>
      </c>
      <c r="D93" s="271">
        <v>29948</v>
      </c>
      <c r="E93" s="265"/>
      <c r="F93" s="265"/>
      <c r="G93" s="265"/>
      <c r="H93" s="265"/>
      <c r="I93" s="271">
        <v>29948</v>
      </c>
      <c r="J93" s="271">
        <v>9301</v>
      </c>
      <c r="K93" s="271">
        <v>20647</v>
      </c>
    </row>
    <row r="94" spans="1:11" x14ac:dyDescent="0.25">
      <c r="A94" s="268">
        <v>82</v>
      </c>
      <c r="B94" s="269">
        <v>22202</v>
      </c>
      <c r="C94" s="270" t="s">
        <v>192</v>
      </c>
      <c r="D94" s="271">
        <v>84090</v>
      </c>
      <c r="E94" s="265"/>
      <c r="F94" s="265"/>
      <c r="G94" s="265"/>
      <c r="H94" s="265"/>
      <c r="I94" s="271">
        <v>84090</v>
      </c>
      <c r="J94" s="271">
        <v>22492</v>
      </c>
      <c r="K94" s="271">
        <v>61598</v>
      </c>
    </row>
    <row r="95" spans="1:11" ht="24" x14ac:dyDescent="0.25">
      <c r="A95" s="268">
        <v>83</v>
      </c>
      <c r="B95" s="269">
        <v>26002</v>
      </c>
      <c r="C95" s="270" t="s">
        <v>194</v>
      </c>
      <c r="D95" s="271">
        <v>35436</v>
      </c>
      <c r="E95" s="265"/>
      <c r="F95" s="265"/>
      <c r="G95" s="265"/>
      <c r="H95" s="265"/>
      <c r="I95" s="271">
        <v>35436</v>
      </c>
      <c r="J95" s="271">
        <v>9056</v>
      </c>
      <c r="K95" s="271">
        <v>26380</v>
      </c>
    </row>
    <row r="96" spans="1:11" x14ac:dyDescent="0.25">
      <c r="A96" s="268">
        <v>84</v>
      </c>
      <c r="B96" s="269">
        <v>22002</v>
      </c>
      <c r="C96" s="270" t="s">
        <v>196</v>
      </c>
      <c r="D96" s="271">
        <v>43751</v>
      </c>
      <c r="E96" s="265"/>
      <c r="F96" s="275"/>
      <c r="G96" s="265"/>
      <c r="H96" s="275"/>
      <c r="I96" s="271">
        <v>43751</v>
      </c>
      <c r="J96" s="271">
        <v>12994</v>
      </c>
      <c r="K96" s="271">
        <v>30757</v>
      </c>
    </row>
    <row r="97" spans="1:11" x14ac:dyDescent="0.25">
      <c r="A97" s="268">
        <v>85</v>
      </c>
      <c r="B97" s="269">
        <v>22201</v>
      </c>
      <c r="C97" s="270" t="s">
        <v>198</v>
      </c>
      <c r="D97" s="271">
        <v>100017</v>
      </c>
      <c r="E97" s="265"/>
      <c r="F97" s="265"/>
      <c r="G97" s="265"/>
      <c r="H97" s="265"/>
      <c r="I97" s="271">
        <v>100017</v>
      </c>
      <c r="J97" s="271">
        <v>28778</v>
      </c>
      <c r="K97" s="271">
        <v>71239</v>
      </c>
    </row>
    <row r="98" spans="1:11" x14ac:dyDescent="0.25">
      <c r="A98" s="268">
        <v>86</v>
      </c>
      <c r="B98" s="269">
        <v>22205</v>
      </c>
      <c r="C98" s="270" t="s">
        <v>200</v>
      </c>
      <c r="D98" s="271">
        <v>78782</v>
      </c>
      <c r="E98" s="265"/>
      <c r="F98" s="265"/>
      <c r="G98" s="265"/>
      <c r="H98" s="265"/>
      <c r="I98" s="271">
        <v>78782</v>
      </c>
      <c r="J98" s="271">
        <v>17804</v>
      </c>
      <c r="K98" s="271">
        <v>60978</v>
      </c>
    </row>
    <row r="99" spans="1:11" x14ac:dyDescent="0.25">
      <c r="A99" s="268">
        <v>87</v>
      </c>
      <c r="B99" s="269">
        <v>26004</v>
      </c>
      <c r="C99" s="270" t="s">
        <v>202</v>
      </c>
      <c r="D99" s="271">
        <v>27318</v>
      </c>
      <c r="E99" s="265"/>
      <c r="F99" s="265"/>
      <c r="G99" s="265"/>
      <c r="H99" s="265"/>
      <c r="I99" s="271">
        <v>27318</v>
      </c>
      <c r="J99" s="271">
        <v>8242</v>
      </c>
      <c r="K99" s="271">
        <v>19076</v>
      </c>
    </row>
    <row r="100" spans="1:11" x14ac:dyDescent="0.25">
      <c r="A100" s="268">
        <v>88</v>
      </c>
      <c r="B100" s="269">
        <v>22208</v>
      </c>
      <c r="C100" s="270" t="s">
        <v>204</v>
      </c>
      <c r="D100" s="271">
        <v>42079</v>
      </c>
      <c r="E100" s="265"/>
      <c r="F100" s="265"/>
      <c r="G100" s="265"/>
      <c r="H100" s="265"/>
      <c r="I100" s="271">
        <v>42079</v>
      </c>
      <c r="J100" s="271">
        <v>9013</v>
      </c>
      <c r="K100" s="271">
        <v>33066</v>
      </c>
    </row>
    <row r="101" spans="1:11" x14ac:dyDescent="0.25">
      <c r="A101" s="268">
        <v>89</v>
      </c>
      <c r="B101" s="269">
        <v>26003</v>
      </c>
      <c r="C101" s="270" t="s">
        <v>206</v>
      </c>
      <c r="D101" s="271">
        <v>41049</v>
      </c>
      <c r="E101" s="265"/>
      <c r="F101" s="265"/>
      <c r="G101" s="265"/>
      <c r="H101" s="265"/>
      <c r="I101" s="271">
        <v>41049</v>
      </c>
      <c r="J101" s="271">
        <v>12119</v>
      </c>
      <c r="K101" s="271">
        <v>28930</v>
      </c>
    </row>
    <row r="102" spans="1:11" x14ac:dyDescent="0.25">
      <c r="A102" s="268">
        <v>90</v>
      </c>
      <c r="B102" s="269">
        <v>26001</v>
      </c>
      <c r="C102" s="270" t="s">
        <v>208</v>
      </c>
      <c r="D102" s="271">
        <v>50798</v>
      </c>
      <c r="E102" s="265"/>
      <c r="F102" s="271">
        <v>2468</v>
      </c>
      <c r="G102" s="265"/>
      <c r="H102" s="265"/>
      <c r="I102" s="271">
        <v>48330</v>
      </c>
      <c r="J102" s="271">
        <v>10246</v>
      </c>
      <c r="K102" s="271">
        <v>38084</v>
      </c>
    </row>
    <row r="103" spans="1:11" x14ac:dyDescent="0.25">
      <c r="A103" s="268">
        <v>91</v>
      </c>
      <c r="B103" s="269">
        <v>22203</v>
      </c>
      <c r="C103" s="270" t="s">
        <v>210</v>
      </c>
      <c r="D103" s="271">
        <v>31836</v>
      </c>
      <c r="E103" s="265"/>
      <c r="F103" s="265"/>
      <c r="G103" s="265"/>
      <c r="H103" s="265"/>
      <c r="I103" s="271">
        <v>31836</v>
      </c>
      <c r="J103" s="271">
        <v>9034</v>
      </c>
      <c r="K103" s="271">
        <v>22802</v>
      </c>
    </row>
    <row r="104" spans="1:11" x14ac:dyDescent="0.25">
      <c r="A104" s="268">
        <v>92</v>
      </c>
      <c r="B104" s="269">
        <v>27002</v>
      </c>
      <c r="C104" s="270" t="s">
        <v>212</v>
      </c>
      <c r="D104" s="271">
        <v>45767</v>
      </c>
      <c r="E104" s="265"/>
      <c r="F104" s="265"/>
      <c r="G104" s="265"/>
      <c r="H104" s="265"/>
      <c r="I104" s="271">
        <v>45767</v>
      </c>
      <c r="J104" s="271">
        <v>11439</v>
      </c>
      <c r="K104" s="271">
        <v>34328</v>
      </c>
    </row>
    <row r="105" spans="1:11" x14ac:dyDescent="0.25">
      <c r="A105" s="268">
        <v>93</v>
      </c>
      <c r="B105" s="269">
        <v>22000</v>
      </c>
      <c r="C105" s="270" t="s">
        <v>214</v>
      </c>
      <c r="D105" s="271">
        <v>80150</v>
      </c>
      <c r="E105" s="265"/>
      <c r="F105" s="265"/>
      <c r="G105" s="265"/>
      <c r="H105" s="265"/>
      <c r="I105" s="271">
        <v>80150</v>
      </c>
      <c r="J105" s="271">
        <v>21210</v>
      </c>
      <c r="K105" s="271">
        <v>58940</v>
      </c>
    </row>
    <row r="106" spans="1:11" x14ac:dyDescent="0.25">
      <c r="A106" s="268">
        <v>94</v>
      </c>
      <c r="B106" s="269">
        <v>22003</v>
      </c>
      <c r="C106" s="270" t="s">
        <v>216</v>
      </c>
      <c r="D106" s="271">
        <v>36460</v>
      </c>
      <c r="E106" s="265"/>
      <c r="F106" s="265"/>
      <c r="G106" s="265"/>
      <c r="H106" s="265"/>
      <c r="I106" s="271">
        <v>36460</v>
      </c>
      <c r="J106" s="271">
        <v>9649</v>
      </c>
      <c r="K106" s="271">
        <v>26811</v>
      </c>
    </row>
    <row r="107" spans="1:11" x14ac:dyDescent="0.25">
      <c r="A107" s="268">
        <v>95</v>
      </c>
      <c r="B107" s="269">
        <v>20251</v>
      </c>
      <c r="C107" s="270" t="s">
        <v>521</v>
      </c>
      <c r="D107" s="271">
        <v>2247</v>
      </c>
      <c r="E107" s="265"/>
      <c r="F107" s="265"/>
      <c r="G107" s="271">
        <v>2247</v>
      </c>
      <c r="H107" s="265"/>
      <c r="I107" s="265">
        <v>0</v>
      </c>
      <c r="J107" s="265"/>
      <c r="K107" s="265"/>
    </row>
    <row r="108" spans="1:11" x14ac:dyDescent="0.25">
      <c r="A108" s="268">
        <v>96</v>
      </c>
      <c r="B108" s="269">
        <v>20260</v>
      </c>
      <c r="C108" s="270" t="s">
        <v>522</v>
      </c>
      <c r="D108" s="265">
        <v>430</v>
      </c>
      <c r="E108" s="265"/>
      <c r="F108" s="265"/>
      <c r="G108" s="265">
        <v>430</v>
      </c>
      <c r="H108" s="265"/>
      <c r="I108" s="265">
        <v>0</v>
      </c>
      <c r="J108" s="265"/>
      <c r="K108" s="265"/>
    </row>
    <row r="109" spans="1:11" x14ac:dyDescent="0.25">
      <c r="A109" s="268">
        <v>97</v>
      </c>
      <c r="B109" s="269">
        <v>20235</v>
      </c>
      <c r="C109" s="270" t="s">
        <v>523</v>
      </c>
      <c r="D109" s="265">
        <v>28</v>
      </c>
      <c r="E109" s="265"/>
      <c r="F109" s="265"/>
      <c r="G109" s="265">
        <v>28</v>
      </c>
      <c r="H109" s="265"/>
      <c r="I109" s="265">
        <v>0</v>
      </c>
      <c r="J109" s="265"/>
      <c r="K109" s="265"/>
    </row>
    <row r="110" spans="1:11" x14ac:dyDescent="0.25">
      <c r="A110" s="268">
        <v>98</v>
      </c>
      <c r="B110" s="269">
        <v>29140</v>
      </c>
      <c r="C110" s="270" t="s">
        <v>524</v>
      </c>
      <c r="D110" s="271">
        <v>8336</v>
      </c>
      <c r="E110" s="265"/>
      <c r="F110" s="265"/>
      <c r="G110" s="271">
        <v>8336</v>
      </c>
      <c r="H110" s="265"/>
      <c r="I110" s="265">
        <v>0</v>
      </c>
      <c r="J110" s="265"/>
      <c r="K110" s="265"/>
    </row>
    <row r="111" spans="1:11" x14ac:dyDescent="0.25">
      <c r="A111" s="268">
        <v>99</v>
      </c>
      <c r="B111" s="269">
        <v>20157</v>
      </c>
      <c r="C111" s="270" t="s">
        <v>525</v>
      </c>
      <c r="D111" s="265">
        <v>16</v>
      </c>
      <c r="E111" s="265"/>
      <c r="F111" s="265"/>
      <c r="G111" s="265">
        <v>16</v>
      </c>
      <c r="H111" s="265"/>
      <c r="I111" s="265">
        <v>0</v>
      </c>
      <c r="J111" s="265"/>
      <c r="K111" s="265"/>
    </row>
    <row r="112" spans="1:11" x14ac:dyDescent="0.25">
      <c r="A112" s="268">
        <v>100</v>
      </c>
      <c r="B112" s="269">
        <v>20172</v>
      </c>
      <c r="C112" s="270" t="s">
        <v>526</v>
      </c>
      <c r="D112" s="265">
        <v>68</v>
      </c>
      <c r="E112" s="265"/>
      <c r="F112" s="265"/>
      <c r="G112" s="265">
        <v>68</v>
      </c>
      <c r="H112" s="265"/>
      <c r="I112" s="265">
        <v>0</v>
      </c>
      <c r="J112" s="265"/>
      <c r="K112" s="265"/>
    </row>
    <row r="113" spans="1:11" x14ac:dyDescent="0.25">
      <c r="A113" s="268">
        <v>101</v>
      </c>
      <c r="B113" s="269">
        <v>20165</v>
      </c>
      <c r="C113" s="270" t="s">
        <v>527</v>
      </c>
      <c r="D113" s="265">
        <v>629</v>
      </c>
      <c r="E113" s="265"/>
      <c r="F113" s="265"/>
      <c r="G113" s="265">
        <v>629</v>
      </c>
      <c r="H113" s="265"/>
      <c r="I113" s="265">
        <v>0</v>
      </c>
      <c r="J113" s="265"/>
      <c r="K113" s="265"/>
    </row>
    <row r="114" spans="1:11" x14ac:dyDescent="0.25">
      <c r="A114" s="268">
        <v>102</v>
      </c>
      <c r="B114" s="269">
        <v>20161</v>
      </c>
      <c r="C114" s="270" t="s">
        <v>528</v>
      </c>
      <c r="D114" s="271">
        <v>2764</v>
      </c>
      <c r="E114" s="265"/>
      <c r="F114" s="265"/>
      <c r="G114" s="271">
        <v>2764</v>
      </c>
      <c r="H114" s="265"/>
      <c r="I114" s="265">
        <v>0</v>
      </c>
      <c r="J114" s="265"/>
      <c r="K114" s="265"/>
    </row>
    <row r="115" spans="1:11" x14ac:dyDescent="0.25">
      <c r="A115" s="268">
        <v>103</v>
      </c>
      <c r="B115" s="269">
        <v>22120</v>
      </c>
      <c r="C115" s="270" t="s">
        <v>529</v>
      </c>
      <c r="D115" s="265">
        <v>12</v>
      </c>
      <c r="E115" s="265"/>
      <c r="F115" s="265"/>
      <c r="G115" s="265">
        <v>12</v>
      </c>
      <c r="H115" s="265"/>
      <c r="I115" s="265">
        <v>0</v>
      </c>
      <c r="J115" s="265"/>
      <c r="K115" s="265"/>
    </row>
    <row r="116" spans="1:11" x14ac:dyDescent="0.25">
      <c r="A116" s="268">
        <v>104</v>
      </c>
      <c r="B116" s="269">
        <v>22113</v>
      </c>
      <c r="C116" s="270" t="s">
        <v>265</v>
      </c>
      <c r="D116" s="271">
        <v>5957</v>
      </c>
      <c r="E116" s="265"/>
      <c r="F116" s="265"/>
      <c r="G116" s="265">
        <v>204</v>
      </c>
      <c r="H116" s="271">
        <v>5753</v>
      </c>
      <c r="I116" s="265">
        <v>0</v>
      </c>
      <c r="J116" s="265"/>
      <c r="K116" s="265"/>
    </row>
    <row r="117" spans="1:11" x14ac:dyDescent="0.25">
      <c r="A117" s="268">
        <v>105</v>
      </c>
      <c r="B117" s="269">
        <v>22112</v>
      </c>
      <c r="C117" s="270" t="s">
        <v>530</v>
      </c>
      <c r="D117" s="271">
        <v>54613</v>
      </c>
      <c r="E117" s="265"/>
      <c r="F117" s="265"/>
      <c r="G117" s="271">
        <v>54613</v>
      </c>
      <c r="H117" s="265"/>
      <c r="I117" s="265">
        <v>0</v>
      </c>
      <c r="J117" s="265"/>
      <c r="K117" s="265"/>
    </row>
    <row r="118" spans="1:11" x14ac:dyDescent="0.25">
      <c r="A118" s="268">
        <v>106</v>
      </c>
      <c r="B118" s="269">
        <v>26000</v>
      </c>
      <c r="C118" s="270" t="s">
        <v>269</v>
      </c>
      <c r="D118" s="271">
        <v>34462</v>
      </c>
      <c r="E118" s="265"/>
      <c r="F118" s="265"/>
      <c r="G118" s="271">
        <v>34462</v>
      </c>
      <c r="H118" s="265"/>
      <c r="I118" s="265">
        <v>0</v>
      </c>
      <c r="J118" s="265"/>
      <c r="K118" s="265"/>
    </row>
    <row r="119" spans="1:11" x14ac:dyDescent="0.25">
      <c r="A119" s="268">
        <v>107</v>
      </c>
      <c r="B119" s="269">
        <v>22720</v>
      </c>
      <c r="C119" s="270" t="s">
        <v>531</v>
      </c>
      <c r="D119" s="271">
        <v>206370</v>
      </c>
      <c r="E119" s="265"/>
      <c r="F119" s="271">
        <v>4672</v>
      </c>
      <c r="G119" s="265"/>
      <c r="H119" s="271">
        <v>8394</v>
      </c>
      <c r="I119" s="271">
        <v>193304</v>
      </c>
      <c r="J119" s="271">
        <v>42515</v>
      </c>
      <c r="K119" s="271">
        <v>150789</v>
      </c>
    </row>
    <row r="120" spans="1:11" x14ac:dyDescent="0.25">
      <c r="A120" s="268">
        <v>108</v>
      </c>
      <c r="B120" s="269">
        <v>22400</v>
      </c>
      <c r="C120" s="270" t="s">
        <v>277</v>
      </c>
      <c r="D120" s="271">
        <v>82283</v>
      </c>
      <c r="E120" s="265"/>
      <c r="F120" s="265"/>
      <c r="G120" s="265"/>
      <c r="H120" s="265"/>
      <c r="I120" s="271">
        <v>82283</v>
      </c>
      <c r="J120" s="271">
        <v>28920</v>
      </c>
      <c r="K120" s="271">
        <v>53363</v>
      </c>
    </row>
    <row r="121" spans="1:11" x14ac:dyDescent="0.25">
      <c r="A121" s="268">
        <v>109</v>
      </c>
      <c r="B121" s="269">
        <v>22121</v>
      </c>
      <c r="C121" s="270" t="s">
        <v>283</v>
      </c>
      <c r="D121" s="271">
        <v>19686</v>
      </c>
      <c r="E121" s="265"/>
      <c r="F121" s="265"/>
      <c r="G121" s="271">
        <v>19686</v>
      </c>
      <c r="H121" s="265"/>
      <c r="I121" s="265">
        <v>0</v>
      </c>
      <c r="J121" s="265"/>
      <c r="K121" s="265"/>
    </row>
    <row r="122" spans="1:11" ht="24" x14ac:dyDescent="0.25">
      <c r="A122" s="276"/>
      <c r="B122" s="277"/>
      <c r="C122" s="270" t="s">
        <v>14</v>
      </c>
      <c r="D122" s="271">
        <v>3963</v>
      </c>
      <c r="E122" s="265"/>
      <c r="F122" s="265"/>
      <c r="G122" s="271">
        <v>3963</v>
      </c>
      <c r="H122" s="265"/>
      <c r="I122" s="265">
        <v>0</v>
      </c>
      <c r="J122" s="278"/>
      <c r="K122" s="278"/>
    </row>
    <row r="123" spans="1:11" x14ac:dyDescent="0.25">
      <c r="A123" s="268"/>
      <c r="B123" s="269"/>
      <c r="C123" s="270" t="s">
        <v>532</v>
      </c>
      <c r="D123" s="271">
        <v>1476</v>
      </c>
      <c r="E123" s="265"/>
      <c r="F123" s="265"/>
      <c r="G123" s="271">
        <v>1476</v>
      </c>
      <c r="H123" s="265"/>
      <c r="I123" s="265">
        <v>0</v>
      </c>
      <c r="J123" s="265"/>
      <c r="K123" s="265"/>
    </row>
    <row r="124" spans="1:11" x14ac:dyDescent="0.25">
      <c r="A124" s="851" t="s">
        <v>477</v>
      </c>
      <c r="B124" s="851"/>
      <c r="C124" s="851"/>
      <c r="D124" s="279">
        <f>SUM(D10:D123)-D85</f>
        <v>7000946</v>
      </c>
      <c r="E124" s="279">
        <f t="shared" ref="E124:K124" si="0">SUM(E10:E123)-E85</f>
        <v>14522</v>
      </c>
      <c r="F124" s="279">
        <f t="shared" si="0"/>
        <v>66448</v>
      </c>
      <c r="G124" s="279">
        <f t="shared" si="0"/>
        <v>467997</v>
      </c>
      <c r="H124" s="279">
        <f t="shared" si="0"/>
        <v>42092</v>
      </c>
      <c r="I124" s="279">
        <f t="shared" si="0"/>
        <v>6409887</v>
      </c>
      <c r="J124" s="279">
        <f t="shared" si="0"/>
        <v>1779302</v>
      </c>
      <c r="K124" s="279">
        <f t="shared" si="0"/>
        <v>4630585</v>
      </c>
    </row>
  </sheetData>
  <mergeCells count="17">
    <mergeCell ref="I5:K5"/>
    <mergeCell ref="A124:C124"/>
    <mergeCell ref="I6:I8"/>
    <mergeCell ref="J6:K6"/>
    <mergeCell ref="J7:J8"/>
    <mergeCell ref="K7:K8"/>
    <mergeCell ref="A85:A88"/>
    <mergeCell ref="B85:B88"/>
    <mergeCell ref="A4:A8"/>
    <mergeCell ref="B4:B8"/>
    <mergeCell ref="C4:C8"/>
    <mergeCell ref="D4:D8"/>
    <mergeCell ref="E4:K4"/>
    <mergeCell ref="E5:E8"/>
    <mergeCell ref="F5:F8"/>
    <mergeCell ref="G5:G8"/>
    <mergeCell ref="H5:H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AV39"/>
  <sheetViews>
    <sheetView workbookViewId="0">
      <pane xSplit="3" ySplit="7" topLeftCell="D26" activePane="bottomRight" state="frozen"/>
      <selection pane="topRight" activeCell="D1" sqref="D1"/>
      <selection pane="bottomLeft" activeCell="A8" sqref="A8"/>
      <selection pane="bottomRight" activeCell="I17" sqref="I17"/>
    </sheetView>
  </sheetViews>
  <sheetFormatPr defaultRowHeight="15" x14ac:dyDescent="0.25"/>
  <cols>
    <col min="1" max="1" width="5.42578125" style="263" customWidth="1"/>
    <col min="2" max="2" width="7.140625" style="263" customWidth="1"/>
    <col min="3" max="3" width="22.5703125" style="263" customWidth="1"/>
    <col min="4" max="4" width="7.42578125" style="263" customWidth="1"/>
    <col min="5" max="8" width="7.85546875" style="263" customWidth="1"/>
    <col min="9" max="10" width="7.7109375" style="263" customWidth="1"/>
    <col min="11" max="12" width="7.140625" style="263" customWidth="1"/>
    <col min="13" max="14" width="7.85546875" style="263" customWidth="1"/>
    <col min="15" max="16" width="7.7109375" style="263" customWidth="1"/>
    <col min="17" max="18" width="7.42578125" style="263" customWidth="1"/>
    <col min="19" max="19" width="6.28515625" style="263" customWidth="1"/>
    <col min="20" max="21" width="7.7109375" style="263" customWidth="1"/>
    <col min="22" max="23" width="7.28515625" style="263" customWidth="1"/>
    <col min="24" max="25" width="6.5703125" style="263" customWidth="1"/>
    <col min="26" max="27" width="7.140625" style="263" customWidth="1"/>
    <col min="28" max="33" width="8" style="263" customWidth="1"/>
    <col min="34" max="34" width="6.42578125" style="263" customWidth="1"/>
    <col min="35" max="48" width="7.85546875" style="263" customWidth="1"/>
    <col min="49" max="16384" width="9.140625" style="263"/>
  </cols>
  <sheetData>
    <row r="2" spans="1:48" ht="30.75" customHeight="1" x14ac:dyDescent="0.25">
      <c r="A2" s="860" t="s">
        <v>533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</row>
    <row r="4" spans="1:48" x14ac:dyDescent="0.25">
      <c r="A4" s="856" t="s">
        <v>0</v>
      </c>
      <c r="B4" s="856" t="s">
        <v>304</v>
      </c>
      <c r="C4" s="858" t="s">
        <v>2</v>
      </c>
      <c r="D4" s="858" t="s">
        <v>451</v>
      </c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9"/>
      <c r="S4" s="858" t="s">
        <v>534</v>
      </c>
      <c r="T4" s="858"/>
      <c r="U4" s="858"/>
      <c r="V4" s="858"/>
      <c r="W4" s="858"/>
      <c r="X4" s="858"/>
      <c r="Y4" s="858"/>
      <c r="Z4" s="858"/>
      <c r="AA4" s="858"/>
      <c r="AB4" s="858"/>
      <c r="AC4" s="858"/>
      <c r="AD4" s="858"/>
      <c r="AE4" s="858"/>
      <c r="AF4" s="858"/>
      <c r="AG4" s="859"/>
      <c r="AH4" s="858" t="s">
        <v>535</v>
      </c>
      <c r="AI4" s="858"/>
      <c r="AJ4" s="858"/>
      <c r="AK4" s="858"/>
      <c r="AL4" s="858"/>
      <c r="AM4" s="858"/>
      <c r="AN4" s="858"/>
      <c r="AO4" s="858"/>
      <c r="AP4" s="858"/>
      <c r="AQ4" s="858"/>
      <c r="AR4" s="858"/>
      <c r="AS4" s="858"/>
      <c r="AT4" s="858"/>
      <c r="AU4" s="858"/>
      <c r="AV4" s="858"/>
    </row>
    <row r="5" spans="1:48" ht="45" customHeight="1" x14ac:dyDescent="0.25">
      <c r="A5" s="856"/>
      <c r="B5" s="856"/>
      <c r="C5" s="858"/>
      <c r="D5" s="858" t="s">
        <v>451</v>
      </c>
      <c r="E5" s="856" t="s">
        <v>536</v>
      </c>
      <c r="F5" s="856"/>
      <c r="G5" s="856" t="s">
        <v>537</v>
      </c>
      <c r="H5" s="856"/>
      <c r="I5" s="856" t="s">
        <v>538</v>
      </c>
      <c r="J5" s="856"/>
      <c r="K5" s="856" t="s">
        <v>539</v>
      </c>
      <c r="L5" s="856"/>
      <c r="M5" s="856" t="s">
        <v>540</v>
      </c>
      <c r="N5" s="856"/>
      <c r="O5" s="856" t="s">
        <v>541</v>
      </c>
      <c r="P5" s="856"/>
      <c r="Q5" s="856" t="s">
        <v>542</v>
      </c>
      <c r="R5" s="857"/>
      <c r="S5" s="858" t="s">
        <v>451</v>
      </c>
      <c r="T5" s="856" t="s">
        <v>536</v>
      </c>
      <c r="U5" s="856"/>
      <c r="V5" s="856" t="s">
        <v>537</v>
      </c>
      <c r="W5" s="856"/>
      <c r="X5" s="856" t="s">
        <v>538</v>
      </c>
      <c r="Y5" s="856"/>
      <c r="Z5" s="856" t="s">
        <v>539</v>
      </c>
      <c r="AA5" s="856"/>
      <c r="AB5" s="856" t="s">
        <v>540</v>
      </c>
      <c r="AC5" s="856"/>
      <c r="AD5" s="856" t="s">
        <v>541</v>
      </c>
      <c r="AE5" s="856"/>
      <c r="AF5" s="856" t="s">
        <v>542</v>
      </c>
      <c r="AG5" s="857"/>
      <c r="AH5" s="858" t="s">
        <v>451</v>
      </c>
      <c r="AI5" s="856" t="s">
        <v>536</v>
      </c>
      <c r="AJ5" s="856"/>
      <c r="AK5" s="856" t="s">
        <v>537</v>
      </c>
      <c r="AL5" s="856"/>
      <c r="AM5" s="856" t="s">
        <v>538</v>
      </c>
      <c r="AN5" s="856"/>
      <c r="AO5" s="856" t="s">
        <v>539</v>
      </c>
      <c r="AP5" s="856"/>
      <c r="AQ5" s="856" t="s">
        <v>540</v>
      </c>
      <c r="AR5" s="856"/>
      <c r="AS5" s="856" t="s">
        <v>541</v>
      </c>
      <c r="AT5" s="856"/>
      <c r="AU5" s="856" t="s">
        <v>542</v>
      </c>
      <c r="AV5" s="856"/>
    </row>
    <row r="6" spans="1:48" ht="21" x14ac:dyDescent="0.25">
      <c r="A6" s="856"/>
      <c r="B6" s="856"/>
      <c r="C6" s="858"/>
      <c r="D6" s="858"/>
      <c r="E6" s="280" t="s">
        <v>543</v>
      </c>
      <c r="F6" s="280" t="s">
        <v>544</v>
      </c>
      <c r="G6" s="280" t="s">
        <v>545</v>
      </c>
      <c r="H6" s="280" t="s">
        <v>546</v>
      </c>
      <c r="I6" s="280" t="s">
        <v>545</v>
      </c>
      <c r="J6" s="280" t="s">
        <v>544</v>
      </c>
      <c r="K6" s="280" t="s">
        <v>545</v>
      </c>
      <c r="L6" s="280" t="s">
        <v>546</v>
      </c>
      <c r="M6" s="280" t="s">
        <v>545</v>
      </c>
      <c r="N6" s="280" t="s">
        <v>546</v>
      </c>
      <c r="O6" s="280" t="s">
        <v>545</v>
      </c>
      <c r="P6" s="280" t="s">
        <v>546</v>
      </c>
      <c r="Q6" s="280" t="s">
        <v>545</v>
      </c>
      <c r="R6" s="281" t="s">
        <v>546</v>
      </c>
      <c r="S6" s="858"/>
      <c r="T6" s="281" t="s">
        <v>545</v>
      </c>
      <c r="U6" s="281" t="s">
        <v>546</v>
      </c>
      <c r="V6" s="281" t="s">
        <v>545</v>
      </c>
      <c r="W6" s="281" t="s">
        <v>546</v>
      </c>
      <c r="X6" s="281" t="s">
        <v>545</v>
      </c>
      <c r="Y6" s="281" t="s">
        <v>546</v>
      </c>
      <c r="Z6" s="281" t="s">
        <v>545</v>
      </c>
      <c r="AA6" s="281" t="s">
        <v>546</v>
      </c>
      <c r="AB6" s="281" t="s">
        <v>545</v>
      </c>
      <c r="AC6" s="281" t="s">
        <v>546</v>
      </c>
      <c r="AD6" s="281" t="s">
        <v>545</v>
      </c>
      <c r="AE6" s="281" t="s">
        <v>546</v>
      </c>
      <c r="AF6" s="281" t="s">
        <v>545</v>
      </c>
      <c r="AG6" s="281" t="s">
        <v>546</v>
      </c>
      <c r="AH6" s="858"/>
      <c r="AI6" s="281" t="s">
        <v>545</v>
      </c>
      <c r="AJ6" s="281" t="s">
        <v>546</v>
      </c>
      <c r="AK6" s="281" t="s">
        <v>545</v>
      </c>
      <c r="AL6" s="281" t="s">
        <v>546</v>
      </c>
      <c r="AM6" s="281" t="s">
        <v>545</v>
      </c>
      <c r="AN6" s="281" t="s">
        <v>546</v>
      </c>
      <c r="AO6" s="281" t="s">
        <v>545</v>
      </c>
      <c r="AP6" s="281" t="s">
        <v>546</v>
      </c>
      <c r="AQ6" s="281" t="s">
        <v>545</v>
      </c>
      <c r="AR6" s="281" t="s">
        <v>546</v>
      </c>
      <c r="AS6" s="281" t="s">
        <v>545</v>
      </c>
      <c r="AT6" s="281" t="s">
        <v>546</v>
      </c>
      <c r="AU6" s="280" t="s">
        <v>545</v>
      </c>
      <c r="AV6" s="280" t="s">
        <v>546</v>
      </c>
    </row>
    <row r="7" spans="1:48" x14ac:dyDescent="0.25">
      <c r="A7" s="282">
        <v>1</v>
      </c>
      <c r="B7" s="282">
        <v>2</v>
      </c>
      <c r="C7" s="283">
        <v>3</v>
      </c>
      <c r="D7" s="283">
        <v>4</v>
      </c>
      <c r="E7" s="282">
        <v>5</v>
      </c>
      <c r="F7" s="282">
        <v>6</v>
      </c>
      <c r="G7" s="282">
        <v>7</v>
      </c>
      <c r="H7" s="282">
        <v>8</v>
      </c>
      <c r="I7" s="282">
        <v>9</v>
      </c>
      <c r="J7" s="282">
        <v>10</v>
      </c>
      <c r="K7" s="282">
        <v>11</v>
      </c>
      <c r="L7" s="282">
        <v>12</v>
      </c>
      <c r="M7" s="282">
        <v>13</v>
      </c>
      <c r="N7" s="282">
        <v>14</v>
      </c>
      <c r="O7" s="282">
        <v>15</v>
      </c>
      <c r="P7" s="282">
        <v>16</v>
      </c>
      <c r="Q7" s="282">
        <v>17</v>
      </c>
      <c r="R7" s="284">
        <v>18</v>
      </c>
      <c r="S7" s="283">
        <v>19</v>
      </c>
      <c r="T7" s="282">
        <v>20</v>
      </c>
      <c r="U7" s="282">
        <v>21</v>
      </c>
      <c r="V7" s="282">
        <v>22</v>
      </c>
      <c r="W7" s="282">
        <v>23</v>
      </c>
      <c r="X7" s="282">
        <v>24</v>
      </c>
      <c r="Y7" s="282">
        <v>25</v>
      </c>
      <c r="Z7" s="282">
        <v>26</v>
      </c>
      <c r="AA7" s="282">
        <v>27</v>
      </c>
      <c r="AB7" s="282">
        <v>28</v>
      </c>
      <c r="AC7" s="282">
        <v>29</v>
      </c>
      <c r="AD7" s="282">
        <v>30</v>
      </c>
      <c r="AE7" s="282">
        <v>31</v>
      </c>
      <c r="AF7" s="282">
        <v>32</v>
      </c>
      <c r="AG7" s="284">
        <v>33</v>
      </c>
      <c r="AH7" s="283">
        <v>34</v>
      </c>
      <c r="AI7" s="282">
        <v>35</v>
      </c>
      <c r="AJ7" s="282">
        <v>36</v>
      </c>
      <c r="AK7" s="282">
        <v>37</v>
      </c>
      <c r="AL7" s="282">
        <v>38</v>
      </c>
      <c r="AM7" s="282">
        <v>39</v>
      </c>
      <c r="AN7" s="282">
        <v>40</v>
      </c>
      <c r="AO7" s="282">
        <v>41</v>
      </c>
      <c r="AP7" s="282">
        <v>42</v>
      </c>
      <c r="AQ7" s="282">
        <v>43</v>
      </c>
      <c r="AR7" s="282">
        <v>44</v>
      </c>
      <c r="AS7" s="282">
        <v>45</v>
      </c>
      <c r="AT7" s="282">
        <v>46</v>
      </c>
      <c r="AU7" s="282">
        <v>47</v>
      </c>
      <c r="AV7" s="282">
        <v>48</v>
      </c>
    </row>
    <row r="8" spans="1:48" x14ac:dyDescent="0.25">
      <c r="A8" s="283">
        <v>1</v>
      </c>
      <c r="B8" s="285" t="s">
        <v>272</v>
      </c>
      <c r="C8" s="286" t="s">
        <v>273</v>
      </c>
      <c r="D8" s="287">
        <f>E8+F8+G8+H8+I8+J8+K8+L8+M8+N8+O8+P8+Q8+R8</f>
        <v>4124</v>
      </c>
      <c r="E8" s="288">
        <f t="shared" ref="E8:R26" si="0">T8+AI8</f>
        <v>69</v>
      </c>
      <c r="F8" s="288">
        <f t="shared" si="0"/>
        <v>90</v>
      </c>
      <c r="G8" s="288">
        <f t="shared" si="0"/>
        <v>742</v>
      </c>
      <c r="H8" s="288">
        <f t="shared" si="0"/>
        <v>323</v>
      </c>
      <c r="I8" s="288">
        <f t="shared" si="0"/>
        <v>1980</v>
      </c>
      <c r="J8" s="288">
        <f t="shared" si="0"/>
        <v>780</v>
      </c>
      <c r="K8" s="288">
        <f t="shared" si="0"/>
        <v>40</v>
      </c>
      <c r="L8" s="288">
        <f t="shared" si="0"/>
        <v>10</v>
      </c>
      <c r="M8" s="288">
        <f t="shared" si="0"/>
        <v>75</v>
      </c>
      <c r="N8" s="288">
        <f t="shared" si="0"/>
        <v>15</v>
      </c>
      <c r="O8" s="288">
        <f t="shared" si="0"/>
        <v>0</v>
      </c>
      <c r="P8" s="288">
        <f t="shared" si="0"/>
        <v>0</v>
      </c>
      <c r="Q8" s="288">
        <f t="shared" si="0"/>
        <v>0</v>
      </c>
      <c r="R8" s="288">
        <f t="shared" si="0"/>
        <v>0</v>
      </c>
      <c r="S8" s="287">
        <f>T8+U8+V8+W8+X8+Y8+Z8+AA8+AB8+AC8+AD8+AE8+AF8+AG8</f>
        <v>3524</v>
      </c>
      <c r="T8" s="289">
        <v>69</v>
      </c>
      <c r="U8" s="289">
        <v>90</v>
      </c>
      <c r="V8" s="289">
        <v>742</v>
      </c>
      <c r="W8" s="289">
        <v>323</v>
      </c>
      <c r="X8" s="287">
        <v>1580</v>
      </c>
      <c r="Y8" s="289">
        <v>580</v>
      </c>
      <c r="Z8" s="289">
        <v>40</v>
      </c>
      <c r="AA8" s="289">
        <v>10</v>
      </c>
      <c r="AB8" s="289">
        <v>75</v>
      </c>
      <c r="AC8" s="289">
        <v>15</v>
      </c>
      <c r="AD8" s="289"/>
      <c r="AE8" s="289"/>
      <c r="AF8" s="289"/>
      <c r="AG8" s="290"/>
      <c r="AH8" s="289">
        <f>AI8+AJ8+AK8+AL8+AM8+AN8+AO8+AP8+AQ8+AR8+AS8+AT8+AU8+AV8</f>
        <v>600</v>
      </c>
      <c r="AI8" s="288">
        <v>0</v>
      </c>
      <c r="AJ8" s="288">
        <v>0</v>
      </c>
      <c r="AK8" s="288">
        <v>0</v>
      </c>
      <c r="AL8" s="288">
        <v>0</v>
      </c>
      <c r="AM8" s="288">
        <v>400</v>
      </c>
      <c r="AN8" s="288">
        <v>200</v>
      </c>
      <c r="AO8" s="288">
        <v>0</v>
      </c>
      <c r="AP8" s="288">
        <v>0</v>
      </c>
      <c r="AQ8" s="288">
        <v>0</v>
      </c>
      <c r="AR8" s="288">
        <v>0</v>
      </c>
      <c r="AS8" s="288">
        <v>0</v>
      </c>
      <c r="AT8" s="288">
        <v>0</v>
      </c>
      <c r="AU8" s="288">
        <v>0</v>
      </c>
      <c r="AV8" s="288">
        <v>0</v>
      </c>
    </row>
    <row r="9" spans="1:48" x14ac:dyDescent="0.25">
      <c r="A9" s="283">
        <v>2</v>
      </c>
      <c r="B9" s="285" t="s">
        <v>28</v>
      </c>
      <c r="C9" s="286" t="s">
        <v>29</v>
      </c>
      <c r="D9" s="287">
        <f t="shared" ref="D9:D38" si="1">E9+F9+G9+H9+I9+J9+K9+L9+M9+N9+O9+P9+Q9+R9</f>
        <v>400</v>
      </c>
      <c r="E9" s="288">
        <f t="shared" si="0"/>
        <v>180</v>
      </c>
      <c r="F9" s="288">
        <f t="shared" si="0"/>
        <v>50</v>
      </c>
      <c r="G9" s="288">
        <f t="shared" si="0"/>
        <v>60</v>
      </c>
      <c r="H9" s="288">
        <f t="shared" si="0"/>
        <v>50</v>
      </c>
      <c r="I9" s="288">
        <f t="shared" si="0"/>
        <v>30</v>
      </c>
      <c r="J9" s="288">
        <f t="shared" si="0"/>
        <v>0</v>
      </c>
      <c r="K9" s="288">
        <f t="shared" si="0"/>
        <v>0</v>
      </c>
      <c r="L9" s="288">
        <f t="shared" si="0"/>
        <v>0</v>
      </c>
      <c r="M9" s="288">
        <f t="shared" si="0"/>
        <v>30</v>
      </c>
      <c r="N9" s="288">
        <f t="shared" si="0"/>
        <v>0</v>
      </c>
      <c r="O9" s="288">
        <f t="shared" si="0"/>
        <v>0</v>
      </c>
      <c r="P9" s="288">
        <f t="shared" si="0"/>
        <v>0</v>
      </c>
      <c r="Q9" s="288">
        <f t="shared" si="0"/>
        <v>0</v>
      </c>
      <c r="R9" s="288">
        <f t="shared" si="0"/>
        <v>0</v>
      </c>
      <c r="S9" s="287">
        <f t="shared" ref="S9:S38" si="2">T9+U9+V9+W9+X9+Y9+Z9+AA9+AB9+AC9+AD9+AE9+AF9+AG9</f>
        <v>200</v>
      </c>
      <c r="T9" s="289">
        <v>50</v>
      </c>
      <c r="U9" s="289">
        <v>50</v>
      </c>
      <c r="V9" s="289">
        <v>50</v>
      </c>
      <c r="W9" s="289">
        <v>50</v>
      </c>
      <c r="X9" s="289"/>
      <c r="Y9" s="289"/>
      <c r="Z9" s="289"/>
      <c r="AA9" s="289"/>
      <c r="AB9" s="289"/>
      <c r="AC9" s="289"/>
      <c r="AD9" s="289"/>
      <c r="AE9" s="289"/>
      <c r="AF9" s="289"/>
      <c r="AG9" s="290"/>
      <c r="AH9" s="289">
        <f t="shared" ref="AH9:AH38" si="3">AI9+AJ9+AK9+AL9+AM9+AN9+AO9+AP9+AQ9+AR9+AS9+AT9+AU9+AV9</f>
        <v>200</v>
      </c>
      <c r="AI9" s="288">
        <v>130</v>
      </c>
      <c r="AJ9" s="288">
        <v>0</v>
      </c>
      <c r="AK9" s="288">
        <v>10</v>
      </c>
      <c r="AL9" s="288">
        <v>0</v>
      </c>
      <c r="AM9" s="288">
        <v>30</v>
      </c>
      <c r="AN9" s="288">
        <v>0</v>
      </c>
      <c r="AO9" s="288">
        <v>0</v>
      </c>
      <c r="AP9" s="288">
        <v>0</v>
      </c>
      <c r="AQ9" s="288">
        <v>30</v>
      </c>
      <c r="AR9" s="288">
        <v>0</v>
      </c>
      <c r="AS9" s="288">
        <v>0</v>
      </c>
      <c r="AT9" s="288">
        <v>0</v>
      </c>
      <c r="AU9" s="288">
        <v>0</v>
      </c>
      <c r="AV9" s="288">
        <v>0</v>
      </c>
    </row>
    <row r="10" spans="1:48" ht="22.5" x14ac:dyDescent="0.25">
      <c r="A10" s="283">
        <v>3</v>
      </c>
      <c r="B10" s="285" t="s">
        <v>127</v>
      </c>
      <c r="C10" s="286" t="s">
        <v>128</v>
      </c>
      <c r="D10" s="287">
        <f t="shared" si="1"/>
        <v>310</v>
      </c>
      <c r="E10" s="288">
        <f t="shared" si="0"/>
        <v>210</v>
      </c>
      <c r="F10" s="288">
        <f t="shared" si="0"/>
        <v>0</v>
      </c>
      <c r="G10" s="288">
        <f t="shared" si="0"/>
        <v>10</v>
      </c>
      <c r="H10" s="288">
        <f t="shared" si="0"/>
        <v>0</v>
      </c>
      <c r="I10" s="288">
        <f t="shared" si="0"/>
        <v>50</v>
      </c>
      <c r="J10" s="288">
        <f t="shared" si="0"/>
        <v>0</v>
      </c>
      <c r="K10" s="288">
        <f t="shared" si="0"/>
        <v>0</v>
      </c>
      <c r="L10" s="288">
        <f t="shared" si="0"/>
        <v>0</v>
      </c>
      <c r="M10" s="288">
        <f t="shared" si="0"/>
        <v>40</v>
      </c>
      <c r="N10" s="288">
        <f t="shared" si="0"/>
        <v>0</v>
      </c>
      <c r="O10" s="288">
        <f t="shared" si="0"/>
        <v>0</v>
      </c>
      <c r="P10" s="288">
        <f t="shared" si="0"/>
        <v>0</v>
      </c>
      <c r="Q10" s="288">
        <f t="shared" si="0"/>
        <v>0</v>
      </c>
      <c r="R10" s="288">
        <f t="shared" si="0"/>
        <v>0</v>
      </c>
      <c r="S10" s="287">
        <f t="shared" si="2"/>
        <v>0</v>
      </c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90"/>
      <c r="AH10" s="289">
        <f t="shared" si="3"/>
        <v>310</v>
      </c>
      <c r="AI10" s="288">
        <v>210</v>
      </c>
      <c r="AJ10" s="288">
        <v>0</v>
      </c>
      <c r="AK10" s="288">
        <v>10</v>
      </c>
      <c r="AL10" s="288">
        <v>0</v>
      </c>
      <c r="AM10" s="288">
        <v>50</v>
      </c>
      <c r="AN10" s="288">
        <v>0</v>
      </c>
      <c r="AO10" s="288">
        <v>0</v>
      </c>
      <c r="AP10" s="288">
        <v>0</v>
      </c>
      <c r="AQ10" s="288">
        <v>40</v>
      </c>
      <c r="AR10" s="288">
        <v>0</v>
      </c>
      <c r="AS10" s="288">
        <v>0</v>
      </c>
      <c r="AT10" s="288">
        <v>0</v>
      </c>
      <c r="AU10" s="288">
        <v>0</v>
      </c>
      <c r="AV10" s="288">
        <v>0</v>
      </c>
    </row>
    <row r="11" spans="1:48" ht="22.5" x14ac:dyDescent="0.25">
      <c r="A11" s="283">
        <v>4</v>
      </c>
      <c r="B11" s="285" t="s">
        <v>129</v>
      </c>
      <c r="C11" s="286" t="s">
        <v>467</v>
      </c>
      <c r="D11" s="287">
        <f t="shared" si="1"/>
        <v>310</v>
      </c>
      <c r="E11" s="288">
        <f t="shared" si="0"/>
        <v>215</v>
      </c>
      <c r="F11" s="288">
        <f t="shared" si="0"/>
        <v>0</v>
      </c>
      <c r="G11" s="288">
        <f t="shared" si="0"/>
        <v>5</v>
      </c>
      <c r="H11" s="288">
        <f t="shared" si="0"/>
        <v>0</v>
      </c>
      <c r="I11" s="288">
        <f t="shared" si="0"/>
        <v>50</v>
      </c>
      <c r="J11" s="288">
        <f t="shared" si="0"/>
        <v>0</v>
      </c>
      <c r="K11" s="288">
        <f t="shared" si="0"/>
        <v>0</v>
      </c>
      <c r="L11" s="288">
        <f t="shared" si="0"/>
        <v>0</v>
      </c>
      <c r="M11" s="288">
        <f t="shared" si="0"/>
        <v>30</v>
      </c>
      <c r="N11" s="288">
        <f t="shared" si="0"/>
        <v>10</v>
      </c>
      <c r="O11" s="288">
        <f t="shared" si="0"/>
        <v>0</v>
      </c>
      <c r="P11" s="288">
        <f t="shared" si="0"/>
        <v>0</v>
      </c>
      <c r="Q11" s="288">
        <f t="shared" si="0"/>
        <v>0</v>
      </c>
      <c r="R11" s="288">
        <f t="shared" si="0"/>
        <v>0</v>
      </c>
      <c r="S11" s="287">
        <f t="shared" si="2"/>
        <v>0</v>
      </c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90"/>
      <c r="AH11" s="289">
        <f t="shared" si="3"/>
        <v>310</v>
      </c>
      <c r="AI11" s="288">
        <v>215</v>
      </c>
      <c r="AJ11" s="288">
        <v>0</v>
      </c>
      <c r="AK11" s="288">
        <v>5</v>
      </c>
      <c r="AL11" s="288">
        <v>0</v>
      </c>
      <c r="AM11" s="288">
        <v>50</v>
      </c>
      <c r="AN11" s="288">
        <v>0</v>
      </c>
      <c r="AO11" s="288">
        <v>0</v>
      </c>
      <c r="AP11" s="288">
        <v>0</v>
      </c>
      <c r="AQ11" s="288">
        <v>30</v>
      </c>
      <c r="AR11" s="288">
        <v>10</v>
      </c>
      <c r="AS11" s="288">
        <v>0</v>
      </c>
      <c r="AT11" s="288">
        <v>0</v>
      </c>
      <c r="AU11" s="288">
        <v>0</v>
      </c>
      <c r="AV11" s="288">
        <v>0</v>
      </c>
    </row>
    <row r="12" spans="1:48" ht="22.5" x14ac:dyDescent="0.25">
      <c r="A12" s="283">
        <v>5</v>
      </c>
      <c r="B12" s="285" t="s">
        <v>133</v>
      </c>
      <c r="C12" s="286" t="s">
        <v>301</v>
      </c>
      <c r="D12" s="287">
        <f t="shared" si="1"/>
        <v>312</v>
      </c>
      <c r="E12" s="288">
        <f t="shared" si="0"/>
        <v>215</v>
      </c>
      <c r="F12" s="288">
        <f t="shared" si="0"/>
        <v>0</v>
      </c>
      <c r="G12" s="288">
        <f t="shared" si="0"/>
        <v>7</v>
      </c>
      <c r="H12" s="288">
        <f t="shared" si="0"/>
        <v>0</v>
      </c>
      <c r="I12" s="288">
        <f t="shared" si="0"/>
        <v>50</v>
      </c>
      <c r="J12" s="288">
        <f t="shared" si="0"/>
        <v>0</v>
      </c>
      <c r="K12" s="288">
        <f t="shared" si="0"/>
        <v>0</v>
      </c>
      <c r="L12" s="288">
        <f t="shared" si="0"/>
        <v>0</v>
      </c>
      <c r="M12" s="288">
        <f t="shared" si="0"/>
        <v>30</v>
      </c>
      <c r="N12" s="288">
        <f t="shared" si="0"/>
        <v>10</v>
      </c>
      <c r="O12" s="288">
        <f t="shared" si="0"/>
        <v>0</v>
      </c>
      <c r="P12" s="288">
        <f t="shared" si="0"/>
        <v>0</v>
      </c>
      <c r="Q12" s="288">
        <f t="shared" si="0"/>
        <v>0</v>
      </c>
      <c r="R12" s="288">
        <f t="shared" si="0"/>
        <v>0</v>
      </c>
      <c r="S12" s="287">
        <f t="shared" si="2"/>
        <v>0</v>
      </c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90"/>
      <c r="AH12" s="289">
        <f t="shared" si="3"/>
        <v>312</v>
      </c>
      <c r="AI12" s="288">
        <v>215</v>
      </c>
      <c r="AJ12" s="288">
        <v>0</v>
      </c>
      <c r="AK12" s="288">
        <v>7</v>
      </c>
      <c r="AL12" s="288">
        <v>0</v>
      </c>
      <c r="AM12" s="288">
        <v>50</v>
      </c>
      <c r="AN12" s="288">
        <v>0</v>
      </c>
      <c r="AO12" s="288">
        <v>0</v>
      </c>
      <c r="AP12" s="288">
        <v>0</v>
      </c>
      <c r="AQ12" s="288">
        <v>30</v>
      </c>
      <c r="AR12" s="288">
        <v>10</v>
      </c>
      <c r="AS12" s="288">
        <v>0</v>
      </c>
      <c r="AT12" s="288">
        <v>0</v>
      </c>
      <c r="AU12" s="288">
        <v>0</v>
      </c>
      <c r="AV12" s="288">
        <v>0</v>
      </c>
    </row>
    <row r="13" spans="1:48" ht="22.5" x14ac:dyDescent="0.25">
      <c r="A13" s="283">
        <v>6</v>
      </c>
      <c r="B13" s="285" t="s">
        <v>135</v>
      </c>
      <c r="C13" s="286" t="s">
        <v>469</v>
      </c>
      <c r="D13" s="287">
        <f t="shared" si="1"/>
        <v>310</v>
      </c>
      <c r="E13" s="288">
        <f t="shared" si="0"/>
        <v>210</v>
      </c>
      <c r="F13" s="288">
        <f t="shared" si="0"/>
        <v>0</v>
      </c>
      <c r="G13" s="288">
        <f t="shared" si="0"/>
        <v>10</v>
      </c>
      <c r="H13" s="288">
        <f t="shared" si="0"/>
        <v>0</v>
      </c>
      <c r="I13" s="288">
        <f t="shared" si="0"/>
        <v>50</v>
      </c>
      <c r="J13" s="288">
        <f t="shared" si="0"/>
        <v>0</v>
      </c>
      <c r="K13" s="288">
        <f t="shared" si="0"/>
        <v>0</v>
      </c>
      <c r="L13" s="288">
        <f t="shared" si="0"/>
        <v>0</v>
      </c>
      <c r="M13" s="288">
        <f t="shared" si="0"/>
        <v>30</v>
      </c>
      <c r="N13" s="288">
        <f t="shared" si="0"/>
        <v>10</v>
      </c>
      <c r="O13" s="288">
        <f t="shared" si="0"/>
        <v>0</v>
      </c>
      <c r="P13" s="288">
        <f t="shared" si="0"/>
        <v>0</v>
      </c>
      <c r="Q13" s="288">
        <f t="shared" si="0"/>
        <v>0</v>
      </c>
      <c r="R13" s="288">
        <f t="shared" si="0"/>
        <v>0</v>
      </c>
      <c r="S13" s="287">
        <f t="shared" si="2"/>
        <v>0</v>
      </c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90"/>
      <c r="AH13" s="289">
        <f t="shared" si="3"/>
        <v>310</v>
      </c>
      <c r="AI13" s="288">
        <v>210</v>
      </c>
      <c r="AJ13" s="288">
        <v>0</v>
      </c>
      <c r="AK13" s="288">
        <v>10</v>
      </c>
      <c r="AL13" s="288">
        <v>0</v>
      </c>
      <c r="AM13" s="288">
        <v>50</v>
      </c>
      <c r="AN13" s="288">
        <v>0</v>
      </c>
      <c r="AO13" s="288">
        <v>0</v>
      </c>
      <c r="AP13" s="288">
        <v>0</v>
      </c>
      <c r="AQ13" s="288">
        <v>30</v>
      </c>
      <c r="AR13" s="288">
        <v>10</v>
      </c>
      <c r="AS13" s="288">
        <v>0</v>
      </c>
      <c r="AT13" s="288">
        <v>0</v>
      </c>
      <c r="AU13" s="288">
        <v>0</v>
      </c>
      <c r="AV13" s="288">
        <v>0</v>
      </c>
    </row>
    <row r="14" spans="1:48" x14ac:dyDescent="0.25">
      <c r="A14" s="283">
        <v>7</v>
      </c>
      <c r="B14" s="285" t="s">
        <v>50</v>
      </c>
      <c r="C14" s="286" t="s">
        <v>51</v>
      </c>
      <c r="D14" s="287">
        <f t="shared" si="1"/>
        <v>200</v>
      </c>
      <c r="E14" s="288">
        <f t="shared" si="0"/>
        <v>15</v>
      </c>
      <c r="F14" s="288">
        <f t="shared" si="0"/>
        <v>26</v>
      </c>
      <c r="G14" s="288">
        <f t="shared" si="0"/>
        <v>23</v>
      </c>
      <c r="H14" s="288">
        <f t="shared" si="0"/>
        <v>20</v>
      </c>
      <c r="I14" s="288">
        <f t="shared" si="0"/>
        <v>48</v>
      </c>
      <c r="J14" s="288">
        <f t="shared" si="0"/>
        <v>36</v>
      </c>
      <c r="K14" s="288">
        <f t="shared" si="0"/>
        <v>0</v>
      </c>
      <c r="L14" s="288">
        <f t="shared" si="0"/>
        <v>0</v>
      </c>
      <c r="M14" s="288">
        <f t="shared" si="0"/>
        <v>25</v>
      </c>
      <c r="N14" s="288">
        <f t="shared" si="0"/>
        <v>7</v>
      </c>
      <c r="O14" s="288">
        <f t="shared" si="0"/>
        <v>0</v>
      </c>
      <c r="P14" s="288">
        <f t="shared" si="0"/>
        <v>0</v>
      </c>
      <c r="Q14" s="288">
        <f t="shared" si="0"/>
        <v>0</v>
      </c>
      <c r="R14" s="288">
        <f t="shared" si="0"/>
        <v>0</v>
      </c>
      <c r="S14" s="287">
        <f t="shared" si="2"/>
        <v>100</v>
      </c>
      <c r="T14" s="289">
        <v>10</v>
      </c>
      <c r="U14" s="289">
        <v>10</v>
      </c>
      <c r="V14" s="289">
        <v>15</v>
      </c>
      <c r="W14" s="289">
        <v>15</v>
      </c>
      <c r="X14" s="289">
        <v>20</v>
      </c>
      <c r="Y14" s="289">
        <v>20</v>
      </c>
      <c r="Z14" s="289"/>
      <c r="AA14" s="289"/>
      <c r="AB14" s="289">
        <v>6</v>
      </c>
      <c r="AC14" s="289">
        <v>4</v>
      </c>
      <c r="AD14" s="289"/>
      <c r="AE14" s="289"/>
      <c r="AF14" s="289"/>
      <c r="AG14" s="290"/>
      <c r="AH14" s="289">
        <f t="shared" si="3"/>
        <v>100</v>
      </c>
      <c r="AI14" s="288">
        <v>5</v>
      </c>
      <c r="AJ14" s="288">
        <v>16</v>
      </c>
      <c r="AK14" s="288">
        <v>8</v>
      </c>
      <c r="AL14" s="288">
        <v>5</v>
      </c>
      <c r="AM14" s="288">
        <v>28</v>
      </c>
      <c r="AN14" s="288">
        <v>16</v>
      </c>
      <c r="AO14" s="288">
        <v>0</v>
      </c>
      <c r="AP14" s="288">
        <v>0</v>
      </c>
      <c r="AQ14" s="288">
        <v>19</v>
      </c>
      <c r="AR14" s="288">
        <v>3</v>
      </c>
      <c r="AS14" s="288">
        <v>0</v>
      </c>
      <c r="AT14" s="288">
        <v>0</v>
      </c>
      <c r="AU14" s="288">
        <v>0</v>
      </c>
      <c r="AV14" s="288">
        <v>0</v>
      </c>
    </row>
    <row r="15" spans="1:48" x14ac:dyDescent="0.25">
      <c r="A15" s="283">
        <v>8</v>
      </c>
      <c r="B15" s="285" t="s">
        <v>207</v>
      </c>
      <c r="C15" s="286" t="s">
        <v>208</v>
      </c>
      <c r="D15" s="287">
        <f t="shared" si="1"/>
        <v>120</v>
      </c>
      <c r="E15" s="288">
        <f t="shared" si="0"/>
        <v>16</v>
      </c>
      <c r="F15" s="288">
        <f t="shared" si="0"/>
        <v>5</v>
      </c>
      <c r="G15" s="288">
        <f t="shared" si="0"/>
        <v>28</v>
      </c>
      <c r="H15" s="288">
        <f t="shared" si="0"/>
        <v>5</v>
      </c>
      <c r="I15" s="288">
        <f t="shared" si="0"/>
        <v>46</v>
      </c>
      <c r="J15" s="288">
        <f t="shared" si="0"/>
        <v>5</v>
      </c>
      <c r="K15" s="288">
        <f t="shared" si="0"/>
        <v>0</v>
      </c>
      <c r="L15" s="288">
        <f t="shared" si="0"/>
        <v>0</v>
      </c>
      <c r="M15" s="288">
        <f t="shared" si="0"/>
        <v>11</v>
      </c>
      <c r="N15" s="288">
        <f t="shared" si="0"/>
        <v>4</v>
      </c>
      <c r="O15" s="288">
        <f t="shared" si="0"/>
        <v>0</v>
      </c>
      <c r="P15" s="288">
        <f t="shared" si="0"/>
        <v>0</v>
      </c>
      <c r="Q15" s="288">
        <f t="shared" si="0"/>
        <v>0</v>
      </c>
      <c r="R15" s="288">
        <f t="shared" si="0"/>
        <v>0</v>
      </c>
      <c r="S15" s="287">
        <f t="shared" si="2"/>
        <v>20</v>
      </c>
      <c r="T15" s="289">
        <v>5</v>
      </c>
      <c r="U15" s="289"/>
      <c r="V15" s="289"/>
      <c r="W15" s="289"/>
      <c r="X15" s="289">
        <v>15</v>
      </c>
      <c r="Y15" s="289"/>
      <c r="Z15" s="289"/>
      <c r="AA15" s="289"/>
      <c r="AB15" s="289"/>
      <c r="AC15" s="289"/>
      <c r="AD15" s="289"/>
      <c r="AE15" s="289"/>
      <c r="AF15" s="289"/>
      <c r="AG15" s="290"/>
      <c r="AH15" s="289">
        <f t="shared" si="3"/>
        <v>100</v>
      </c>
      <c r="AI15" s="288">
        <v>11</v>
      </c>
      <c r="AJ15" s="288">
        <v>5</v>
      </c>
      <c r="AK15" s="288">
        <v>28</v>
      </c>
      <c r="AL15" s="288">
        <v>5</v>
      </c>
      <c r="AM15" s="288">
        <v>31</v>
      </c>
      <c r="AN15" s="288">
        <v>5</v>
      </c>
      <c r="AO15" s="288">
        <v>0</v>
      </c>
      <c r="AP15" s="288">
        <v>0</v>
      </c>
      <c r="AQ15" s="288">
        <v>11</v>
      </c>
      <c r="AR15" s="288">
        <v>4</v>
      </c>
      <c r="AS15" s="288">
        <v>0</v>
      </c>
      <c r="AT15" s="288">
        <v>0</v>
      </c>
      <c r="AU15" s="288">
        <v>0</v>
      </c>
      <c r="AV15" s="288">
        <v>0</v>
      </c>
    </row>
    <row r="16" spans="1:48" x14ac:dyDescent="0.25">
      <c r="A16" s="283">
        <v>9</v>
      </c>
      <c r="B16" s="285" t="s">
        <v>264</v>
      </c>
      <c r="C16" s="286" t="s">
        <v>265</v>
      </c>
      <c r="D16" s="287">
        <f t="shared" si="1"/>
        <v>400</v>
      </c>
      <c r="E16" s="288">
        <f t="shared" si="0"/>
        <v>150</v>
      </c>
      <c r="F16" s="288">
        <f t="shared" si="0"/>
        <v>20</v>
      </c>
      <c r="G16" s="288">
        <f t="shared" si="0"/>
        <v>35</v>
      </c>
      <c r="H16" s="288">
        <f t="shared" si="0"/>
        <v>5</v>
      </c>
      <c r="I16" s="288">
        <f t="shared" si="0"/>
        <v>88</v>
      </c>
      <c r="J16" s="288">
        <f t="shared" si="0"/>
        <v>10</v>
      </c>
      <c r="K16" s="288">
        <f t="shared" si="0"/>
        <v>0</v>
      </c>
      <c r="L16" s="288">
        <f t="shared" si="0"/>
        <v>0</v>
      </c>
      <c r="M16" s="288">
        <f t="shared" si="0"/>
        <v>17</v>
      </c>
      <c r="N16" s="288">
        <f t="shared" si="0"/>
        <v>10</v>
      </c>
      <c r="O16" s="288">
        <f t="shared" si="0"/>
        <v>0</v>
      </c>
      <c r="P16" s="288">
        <f t="shared" si="0"/>
        <v>0</v>
      </c>
      <c r="Q16" s="288">
        <f t="shared" si="0"/>
        <v>30</v>
      </c>
      <c r="R16" s="288">
        <f t="shared" si="0"/>
        <v>35</v>
      </c>
      <c r="S16" s="287">
        <f t="shared" si="2"/>
        <v>0</v>
      </c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90"/>
      <c r="AH16" s="289">
        <f t="shared" si="3"/>
        <v>400</v>
      </c>
      <c r="AI16" s="288">
        <v>150</v>
      </c>
      <c r="AJ16" s="288">
        <v>20</v>
      </c>
      <c r="AK16" s="288">
        <v>35</v>
      </c>
      <c r="AL16" s="288">
        <v>5</v>
      </c>
      <c r="AM16" s="288">
        <v>88</v>
      </c>
      <c r="AN16" s="288">
        <v>10</v>
      </c>
      <c r="AO16" s="288">
        <v>0</v>
      </c>
      <c r="AP16" s="288">
        <v>0</v>
      </c>
      <c r="AQ16" s="288">
        <v>17</v>
      </c>
      <c r="AR16" s="288">
        <v>10</v>
      </c>
      <c r="AS16" s="288">
        <v>0</v>
      </c>
      <c r="AT16" s="288">
        <v>0</v>
      </c>
      <c r="AU16" s="288">
        <v>30</v>
      </c>
      <c r="AV16" s="288">
        <v>35</v>
      </c>
    </row>
    <row r="17" spans="1:48" x14ac:dyDescent="0.25">
      <c r="A17" s="283">
        <v>10</v>
      </c>
      <c r="B17" s="285" t="s">
        <v>171</v>
      </c>
      <c r="C17" s="286" t="s">
        <v>172</v>
      </c>
      <c r="D17" s="287">
        <f t="shared" si="1"/>
        <v>150</v>
      </c>
      <c r="E17" s="288">
        <f t="shared" si="0"/>
        <v>30</v>
      </c>
      <c r="F17" s="288">
        <f t="shared" si="0"/>
        <v>10</v>
      </c>
      <c r="G17" s="288">
        <f t="shared" si="0"/>
        <v>20</v>
      </c>
      <c r="H17" s="288">
        <f t="shared" si="0"/>
        <v>20</v>
      </c>
      <c r="I17" s="288">
        <f t="shared" si="0"/>
        <v>30</v>
      </c>
      <c r="J17" s="288">
        <f t="shared" si="0"/>
        <v>10</v>
      </c>
      <c r="K17" s="288">
        <f t="shared" si="0"/>
        <v>0</v>
      </c>
      <c r="L17" s="288">
        <f t="shared" si="0"/>
        <v>0</v>
      </c>
      <c r="M17" s="288">
        <f t="shared" si="0"/>
        <v>20</v>
      </c>
      <c r="N17" s="288">
        <f t="shared" si="0"/>
        <v>10</v>
      </c>
      <c r="O17" s="288">
        <f t="shared" si="0"/>
        <v>0</v>
      </c>
      <c r="P17" s="288">
        <f t="shared" si="0"/>
        <v>0</v>
      </c>
      <c r="Q17" s="288">
        <f t="shared" si="0"/>
        <v>0</v>
      </c>
      <c r="R17" s="288">
        <f t="shared" si="0"/>
        <v>0</v>
      </c>
      <c r="S17" s="287">
        <f t="shared" si="2"/>
        <v>0</v>
      </c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90"/>
      <c r="AH17" s="289">
        <f t="shared" si="3"/>
        <v>150</v>
      </c>
      <c r="AI17" s="288">
        <v>30</v>
      </c>
      <c r="AJ17" s="288">
        <v>10</v>
      </c>
      <c r="AK17" s="288">
        <v>20</v>
      </c>
      <c r="AL17" s="288">
        <v>20</v>
      </c>
      <c r="AM17" s="288">
        <v>30</v>
      </c>
      <c r="AN17" s="288">
        <v>10</v>
      </c>
      <c r="AO17" s="288">
        <v>0</v>
      </c>
      <c r="AP17" s="288">
        <v>0</v>
      </c>
      <c r="AQ17" s="288">
        <v>20</v>
      </c>
      <c r="AR17" s="288">
        <v>10</v>
      </c>
      <c r="AS17" s="288">
        <v>0</v>
      </c>
      <c r="AT17" s="288">
        <v>0</v>
      </c>
      <c r="AU17" s="288">
        <v>0</v>
      </c>
      <c r="AV17" s="288">
        <v>0</v>
      </c>
    </row>
    <row r="18" spans="1:48" x14ac:dyDescent="0.25">
      <c r="A18" s="283">
        <v>11</v>
      </c>
      <c r="B18" s="285" t="s">
        <v>187</v>
      </c>
      <c r="C18" s="286" t="s">
        <v>188</v>
      </c>
      <c r="D18" s="287">
        <f t="shared" si="1"/>
        <v>85</v>
      </c>
      <c r="E18" s="288">
        <f t="shared" si="0"/>
        <v>0</v>
      </c>
      <c r="F18" s="288">
        <f t="shared" si="0"/>
        <v>0</v>
      </c>
      <c r="G18" s="288">
        <f t="shared" si="0"/>
        <v>0</v>
      </c>
      <c r="H18" s="288">
        <f t="shared" si="0"/>
        <v>0</v>
      </c>
      <c r="I18" s="288">
        <f t="shared" si="0"/>
        <v>0</v>
      </c>
      <c r="J18" s="288">
        <f t="shared" si="0"/>
        <v>25</v>
      </c>
      <c r="K18" s="288">
        <f t="shared" si="0"/>
        <v>0</v>
      </c>
      <c r="L18" s="288">
        <f t="shared" si="0"/>
        <v>30</v>
      </c>
      <c r="M18" s="288">
        <f t="shared" si="0"/>
        <v>0</v>
      </c>
      <c r="N18" s="288">
        <f t="shared" si="0"/>
        <v>30</v>
      </c>
      <c r="O18" s="288">
        <f t="shared" si="0"/>
        <v>0</v>
      </c>
      <c r="P18" s="288">
        <f t="shared" si="0"/>
        <v>0</v>
      </c>
      <c r="Q18" s="288">
        <f t="shared" si="0"/>
        <v>0</v>
      </c>
      <c r="R18" s="288">
        <f t="shared" si="0"/>
        <v>0</v>
      </c>
      <c r="S18" s="287">
        <f t="shared" si="2"/>
        <v>85</v>
      </c>
      <c r="T18" s="289"/>
      <c r="U18" s="289"/>
      <c r="V18" s="289"/>
      <c r="W18" s="289"/>
      <c r="X18" s="289"/>
      <c r="Y18" s="289">
        <v>25</v>
      </c>
      <c r="Z18" s="289"/>
      <c r="AA18" s="289">
        <v>30</v>
      </c>
      <c r="AB18" s="289"/>
      <c r="AC18" s="289">
        <v>30</v>
      </c>
      <c r="AD18" s="289"/>
      <c r="AE18" s="289"/>
      <c r="AF18" s="289"/>
      <c r="AG18" s="290"/>
      <c r="AH18" s="289">
        <f t="shared" si="3"/>
        <v>0</v>
      </c>
      <c r="AI18" s="288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</row>
    <row r="19" spans="1:48" x14ac:dyDescent="0.25">
      <c r="A19" s="283">
        <v>12</v>
      </c>
      <c r="B19" s="285" t="s">
        <v>189</v>
      </c>
      <c r="C19" s="286" t="s">
        <v>190</v>
      </c>
      <c r="D19" s="287">
        <f t="shared" si="1"/>
        <v>120</v>
      </c>
      <c r="E19" s="288">
        <f t="shared" si="0"/>
        <v>30</v>
      </c>
      <c r="F19" s="288">
        <f t="shared" si="0"/>
        <v>30</v>
      </c>
      <c r="G19" s="288">
        <f t="shared" si="0"/>
        <v>0</v>
      </c>
      <c r="H19" s="288">
        <f t="shared" si="0"/>
        <v>0</v>
      </c>
      <c r="I19" s="288">
        <f t="shared" si="0"/>
        <v>30</v>
      </c>
      <c r="J19" s="288">
        <f t="shared" si="0"/>
        <v>30</v>
      </c>
      <c r="K19" s="288">
        <f t="shared" si="0"/>
        <v>0</v>
      </c>
      <c r="L19" s="288">
        <f t="shared" si="0"/>
        <v>0</v>
      </c>
      <c r="M19" s="288">
        <f t="shared" si="0"/>
        <v>0</v>
      </c>
      <c r="N19" s="288">
        <f t="shared" si="0"/>
        <v>0</v>
      </c>
      <c r="O19" s="288">
        <f t="shared" si="0"/>
        <v>0</v>
      </c>
      <c r="P19" s="288">
        <f t="shared" si="0"/>
        <v>0</v>
      </c>
      <c r="Q19" s="288">
        <f t="shared" si="0"/>
        <v>0</v>
      </c>
      <c r="R19" s="288">
        <f t="shared" si="0"/>
        <v>0</v>
      </c>
      <c r="S19" s="287">
        <f t="shared" si="2"/>
        <v>120</v>
      </c>
      <c r="T19" s="289">
        <v>30</v>
      </c>
      <c r="U19" s="289">
        <v>30</v>
      </c>
      <c r="V19" s="289"/>
      <c r="W19" s="289"/>
      <c r="X19" s="289">
        <v>30</v>
      </c>
      <c r="Y19" s="289">
        <v>30</v>
      </c>
      <c r="Z19" s="289"/>
      <c r="AA19" s="289"/>
      <c r="AB19" s="289"/>
      <c r="AC19" s="289"/>
      <c r="AD19" s="289"/>
      <c r="AE19" s="289"/>
      <c r="AF19" s="289"/>
      <c r="AG19" s="290"/>
      <c r="AH19" s="289">
        <f t="shared" si="3"/>
        <v>0</v>
      </c>
      <c r="AI19" s="288"/>
      <c r="AJ19" s="288"/>
      <c r="AK19" s="288"/>
      <c r="AL19" s="288"/>
      <c r="AM19" s="288"/>
      <c r="AN19" s="288"/>
      <c r="AO19" s="288"/>
      <c r="AP19" s="288"/>
      <c r="AQ19" s="288"/>
      <c r="AR19" s="288"/>
      <c r="AS19" s="288"/>
      <c r="AT19" s="288"/>
      <c r="AU19" s="288"/>
      <c r="AV19" s="288"/>
    </row>
    <row r="20" spans="1:48" ht="21" customHeight="1" x14ac:dyDescent="0.25">
      <c r="A20" s="283">
        <v>13</v>
      </c>
      <c r="B20" s="285" t="s">
        <v>107</v>
      </c>
      <c r="C20" s="286" t="s">
        <v>108</v>
      </c>
      <c r="D20" s="287">
        <f t="shared" si="1"/>
        <v>120</v>
      </c>
      <c r="E20" s="288">
        <f t="shared" si="0"/>
        <v>30</v>
      </c>
      <c r="F20" s="288">
        <f t="shared" si="0"/>
        <v>0</v>
      </c>
      <c r="G20" s="288">
        <f t="shared" si="0"/>
        <v>0</v>
      </c>
      <c r="H20" s="288">
        <f t="shared" si="0"/>
        <v>0</v>
      </c>
      <c r="I20" s="288">
        <f t="shared" si="0"/>
        <v>30</v>
      </c>
      <c r="J20" s="288">
        <f t="shared" si="0"/>
        <v>0</v>
      </c>
      <c r="K20" s="288">
        <f t="shared" si="0"/>
        <v>30</v>
      </c>
      <c r="L20" s="288">
        <f t="shared" si="0"/>
        <v>0</v>
      </c>
      <c r="M20" s="288">
        <f t="shared" si="0"/>
        <v>30</v>
      </c>
      <c r="N20" s="288">
        <f t="shared" si="0"/>
        <v>0</v>
      </c>
      <c r="O20" s="288">
        <f t="shared" si="0"/>
        <v>0</v>
      </c>
      <c r="P20" s="288">
        <f t="shared" si="0"/>
        <v>0</v>
      </c>
      <c r="Q20" s="288">
        <f t="shared" si="0"/>
        <v>0</v>
      </c>
      <c r="R20" s="288">
        <f t="shared" si="0"/>
        <v>0</v>
      </c>
      <c r="S20" s="287">
        <f t="shared" si="2"/>
        <v>120</v>
      </c>
      <c r="T20" s="289">
        <v>30</v>
      </c>
      <c r="U20" s="289"/>
      <c r="V20" s="289"/>
      <c r="W20" s="289"/>
      <c r="X20" s="289">
        <v>30</v>
      </c>
      <c r="Y20" s="289"/>
      <c r="Z20" s="289">
        <v>30</v>
      </c>
      <c r="AA20" s="289"/>
      <c r="AB20" s="289">
        <v>30</v>
      </c>
      <c r="AC20" s="289"/>
      <c r="AD20" s="289"/>
      <c r="AE20" s="289"/>
      <c r="AF20" s="289"/>
      <c r="AG20" s="290"/>
      <c r="AH20" s="289">
        <f t="shared" si="3"/>
        <v>0</v>
      </c>
      <c r="AI20" s="288"/>
      <c r="AJ20" s="288"/>
      <c r="AK20" s="288"/>
      <c r="AL20" s="288"/>
      <c r="AM20" s="288"/>
      <c r="AN20" s="288"/>
      <c r="AO20" s="288"/>
      <c r="AP20" s="288"/>
      <c r="AQ20" s="288"/>
      <c r="AR20" s="288"/>
      <c r="AS20" s="288"/>
      <c r="AT20" s="288"/>
      <c r="AU20" s="288"/>
      <c r="AV20" s="288"/>
    </row>
    <row r="21" spans="1:48" x14ac:dyDescent="0.25">
      <c r="A21" s="283">
        <v>14</v>
      </c>
      <c r="B21" s="285" t="s">
        <v>167</v>
      </c>
      <c r="C21" s="286" t="s">
        <v>547</v>
      </c>
      <c r="D21" s="287">
        <f t="shared" si="1"/>
        <v>60</v>
      </c>
      <c r="E21" s="288">
        <f t="shared" si="0"/>
        <v>20</v>
      </c>
      <c r="F21" s="288">
        <f t="shared" si="0"/>
        <v>0</v>
      </c>
      <c r="G21" s="288">
        <f t="shared" si="0"/>
        <v>10</v>
      </c>
      <c r="H21" s="288">
        <f t="shared" si="0"/>
        <v>0</v>
      </c>
      <c r="I21" s="288">
        <f t="shared" si="0"/>
        <v>0</v>
      </c>
      <c r="J21" s="288">
        <f t="shared" si="0"/>
        <v>0</v>
      </c>
      <c r="K21" s="288">
        <f t="shared" si="0"/>
        <v>20</v>
      </c>
      <c r="L21" s="288">
        <f t="shared" si="0"/>
        <v>0</v>
      </c>
      <c r="M21" s="288">
        <f t="shared" si="0"/>
        <v>10</v>
      </c>
      <c r="N21" s="288">
        <f t="shared" si="0"/>
        <v>0</v>
      </c>
      <c r="O21" s="288">
        <f t="shared" si="0"/>
        <v>0</v>
      </c>
      <c r="P21" s="288">
        <f t="shared" si="0"/>
        <v>0</v>
      </c>
      <c r="Q21" s="288">
        <f t="shared" si="0"/>
        <v>0</v>
      </c>
      <c r="R21" s="288">
        <f t="shared" si="0"/>
        <v>0</v>
      </c>
      <c r="S21" s="287">
        <f t="shared" si="2"/>
        <v>60</v>
      </c>
      <c r="T21" s="289">
        <v>20</v>
      </c>
      <c r="U21" s="289"/>
      <c r="V21" s="289">
        <v>10</v>
      </c>
      <c r="W21" s="289"/>
      <c r="X21" s="289"/>
      <c r="Y21" s="289"/>
      <c r="Z21" s="289">
        <v>20</v>
      </c>
      <c r="AA21" s="289"/>
      <c r="AB21" s="289">
        <v>10</v>
      </c>
      <c r="AC21" s="289"/>
      <c r="AD21" s="289"/>
      <c r="AE21" s="289"/>
      <c r="AF21" s="289"/>
      <c r="AG21" s="290"/>
      <c r="AH21" s="289">
        <f t="shared" si="3"/>
        <v>0</v>
      </c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</row>
    <row r="22" spans="1:48" x14ac:dyDescent="0.25">
      <c r="A22" s="283">
        <v>15</v>
      </c>
      <c r="B22" s="285" t="s">
        <v>79</v>
      </c>
      <c r="C22" s="286" t="s">
        <v>80</v>
      </c>
      <c r="D22" s="287">
        <f t="shared" si="1"/>
        <v>200</v>
      </c>
      <c r="E22" s="288">
        <f t="shared" si="0"/>
        <v>20</v>
      </c>
      <c r="F22" s="288">
        <f t="shared" si="0"/>
        <v>20</v>
      </c>
      <c r="G22" s="288">
        <f t="shared" si="0"/>
        <v>20</v>
      </c>
      <c r="H22" s="288">
        <f t="shared" si="0"/>
        <v>20</v>
      </c>
      <c r="I22" s="288">
        <f t="shared" si="0"/>
        <v>20</v>
      </c>
      <c r="J22" s="288">
        <f t="shared" si="0"/>
        <v>20</v>
      </c>
      <c r="K22" s="288">
        <f t="shared" si="0"/>
        <v>20</v>
      </c>
      <c r="L22" s="288">
        <f t="shared" si="0"/>
        <v>20</v>
      </c>
      <c r="M22" s="288">
        <f t="shared" si="0"/>
        <v>20</v>
      </c>
      <c r="N22" s="288">
        <f t="shared" si="0"/>
        <v>20</v>
      </c>
      <c r="O22" s="288">
        <f t="shared" si="0"/>
        <v>0</v>
      </c>
      <c r="P22" s="288">
        <f t="shared" si="0"/>
        <v>0</v>
      </c>
      <c r="Q22" s="288">
        <f t="shared" si="0"/>
        <v>0</v>
      </c>
      <c r="R22" s="288">
        <f t="shared" si="0"/>
        <v>0</v>
      </c>
      <c r="S22" s="287">
        <f t="shared" si="2"/>
        <v>200</v>
      </c>
      <c r="T22" s="289">
        <v>20</v>
      </c>
      <c r="U22" s="289">
        <v>20</v>
      </c>
      <c r="V22" s="289">
        <v>20</v>
      </c>
      <c r="W22" s="289">
        <v>20</v>
      </c>
      <c r="X22" s="289">
        <v>20</v>
      </c>
      <c r="Y22" s="289">
        <v>20</v>
      </c>
      <c r="Z22" s="289">
        <v>20</v>
      </c>
      <c r="AA22" s="289">
        <v>20</v>
      </c>
      <c r="AB22" s="289">
        <v>20</v>
      </c>
      <c r="AC22" s="289">
        <v>20</v>
      </c>
      <c r="AD22" s="289"/>
      <c r="AE22" s="289"/>
      <c r="AF22" s="289"/>
      <c r="AG22" s="290"/>
      <c r="AH22" s="289">
        <f t="shared" si="3"/>
        <v>0</v>
      </c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</row>
    <row r="23" spans="1:48" x14ac:dyDescent="0.25">
      <c r="A23" s="283">
        <v>16</v>
      </c>
      <c r="B23" s="285" t="s">
        <v>173</v>
      </c>
      <c r="C23" s="286" t="s">
        <v>548</v>
      </c>
      <c r="D23" s="287">
        <f t="shared" si="1"/>
        <v>100</v>
      </c>
      <c r="E23" s="288">
        <f t="shared" si="0"/>
        <v>10</v>
      </c>
      <c r="F23" s="288">
        <f t="shared" si="0"/>
        <v>10</v>
      </c>
      <c r="G23" s="288">
        <f t="shared" si="0"/>
        <v>10</v>
      </c>
      <c r="H23" s="288">
        <f t="shared" si="0"/>
        <v>10</v>
      </c>
      <c r="I23" s="288">
        <f t="shared" si="0"/>
        <v>10</v>
      </c>
      <c r="J23" s="288">
        <f t="shared" si="0"/>
        <v>10</v>
      </c>
      <c r="K23" s="288">
        <f t="shared" si="0"/>
        <v>10</v>
      </c>
      <c r="L23" s="288">
        <f t="shared" si="0"/>
        <v>10</v>
      </c>
      <c r="M23" s="288">
        <f t="shared" si="0"/>
        <v>10</v>
      </c>
      <c r="N23" s="288">
        <f t="shared" si="0"/>
        <v>10</v>
      </c>
      <c r="O23" s="288">
        <f t="shared" si="0"/>
        <v>0</v>
      </c>
      <c r="P23" s="288">
        <f t="shared" si="0"/>
        <v>0</v>
      </c>
      <c r="Q23" s="288">
        <f t="shared" si="0"/>
        <v>0</v>
      </c>
      <c r="R23" s="288">
        <f t="shared" si="0"/>
        <v>0</v>
      </c>
      <c r="S23" s="287">
        <f t="shared" si="2"/>
        <v>100</v>
      </c>
      <c r="T23" s="289">
        <v>10</v>
      </c>
      <c r="U23" s="289">
        <v>10</v>
      </c>
      <c r="V23" s="289">
        <v>10</v>
      </c>
      <c r="W23" s="289">
        <v>10</v>
      </c>
      <c r="X23" s="289">
        <v>10</v>
      </c>
      <c r="Y23" s="289">
        <v>10</v>
      </c>
      <c r="Z23" s="289">
        <v>10</v>
      </c>
      <c r="AA23" s="289">
        <v>10</v>
      </c>
      <c r="AB23" s="289">
        <v>10</v>
      </c>
      <c r="AC23" s="289">
        <v>10</v>
      </c>
      <c r="AD23" s="289"/>
      <c r="AE23" s="289"/>
      <c r="AF23" s="289"/>
      <c r="AG23" s="290"/>
      <c r="AH23" s="289">
        <f t="shared" si="3"/>
        <v>0</v>
      </c>
      <c r="AI23" s="288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</row>
    <row r="24" spans="1:48" x14ac:dyDescent="0.25">
      <c r="A24" s="283">
        <v>17</v>
      </c>
      <c r="B24" s="285" t="s">
        <v>163</v>
      </c>
      <c r="C24" s="286" t="s">
        <v>549</v>
      </c>
      <c r="D24" s="287">
        <f t="shared" si="1"/>
        <v>100</v>
      </c>
      <c r="E24" s="288">
        <f t="shared" si="0"/>
        <v>25</v>
      </c>
      <c r="F24" s="288">
        <f t="shared" si="0"/>
        <v>5</v>
      </c>
      <c r="G24" s="288">
        <f t="shared" si="0"/>
        <v>0</v>
      </c>
      <c r="H24" s="288">
        <f t="shared" si="0"/>
        <v>0</v>
      </c>
      <c r="I24" s="288">
        <f t="shared" si="0"/>
        <v>25</v>
      </c>
      <c r="J24" s="288">
        <f t="shared" si="0"/>
        <v>5</v>
      </c>
      <c r="K24" s="288">
        <f t="shared" si="0"/>
        <v>30</v>
      </c>
      <c r="L24" s="288">
        <f t="shared" si="0"/>
        <v>10</v>
      </c>
      <c r="M24" s="288">
        <f t="shared" si="0"/>
        <v>0</v>
      </c>
      <c r="N24" s="288">
        <f t="shared" si="0"/>
        <v>0</v>
      </c>
      <c r="O24" s="288">
        <f t="shared" si="0"/>
        <v>0</v>
      </c>
      <c r="P24" s="288">
        <f t="shared" si="0"/>
        <v>0</v>
      </c>
      <c r="Q24" s="288">
        <f t="shared" si="0"/>
        <v>0</v>
      </c>
      <c r="R24" s="288">
        <f t="shared" si="0"/>
        <v>0</v>
      </c>
      <c r="S24" s="287">
        <f t="shared" si="2"/>
        <v>100</v>
      </c>
      <c r="T24" s="289">
        <v>25</v>
      </c>
      <c r="U24" s="289">
        <v>5</v>
      </c>
      <c r="V24" s="289"/>
      <c r="W24" s="289"/>
      <c r="X24" s="289">
        <v>25</v>
      </c>
      <c r="Y24" s="289">
        <v>5</v>
      </c>
      <c r="Z24" s="289">
        <v>30</v>
      </c>
      <c r="AA24" s="289">
        <v>10</v>
      </c>
      <c r="AB24" s="289"/>
      <c r="AC24" s="289"/>
      <c r="AD24" s="289"/>
      <c r="AE24" s="289"/>
      <c r="AF24" s="289"/>
      <c r="AG24" s="290"/>
      <c r="AH24" s="289">
        <f t="shared" si="3"/>
        <v>0</v>
      </c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</row>
    <row r="25" spans="1:48" x14ac:dyDescent="0.25">
      <c r="A25" s="283">
        <v>18</v>
      </c>
      <c r="B25" s="285" t="s">
        <v>165</v>
      </c>
      <c r="C25" s="286" t="s">
        <v>550</v>
      </c>
      <c r="D25" s="287">
        <f t="shared" si="1"/>
        <v>260</v>
      </c>
      <c r="E25" s="288">
        <f t="shared" si="0"/>
        <v>0</v>
      </c>
      <c r="F25" s="288">
        <f t="shared" si="0"/>
        <v>0</v>
      </c>
      <c r="G25" s="288">
        <f t="shared" si="0"/>
        <v>0</v>
      </c>
      <c r="H25" s="288">
        <f t="shared" si="0"/>
        <v>0</v>
      </c>
      <c r="I25" s="288">
        <f t="shared" si="0"/>
        <v>130</v>
      </c>
      <c r="J25" s="288">
        <f t="shared" si="0"/>
        <v>130</v>
      </c>
      <c r="K25" s="288">
        <f t="shared" si="0"/>
        <v>0</v>
      </c>
      <c r="L25" s="288">
        <f t="shared" si="0"/>
        <v>0</v>
      </c>
      <c r="M25" s="288">
        <f t="shared" si="0"/>
        <v>0</v>
      </c>
      <c r="N25" s="288">
        <f t="shared" si="0"/>
        <v>0</v>
      </c>
      <c r="O25" s="288">
        <f t="shared" si="0"/>
        <v>0</v>
      </c>
      <c r="P25" s="288">
        <f t="shared" si="0"/>
        <v>0</v>
      </c>
      <c r="Q25" s="288">
        <f t="shared" si="0"/>
        <v>0</v>
      </c>
      <c r="R25" s="288">
        <f t="shared" si="0"/>
        <v>0</v>
      </c>
      <c r="S25" s="287">
        <f t="shared" si="2"/>
        <v>260</v>
      </c>
      <c r="T25" s="289"/>
      <c r="U25" s="289"/>
      <c r="V25" s="289"/>
      <c r="W25" s="289"/>
      <c r="X25" s="289">
        <v>130</v>
      </c>
      <c r="Y25" s="289">
        <v>130</v>
      </c>
      <c r="Z25" s="289"/>
      <c r="AA25" s="289"/>
      <c r="AB25" s="289"/>
      <c r="AC25" s="289"/>
      <c r="AD25" s="289"/>
      <c r="AE25" s="289"/>
      <c r="AF25" s="289"/>
      <c r="AG25" s="290"/>
      <c r="AH25" s="289">
        <f t="shared" si="3"/>
        <v>0</v>
      </c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</row>
    <row r="26" spans="1:48" x14ac:dyDescent="0.25">
      <c r="A26" s="283">
        <v>19</v>
      </c>
      <c r="B26" s="285" t="s">
        <v>169</v>
      </c>
      <c r="C26" s="286" t="s">
        <v>405</v>
      </c>
      <c r="D26" s="287">
        <f t="shared" si="1"/>
        <v>207</v>
      </c>
      <c r="E26" s="288">
        <f t="shared" si="0"/>
        <v>107</v>
      </c>
      <c r="F26" s="288">
        <f t="shared" si="0"/>
        <v>0</v>
      </c>
      <c r="G26" s="288">
        <f t="shared" si="0"/>
        <v>0</v>
      </c>
      <c r="H26" s="288">
        <f t="shared" ref="H26:R38" si="4">W26+AL26</f>
        <v>0</v>
      </c>
      <c r="I26" s="288">
        <f t="shared" si="4"/>
        <v>50</v>
      </c>
      <c r="J26" s="288">
        <f t="shared" si="4"/>
        <v>0</v>
      </c>
      <c r="K26" s="288">
        <f t="shared" si="4"/>
        <v>50</v>
      </c>
      <c r="L26" s="288">
        <f t="shared" si="4"/>
        <v>0</v>
      </c>
      <c r="M26" s="288">
        <f t="shared" si="4"/>
        <v>0</v>
      </c>
      <c r="N26" s="288">
        <f t="shared" si="4"/>
        <v>0</v>
      </c>
      <c r="O26" s="288">
        <f t="shared" si="4"/>
        <v>0</v>
      </c>
      <c r="P26" s="288">
        <f t="shared" si="4"/>
        <v>0</v>
      </c>
      <c r="Q26" s="288">
        <f t="shared" si="4"/>
        <v>0</v>
      </c>
      <c r="R26" s="288">
        <f t="shared" si="4"/>
        <v>0</v>
      </c>
      <c r="S26" s="287">
        <f t="shared" si="2"/>
        <v>207</v>
      </c>
      <c r="T26" s="289">
        <v>107</v>
      </c>
      <c r="U26" s="289"/>
      <c r="V26" s="289"/>
      <c r="W26" s="289"/>
      <c r="X26" s="289">
        <v>50</v>
      </c>
      <c r="Y26" s="289"/>
      <c r="Z26" s="289">
        <v>50</v>
      </c>
      <c r="AA26" s="289"/>
      <c r="AB26" s="289"/>
      <c r="AC26" s="289"/>
      <c r="AD26" s="289"/>
      <c r="AE26" s="289"/>
      <c r="AF26" s="289"/>
      <c r="AG26" s="290"/>
      <c r="AH26" s="289">
        <f t="shared" si="3"/>
        <v>0</v>
      </c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</row>
    <row r="27" spans="1:48" x14ac:dyDescent="0.25">
      <c r="A27" s="283">
        <v>20</v>
      </c>
      <c r="B27" s="285" t="s">
        <v>278</v>
      </c>
      <c r="C27" s="286" t="s">
        <v>531</v>
      </c>
      <c r="D27" s="287">
        <f t="shared" si="1"/>
        <v>74</v>
      </c>
      <c r="E27" s="288">
        <f t="shared" ref="E27:G38" si="5">T27+AI27</f>
        <v>25</v>
      </c>
      <c r="F27" s="288">
        <f t="shared" si="5"/>
        <v>10</v>
      </c>
      <c r="G27" s="288">
        <f t="shared" si="5"/>
        <v>5</v>
      </c>
      <c r="H27" s="288">
        <f t="shared" si="4"/>
        <v>2</v>
      </c>
      <c r="I27" s="288">
        <f t="shared" si="4"/>
        <v>0</v>
      </c>
      <c r="J27" s="288">
        <f t="shared" si="4"/>
        <v>22</v>
      </c>
      <c r="K27" s="288">
        <f t="shared" si="4"/>
        <v>0</v>
      </c>
      <c r="L27" s="288">
        <f t="shared" si="4"/>
        <v>0</v>
      </c>
      <c r="M27" s="288">
        <f t="shared" si="4"/>
        <v>0</v>
      </c>
      <c r="N27" s="288">
        <f t="shared" si="4"/>
        <v>0</v>
      </c>
      <c r="O27" s="288">
        <f t="shared" si="4"/>
        <v>5</v>
      </c>
      <c r="P27" s="288">
        <f t="shared" si="4"/>
        <v>5</v>
      </c>
      <c r="Q27" s="288">
        <f t="shared" si="4"/>
        <v>0</v>
      </c>
      <c r="R27" s="288">
        <f t="shared" si="4"/>
        <v>0</v>
      </c>
      <c r="S27" s="287">
        <f t="shared" si="2"/>
        <v>74</v>
      </c>
      <c r="T27" s="289">
        <v>25</v>
      </c>
      <c r="U27" s="289">
        <v>10</v>
      </c>
      <c r="V27" s="289">
        <v>5</v>
      </c>
      <c r="W27" s="289">
        <v>2</v>
      </c>
      <c r="X27" s="289"/>
      <c r="Y27" s="289">
        <v>22</v>
      </c>
      <c r="Z27" s="289"/>
      <c r="AA27" s="289"/>
      <c r="AB27" s="289"/>
      <c r="AC27" s="289"/>
      <c r="AD27" s="289">
        <v>5</v>
      </c>
      <c r="AE27" s="289">
        <v>5</v>
      </c>
      <c r="AF27" s="289"/>
      <c r="AG27" s="290"/>
      <c r="AH27" s="289">
        <f t="shared" si="3"/>
        <v>0</v>
      </c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</row>
    <row r="28" spans="1:48" x14ac:dyDescent="0.25">
      <c r="A28" s="283">
        <v>21</v>
      </c>
      <c r="B28" s="285" t="s">
        <v>83</v>
      </c>
      <c r="C28" s="286" t="s">
        <v>84</v>
      </c>
      <c r="D28" s="287">
        <f t="shared" si="1"/>
        <v>250</v>
      </c>
      <c r="E28" s="288">
        <f t="shared" si="5"/>
        <v>0</v>
      </c>
      <c r="F28" s="288">
        <f t="shared" si="5"/>
        <v>0</v>
      </c>
      <c r="G28" s="288">
        <f t="shared" si="5"/>
        <v>0</v>
      </c>
      <c r="H28" s="288">
        <f t="shared" si="4"/>
        <v>0</v>
      </c>
      <c r="I28" s="288">
        <f t="shared" si="4"/>
        <v>45</v>
      </c>
      <c r="J28" s="288">
        <f t="shared" si="4"/>
        <v>45</v>
      </c>
      <c r="K28" s="288">
        <f t="shared" si="4"/>
        <v>45</v>
      </c>
      <c r="L28" s="288">
        <f t="shared" si="4"/>
        <v>45</v>
      </c>
      <c r="M28" s="288">
        <f t="shared" si="4"/>
        <v>35</v>
      </c>
      <c r="N28" s="288">
        <f t="shared" si="4"/>
        <v>35</v>
      </c>
      <c r="O28" s="288">
        <f t="shared" si="4"/>
        <v>0</v>
      </c>
      <c r="P28" s="288">
        <f t="shared" si="4"/>
        <v>0</v>
      </c>
      <c r="Q28" s="288">
        <f t="shared" si="4"/>
        <v>0</v>
      </c>
      <c r="R28" s="288">
        <f t="shared" si="4"/>
        <v>0</v>
      </c>
      <c r="S28" s="287">
        <f t="shared" si="2"/>
        <v>250</v>
      </c>
      <c r="T28" s="289"/>
      <c r="U28" s="289"/>
      <c r="V28" s="289"/>
      <c r="W28" s="289"/>
      <c r="X28" s="289">
        <v>45</v>
      </c>
      <c r="Y28" s="289">
        <v>45</v>
      </c>
      <c r="Z28" s="289">
        <v>45</v>
      </c>
      <c r="AA28" s="289">
        <v>45</v>
      </c>
      <c r="AB28" s="289">
        <v>35</v>
      </c>
      <c r="AC28" s="289">
        <v>35</v>
      </c>
      <c r="AD28" s="289"/>
      <c r="AE28" s="289"/>
      <c r="AF28" s="289"/>
      <c r="AG28" s="290"/>
      <c r="AH28" s="289">
        <f t="shared" si="3"/>
        <v>0</v>
      </c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</row>
    <row r="29" spans="1:48" x14ac:dyDescent="0.25">
      <c r="A29" s="283">
        <v>22</v>
      </c>
      <c r="B29" s="285" t="s">
        <v>276</v>
      </c>
      <c r="C29" s="286" t="s">
        <v>551</v>
      </c>
      <c r="D29" s="287">
        <f t="shared" si="1"/>
        <v>420</v>
      </c>
      <c r="E29" s="288">
        <f t="shared" si="5"/>
        <v>70</v>
      </c>
      <c r="F29" s="288">
        <f t="shared" si="5"/>
        <v>70</v>
      </c>
      <c r="G29" s="288">
        <f t="shared" si="5"/>
        <v>0</v>
      </c>
      <c r="H29" s="288">
        <f t="shared" si="4"/>
        <v>0</v>
      </c>
      <c r="I29" s="288">
        <f t="shared" si="4"/>
        <v>0</v>
      </c>
      <c r="J29" s="288">
        <f t="shared" si="4"/>
        <v>0</v>
      </c>
      <c r="K29" s="288">
        <f t="shared" si="4"/>
        <v>0</v>
      </c>
      <c r="L29" s="288">
        <f t="shared" si="4"/>
        <v>0</v>
      </c>
      <c r="M29" s="288">
        <f t="shared" si="4"/>
        <v>70</v>
      </c>
      <c r="N29" s="288">
        <f t="shared" si="4"/>
        <v>70</v>
      </c>
      <c r="O29" s="288">
        <f t="shared" si="4"/>
        <v>70</v>
      </c>
      <c r="P29" s="288">
        <f t="shared" si="4"/>
        <v>70</v>
      </c>
      <c r="Q29" s="288">
        <f t="shared" si="4"/>
        <v>0</v>
      </c>
      <c r="R29" s="288">
        <f t="shared" si="4"/>
        <v>0</v>
      </c>
      <c r="S29" s="287">
        <f t="shared" si="2"/>
        <v>420</v>
      </c>
      <c r="T29" s="289">
        <v>70</v>
      </c>
      <c r="U29" s="289">
        <v>70</v>
      </c>
      <c r="V29" s="289"/>
      <c r="W29" s="289"/>
      <c r="X29" s="289"/>
      <c r="Y29" s="289"/>
      <c r="Z29" s="289"/>
      <c r="AA29" s="289"/>
      <c r="AB29" s="289">
        <v>70</v>
      </c>
      <c r="AC29" s="289">
        <v>70</v>
      </c>
      <c r="AD29" s="289">
        <v>70</v>
      </c>
      <c r="AE29" s="289">
        <v>70</v>
      </c>
      <c r="AF29" s="289"/>
      <c r="AG29" s="290"/>
      <c r="AH29" s="289">
        <f t="shared" si="3"/>
        <v>0</v>
      </c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</row>
    <row r="30" spans="1:48" ht="22.5" x14ac:dyDescent="0.25">
      <c r="A30" s="283">
        <v>23</v>
      </c>
      <c r="B30" s="285" t="s">
        <v>141</v>
      </c>
      <c r="C30" s="286" t="s">
        <v>552</v>
      </c>
      <c r="D30" s="287">
        <f t="shared" si="1"/>
        <v>150</v>
      </c>
      <c r="E30" s="288">
        <f t="shared" si="5"/>
        <v>15</v>
      </c>
      <c r="F30" s="288">
        <f t="shared" si="5"/>
        <v>15</v>
      </c>
      <c r="G30" s="288">
        <f t="shared" si="5"/>
        <v>15</v>
      </c>
      <c r="H30" s="288">
        <f t="shared" si="4"/>
        <v>15</v>
      </c>
      <c r="I30" s="288">
        <f t="shared" si="4"/>
        <v>15</v>
      </c>
      <c r="J30" s="288">
        <f t="shared" si="4"/>
        <v>15</v>
      </c>
      <c r="K30" s="288">
        <f t="shared" si="4"/>
        <v>15</v>
      </c>
      <c r="L30" s="288">
        <f t="shared" si="4"/>
        <v>15</v>
      </c>
      <c r="M30" s="288">
        <f t="shared" si="4"/>
        <v>15</v>
      </c>
      <c r="N30" s="288">
        <f t="shared" si="4"/>
        <v>15</v>
      </c>
      <c r="O30" s="288">
        <f t="shared" si="4"/>
        <v>0</v>
      </c>
      <c r="P30" s="288">
        <f t="shared" si="4"/>
        <v>0</v>
      </c>
      <c r="Q30" s="288">
        <f t="shared" si="4"/>
        <v>0</v>
      </c>
      <c r="R30" s="288">
        <f t="shared" si="4"/>
        <v>0</v>
      </c>
      <c r="S30" s="287">
        <f t="shared" si="2"/>
        <v>150</v>
      </c>
      <c r="T30" s="289">
        <v>15</v>
      </c>
      <c r="U30" s="289">
        <v>15</v>
      </c>
      <c r="V30" s="289">
        <v>15</v>
      </c>
      <c r="W30" s="289">
        <v>15</v>
      </c>
      <c r="X30" s="289">
        <v>15</v>
      </c>
      <c r="Y30" s="289">
        <v>15</v>
      </c>
      <c r="Z30" s="289">
        <v>15</v>
      </c>
      <c r="AA30" s="289">
        <v>15</v>
      </c>
      <c r="AB30" s="289">
        <v>15</v>
      </c>
      <c r="AC30" s="289">
        <v>15</v>
      </c>
      <c r="AD30" s="289"/>
      <c r="AE30" s="289"/>
      <c r="AF30" s="289"/>
      <c r="AG30" s="290"/>
      <c r="AH30" s="289">
        <f t="shared" si="3"/>
        <v>0</v>
      </c>
      <c r="AI30" s="288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</row>
    <row r="31" spans="1:48" ht="22.5" x14ac:dyDescent="0.25">
      <c r="A31" s="283">
        <v>24</v>
      </c>
      <c r="B31" s="285" t="s">
        <v>143</v>
      </c>
      <c r="C31" s="286" t="s">
        <v>553</v>
      </c>
      <c r="D31" s="287">
        <f t="shared" si="1"/>
        <v>210</v>
      </c>
      <c r="E31" s="288">
        <f t="shared" si="5"/>
        <v>0</v>
      </c>
      <c r="F31" s="288">
        <f t="shared" si="5"/>
        <v>0</v>
      </c>
      <c r="G31" s="288">
        <f t="shared" si="5"/>
        <v>35</v>
      </c>
      <c r="H31" s="288">
        <f t="shared" si="4"/>
        <v>35</v>
      </c>
      <c r="I31" s="288">
        <f t="shared" si="4"/>
        <v>35</v>
      </c>
      <c r="J31" s="288">
        <f t="shared" si="4"/>
        <v>35</v>
      </c>
      <c r="K31" s="288">
        <f t="shared" si="4"/>
        <v>35</v>
      </c>
      <c r="L31" s="288">
        <f t="shared" si="4"/>
        <v>35</v>
      </c>
      <c r="M31" s="288">
        <f t="shared" si="4"/>
        <v>0</v>
      </c>
      <c r="N31" s="288">
        <f t="shared" si="4"/>
        <v>0</v>
      </c>
      <c r="O31" s="288">
        <f t="shared" si="4"/>
        <v>0</v>
      </c>
      <c r="P31" s="288">
        <f t="shared" si="4"/>
        <v>0</v>
      </c>
      <c r="Q31" s="288">
        <f t="shared" si="4"/>
        <v>0</v>
      </c>
      <c r="R31" s="288">
        <f t="shared" si="4"/>
        <v>0</v>
      </c>
      <c r="S31" s="287">
        <f t="shared" si="2"/>
        <v>210</v>
      </c>
      <c r="T31" s="289"/>
      <c r="U31" s="289"/>
      <c r="V31" s="289">
        <v>35</v>
      </c>
      <c r="W31" s="289">
        <v>35</v>
      </c>
      <c r="X31" s="289">
        <v>35</v>
      </c>
      <c r="Y31" s="289">
        <v>35</v>
      </c>
      <c r="Z31" s="289">
        <v>35</v>
      </c>
      <c r="AA31" s="289">
        <v>35</v>
      </c>
      <c r="AB31" s="289"/>
      <c r="AC31" s="289"/>
      <c r="AD31" s="289"/>
      <c r="AE31" s="289"/>
      <c r="AF31" s="289"/>
      <c r="AG31" s="290"/>
      <c r="AH31" s="289">
        <f t="shared" si="3"/>
        <v>0</v>
      </c>
      <c r="AI31" s="288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</row>
    <row r="32" spans="1:48" ht="22.5" x14ac:dyDescent="0.25">
      <c r="A32" s="283">
        <v>25</v>
      </c>
      <c r="B32" s="285" t="s">
        <v>145</v>
      </c>
      <c r="C32" s="286" t="s">
        <v>554</v>
      </c>
      <c r="D32" s="287">
        <f t="shared" si="1"/>
        <v>250</v>
      </c>
      <c r="E32" s="288">
        <f t="shared" si="5"/>
        <v>25</v>
      </c>
      <c r="F32" s="288">
        <f t="shared" si="5"/>
        <v>25</v>
      </c>
      <c r="G32" s="288">
        <f t="shared" si="5"/>
        <v>25</v>
      </c>
      <c r="H32" s="288">
        <f t="shared" si="4"/>
        <v>25</v>
      </c>
      <c r="I32" s="288">
        <f t="shared" si="4"/>
        <v>25</v>
      </c>
      <c r="J32" s="288">
        <f t="shared" si="4"/>
        <v>25</v>
      </c>
      <c r="K32" s="288">
        <f t="shared" si="4"/>
        <v>25</v>
      </c>
      <c r="L32" s="288">
        <f t="shared" si="4"/>
        <v>25</v>
      </c>
      <c r="M32" s="288">
        <f t="shared" si="4"/>
        <v>25</v>
      </c>
      <c r="N32" s="288">
        <f t="shared" si="4"/>
        <v>25</v>
      </c>
      <c r="O32" s="288">
        <f t="shared" si="4"/>
        <v>0</v>
      </c>
      <c r="P32" s="288">
        <f t="shared" si="4"/>
        <v>0</v>
      </c>
      <c r="Q32" s="288">
        <f t="shared" si="4"/>
        <v>0</v>
      </c>
      <c r="R32" s="288">
        <f t="shared" si="4"/>
        <v>0</v>
      </c>
      <c r="S32" s="287">
        <f t="shared" si="2"/>
        <v>250</v>
      </c>
      <c r="T32" s="289">
        <v>25</v>
      </c>
      <c r="U32" s="289">
        <v>25</v>
      </c>
      <c r="V32" s="289">
        <v>25</v>
      </c>
      <c r="W32" s="289">
        <v>25</v>
      </c>
      <c r="X32" s="289">
        <v>25</v>
      </c>
      <c r="Y32" s="289">
        <v>25</v>
      </c>
      <c r="Z32" s="289">
        <v>25</v>
      </c>
      <c r="AA32" s="289">
        <v>25</v>
      </c>
      <c r="AB32" s="289">
        <v>25</v>
      </c>
      <c r="AC32" s="289">
        <v>25</v>
      </c>
      <c r="AD32" s="289"/>
      <c r="AE32" s="289"/>
      <c r="AF32" s="289"/>
      <c r="AG32" s="290"/>
      <c r="AH32" s="289">
        <f t="shared" si="3"/>
        <v>0</v>
      </c>
      <c r="AI32" s="288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</row>
    <row r="33" spans="1:48" x14ac:dyDescent="0.25">
      <c r="A33" s="283">
        <v>26</v>
      </c>
      <c r="B33" s="285" t="s">
        <v>274</v>
      </c>
      <c r="C33" s="286" t="s">
        <v>275</v>
      </c>
      <c r="D33" s="287">
        <f t="shared" si="1"/>
        <v>960</v>
      </c>
      <c r="E33" s="288">
        <f t="shared" si="5"/>
        <v>60</v>
      </c>
      <c r="F33" s="288">
        <f t="shared" si="5"/>
        <v>60</v>
      </c>
      <c r="G33" s="288">
        <f t="shared" si="5"/>
        <v>60</v>
      </c>
      <c r="H33" s="288">
        <f t="shared" si="4"/>
        <v>60</v>
      </c>
      <c r="I33" s="288">
        <f t="shared" si="4"/>
        <v>360</v>
      </c>
      <c r="J33" s="288">
        <f t="shared" si="4"/>
        <v>360</v>
      </c>
      <c r="K33" s="288">
        <f t="shared" si="4"/>
        <v>0</v>
      </c>
      <c r="L33" s="288">
        <f t="shared" si="4"/>
        <v>0</v>
      </c>
      <c r="M33" s="288">
        <f t="shared" si="4"/>
        <v>0</v>
      </c>
      <c r="N33" s="288">
        <f t="shared" si="4"/>
        <v>0</v>
      </c>
      <c r="O33" s="288">
        <f t="shared" si="4"/>
        <v>0</v>
      </c>
      <c r="P33" s="288">
        <f t="shared" si="4"/>
        <v>0</v>
      </c>
      <c r="Q33" s="288">
        <f t="shared" si="4"/>
        <v>0</v>
      </c>
      <c r="R33" s="288">
        <f t="shared" si="4"/>
        <v>0</v>
      </c>
      <c r="S33" s="287">
        <f t="shared" si="2"/>
        <v>960</v>
      </c>
      <c r="T33" s="289">
        <v>60</v>
      </c>
      <c r="U33" s="289">
        <v>60</v>
      </c>
      <c r="V33" s="289">
        <v>60</v>
      </c>
      <c r="W33" s="289">
        <v>60</v>
      </c>
      <c r="X33" s="289">
        <v>360</v>
      </c>
      <c r="Y33" s="289">
        <v>360</v>
      </c>
      <c r="Z33" s="289"/>
      <c r="AA33" s="289"/>
      <c r="AB33" s="289"/>
      <c r="AC33" s="289"/>
      <c r="AD33" s="289"/>
      <c r="AE33" s="289"/>
      <c r="AF33" s="289"/>
      <c r="AG33" s="290"/>
      <c r="AH33" s="289">
        <f t="shared" si="3"/>
        <v>0</v>
      </c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</row>
    <row r="34" spans="1:48" x14ac:dyDescent="0.25">
      <c r="A34" s="283">
        <v>27</v>
      </c>
      <c r="B34" s="285" t="s">
        <v>260</v>
      </c>
      <c r="C34" s="286" t="s">
        <v>555</v>
      </c>
      <c r="D34" s="287">
        <f t="shared" si="1"/>
        <v>400</v>
      </c>
      <c r="E34" s="288">
        <f t="shared" si="5"/>
        <v>0</v>
      </c>
      <c r="F34" s="288">
        <f t="shared" si="5"/>
        <v>0</v>
      </c>
      <c r="G34" s="288">
        <f t="shared" si="5"/>
        <v>0</v>
      </c>
      <c r="H34" s="288">
        <f t="shared" si="4"/>
        <v>0</v>
      </c>
      <c r="I34" s="288">
        <f t="shared" si="4"/>
        <v>0</v>
      </c>
      <c r="J34" s="288">
        <f t="shared" si="4"/>
        <v>0</v>
      </c>
      <c r="K34" s="288">
        <f t="shared" si="4"/>
        <v>0</v>
      </c>
      <c r="L34" s="288">
        <f t="shared" si="4"/>
        <v>0</v>
      </c>
      <c r="M34" s="288">
        <f t="shared" si="4"/>
        <v>0</v>
      </c>
      <c r="N34" s="288">
        <f t="shared" si="4"/>
        <v>0</v>
      </c>
      <c r="O34" s="288">
        <f t="shared" si="4"/>
        <v>0</v>
      </c>
      <c r="P34" s="288">
        <f t="shared" si="4"/>
        <v>0</v>
      </c>
      <c r="Q34" s="288">
        <f t="shared" si="4"/>
        <v>200</v>
      </c>
      <c r="R34" s="288">
        <f t="shared" si="4"/>
        <v>200</v>
      </c>
      <c r="S34" s="287">
        <f t="shared" si="2"/>
        <v>400</v>
      </c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>
        <v>200</v>
      </c>
      <c r="AG34" s="290">
        <v>200</v>
      </c>
      <c r="AH34" s="289">
        <f t="shared" si="3"/>
        <v>0</v>
      </c>
      <c r="AI34" s="288"/>
      <c r="AJ34" s="288"/>
      <c r="AK34" s="288"/>
      <c r="AL34" s="288"/>
      <c r="AM34" s="288"/>
      <c r="AN34" s="288"/>
      <c r="AO34" s="288"/>
      <c r="AP34" s="288"/>
      <c r="AQ34" s="288"/>
      <c r="AR34" s="288"/>
      <c r="AS34" s="288"/>
      <c r="AT34" s="288"/>
      <c r="AU34" s="288"/>
      <c r="AV34" s="288"/>
    </row>
    <row r="35" spans="1:48" x14ac:dyDescent="0.25">
      <c r="A35" s="283">
        <v>28</v>
      </c>
      <c r="B35" s="285" t="s">
        <v>262</v>
      </c>
      <c r="C35" s="286" t="s">
        <v>263</v>
      </c>
      <c r="D35" s="287">
        <f t="shared" si="1"/>
        <v>150</v>
      </c>
      <c r="E35" s="288">
        <f t="shared" si="5"/>
        <v>0</v>
      </c>
      <c r="F35" s="288">
        <f t="shared" si="5"/>
        <v>0</v>
      </c>
      <c r="G35" s="288">
        <f t="shared" si="5"/>
        <v>0</v>
      </c>
      <c r="H35" s="288">
        <f t="shared" si="4"/>
        <v>0</v>
      </c>
      <c r="I35" s="288">
        <f t="shared" si="4"/>
        <v>0</v>
      </c>
      <c r="J35" s="288">
        <f t="shared" si="4"/>
        <v>0</v>
      </c>
      <c r="K35" s="288">
        <f t="shared" si="4"/>
        <v>0</v>
      </c>
      <c r="L35" s="288">
        <f t="shared" si="4"/>
        <v>0</v>
      </c>
      <c r="M35" s="288">
        <f t="shared" si="4"/>
        <v>0</v>
      </c>
      <c r="N35" s="288">
        <f t="shared" si="4"/>
        <v>0</v>
      </c>
      <c r="O35" s="288">
        <f t="shared" si="4"/>
        <v>0</v>
      </c>
      <c r="P35" s="288">
        <f t="shared" si="4"/>
        <v>150</v>
      </c>
      <c r="Q35" s="288">
        <f t="shared" si="4"/>
        <v>0</v>
      </c>
      <c r="R35" s="288">
        <f t="shared" si="4"/>
        <v>0</v>
      </c>
      <c r="S35" s="287">
        <f t="shared" si="2"/>
        <v>150</v>
      </c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>
        <v>150</v>
      </c>
      <c r="AF35" s="289"/>
      <c r="AG35" s="290"/>
      <c r="AH35" s="289">
        <f t="shared" si="3"/>
        <v>0</v>
      </c>
      <c r="AI35" s="288"/>
      <c r="AJ35" s="288"/>
      <c r="AK35" s="288"/>
      <c r="AL35" s="288"/>
      <c r="AM35" s="288"/>
      <c r="AN35" s="288"/>
      <c r="AO35" s="288"/>
      <c r="AP35" s="288"/>
      <c r="AQ35" s="288"/>
      <c r="AR35" s="288"/>
      <c r="AS35" s="288"/>
      <c r="AT35" s="288"/>
      <c r="AU35" s="288"/>
      <c r="AV35" s="288"/>
    </row>
    <row r="36" spans="1:48" x14ac:dyDescent="0.25">
      <c r="A36" s="283">
        <v>29</v>
      </c>
      <c r="B36" s="285" t="s">
        <v>185</v>
      </c>
      <c r="C36" s="286" t="s">
        <v>556</v>
      </c>
      <c r="D36" s="287">
        <f t="shared" si="1"/>
        <v>466</v>
      </c>
      <c r="E36" s="288">
        <f t="shared" si="5"/>
        <v>119</v>
      </c>
      <c r="F36" s="288">
        <f t="shared" si="5"/>
        <v>119</v>
      </c>
      <c r="G36" s="288">
        <f t="shared" si="5"/>
        <v>10</v>
      </c>
      <c r="H36" s="288">
        <f t="shared" si="4"/>
        <v>10</v>
      </c>
      <c r="I36" s="288">
        <f t="shared" si="4"/>
        <v>0</v>
      </c>
      <c r="J36" s="288">
        <f t="shared" si="4"/>
        <v>0</v>
      </c>
      <c r="K36" s="288">
        <f t="shared" si="4"/>
        <v>25</v>
      </c>
      <c r="L36" s="288">
        <f t="shared" si="4"/>
        <v>25</v>
      </c>
      <c r="M36" s="288">
        <f t="shared" si="4"/>
        <v>79</v>
      </c>
      <c r="N36" s="288">
        <f t="shared" si="4"/>
        <v>79</v>
      </c>
      <c r="O36" s="288">
        <f t="shared" si="4"/>
        <v>0</v>
      </c>
      <c r="P36" s="288">
        <f t="shared" si="4"/>
        <v>0</v>
      </c>
      <c r="Q36" s="288">
        <f t="shared" si="4"/>
        <v>0</v>
      </c>
      <c r="R36" s="288">
        <f t="shared" si="4"/>
        <v>0</v>
      </c>
      <c r="S36" s="287">
        <f t="shared" si="2"/>
        <v>466</v>
      </c>
      <c r="T36" s="289">
        <v>119</v>
      </c>
      <c r="U36" s="289">
        <v>119</v>
      </c>
      <c r="V36" s="289">
        <v>10</v>
      </c>
      <c r="W36" s="289">
        <v>10</v>
      </c>
      <c r="X36" s="289"/>
      <c r="Y36" s="289"/>
      <c r="Z36" s="289">
        <v>25</v>
      </c>
      <c r="AA36" s="289">
        <v>25</v>
      </c>
      <c r="AB36" s="289">
        <v>79</v>
      </c>
      <c r="AC36" s="289">
        <v>79</v>
      </c>
      <c r="AD36" s="289"/>
      <c r="AE36" s="289"/>
      <c r="AF36" s="289"/>
      <c r="AG36" s="290"/>
      <c r="AH36" s="289">
        <f t="shared" si="3"/>
        <v>0</v>
      </c>
      <c r="AI36" s="288"/>
      <c r="AJ36" s="288"/>
      <c r="AK36" s="288"/>
      <c r="AL36" s="288"/>
      <c r="AM36" s="288"/>
      <c r="AN36" s="288"/>
      <c r="AO36" s="288"/>
      <c r="AP36" s="288"/>
      <c r="AQ36" s="288"/>
      <c r="AR36" s="288"/>
      <c r="AS36" s="288"/>
      <c r="AT36" s="288"/>
      <c r="AU36" s="288"/>
      <c r="AV36" s="288"/>
    </row>
    <row r="37" spans="1:48" ht="19.5" customHeight="1" x14ac:dyDescent="0.25">
      <c r="A37" s="283">
        <v>30</v>
      </c>
      <c r="B37" s="285" t="s">
        <v>215</v>
      </c>
      <c r="C37" s="286" t="s">
        <v>216</v>
      </c>
      <c r="D37" s="287">
        <f t="shared" si="1"/>
        <v>250</v>
      </c>
      <c r="E37" s="288">
        <f t="shared" si="5"/>
        <v>25</v>
      </c>
      <c r="F37" s="288">
        <f t="shared" si="5"/>
        <v>25</v>
      </c>
      <c r="G37" s="288">
        <f t="shared" si="5"/>
        <v>25</v>
      </c>
      <c r="H37" s="288">
        <f t="shared" si="4"/>
        <v>25</v>
      </c>
      <c r="I37" s="288">
        <f t="shared" si="4"/>
        <v>25</v>
      </c>
      <c r="J37" s="288">
        <f t="shared" si="4"/>
        <v>25</v>
      </c>
      <c r="K37" s="288">
        <f t="shared" si="4"/>
        <v>25</v>
      </c>
      <c r="L37" s="288">
        <f t="shared" si="4"/>
        <v>25</v>
      </c>
      <c r="M37" s="288">
        <f t="shared" si="4"/>
        <v>25</v>
      </c>
      <c r="N37" s="288">
        <f t="shared" si="4"/>
        <v>25</v>
      </c>
      <c r="O37" s="288">
        <f t="shared" si="4"/>
        <v>0</v>
      </c>
      <c r="P37" s="288">
        <f t="shared" si="4"/>
        <v>0</v>
      </c>
      <c r="Q37" s="288">
        <f t="shared" si="4"/>
        <v>0</v>
      </c>
      <c r="R37" s="288">
        <f t="shared" si="4"/>
        <v>0</v>
      </c>
      <c r="S37" s="287">
        <f t="shared" si="2"/>
        <v>250</v>
      </c>
      <c r="T37" s="289">
        <v>25</v>
      </c>
      <c r="U37" s="289">
        <v>25</v>
      </c>
      <c r="V37" s="289">
        <v>25</v>
      </c>
      <c r="W37" s="289">
        <v>25</v>
      </c>
      <c r="X37" s="289">
        <v>25</v>
      </c>
      <c r="Y37" s="289">
        <v>25</v>
      </c>
      <c r="Z37" s="289">
        <v>25</v>
      </c>
      <c r="AA37" s="289">
        <v>25</v>
      </c>
      <c r="AB37" s="289">
        <v>25</v>
      </c>
      <c r="AC37" s="289">
        <v>25</v>
      </c>
      <c r="AD37" s="289"/>
      <c r="AE37" s="289"/>
      <c r="AF37" s="289"/>
      <c r="AG37" s="290"/>
      <c r="AH37" s="289">
        <f t="shared" si="3"/>
        <v>0</v>
      </c>
      <c r="AI37" s="288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</row>
    <row r="38" spans="1:48" x14ac:dyDescent="0.25">
      <c r="A38" s="283">
        <v>31</v>
      </c>
      <c r="B38" s="286"/>
      <c r="C38" s="286" t="s">
        <v>557</v>
      </c>
      <c r="D38" s="287">
        <f t="shared" si="1"/>
        <v>100</v>
      </c>
      <c r="E38" s="288">
        <f t="shared" si="5"/>
        <v>20</v>
      </c>
      <c r="F38" s="288">
        <f t="shared" si="5"/>
        <v>10</v>
      </c>
      <c r="G38" s="288">
        <f t="shared" si="5"/>
        <v>18</v>
      </c>
      <c r="H38" s="288">
        <f t="shared" si="4"/>
        <v>10</v>
      </c>
      <c r="I38" s="288">
        <f t="shared" si="4"/>
        <v>20</v>
      </c>
      <c r="J38" s="288">
        <f t="shared" si="4"/>
        <v>10</v>
      </c>
      <c r="K38" s="288">
        <f t="shared" si="4"/>
        <v>0</v>
      </c>
      <c r="L38" s="288">
        <f t="shared" si="4"/>
        <v>0</v>
      </c>
      <c r="M38" s="288">
        <f t="shared" si="4"/>
        <v>8</v>
      </c>
      <c r="N38" s="288">
        <f t="shared" si="4"/>
        <v>4</v>
      </c>
      <c r="O38" s="288">
        <f t="shared" si="4"/>
        <v>0</v>
      </c>
      <c r="P38" s="288">
        <f t="shared" si="4"/>
        <v>0</v>
      </c>
      <c r="Q38" s="288">
        <f t="shared" si="4"/>
        <v>0</v>
      </c>
      <c r="R38" s="288">
        <f t="shared" si="4"/>
        <v>0</v>
      </c>
      <c r="S38" s="287">
        <f t="shared" si="2"/>
        <v>0</v>
      </c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90"/>
      <c r="AH38" s="289">
        <f t="shared" si="3"/>
        <v>100</v>
      </c>
      <c r="AI38" s="288">
        <v>20</v>
      </c>
      <c r="AJ38" s="288">
        <v>10</v>
      </c>
      <c r="AK38" s="288">
        <v>18</v>
      </c>
      <c r="AL38" s="288">
        <v>10</v>
      </c>
      <c r="AM38" s="288">
        <v>20</v>
      </c>
      <c r="AN38" s="288">
        <v>10</v>
      </c>
      <c r="AO38" s="288">
        <v>0</v>
      </c>
      <c r="AP38" s="288">
        <v>0</v>
      </c>
      <c r="AQ38" s="288">
        <v>8</v>
      </c>
      <c r="AR38" s="288">
        <v>4</v>
      </c>
      <c r="AS38" s="288">
        <v>0</v>
      </c>
      <c r="AT38" s="288">
        <v>0</v>
      </c>
      <c r="AU38" s="288">
        <v>0</v>
      </c>
      <c r="AV38" s="288">
        <v>0</v>
      </c>
    </row>
    <row r="39" spans="1:48" ht="14.25" customHeight="1" x14ac:dyDescent="0.25">
      <c r="A39" s="291"/>
      <c r="B39" s="292"/>
      <c r="C39" s="292" t="s">
        <v>477</v>
      </c>
      <c r="D39" s="293">
        <f>SUM(D8:D38)</f>
        <v>11568</v>
      </c>
      <c r="E39" s="293">
        <f t="shared" ref="E39:R39" si="6">SUM(E8:E38)</f>
        <v>1911</v>
      </c>
      <c r="F39" s="293">
        <f t="shared" si="6"/>
        <v>600</v>
      </c>
      <c r="G39" s="293">
        <f t="shared" si="6"/>
        <v>1173</v>
      </c>
      <c r="H39" s="293">
        <f t="shared" si="6"/>
        <v>635</v>
      </c>
      <c r="I39" s="293">
        <f t="shared" si="6"/>
        <v>3242</v>
      </c>
      <c r="J39" s="293">
        <f t="shared" si="6"/>
        <v>1598</v>
      </c>
      <c r="K39" s="293">
        <f t="shared" si="6"/>
        <v>370</v>
      </c>
      <c r="L39" s="293">
        <f t="shared" si="6"/>
        <v>250</v>
      </c>
      <c r="M39" s="293">
        <f t="shared" si="6"/>
        <v>635</v>
      </c>
      <c r="N39" s="293">
        <f t="shared" si="6"/>
        <v>389</v>
      </c>
      <c r="O39" s="293">
        <f t="shared" si="6"/>
        <v>75</v>
      </c>
      <c r="P39" s="293">
        <f t="shared" si="6"/>
        <v>225</v>
      </c>
      <c r="Q39" s="293">
        <f t="shared" si="6"/>
        <v>230</v>
      </c>
      <c r="R39" s="294">
        <f t="shared" si="6"/>
        <v>235</v>
      </c>
      <c r="S39" s="293">
        <f>SUM(S14:S38)</f>
        <v>4952</v>
      </c>
      <c r="T39" s="293">
        <f t="shared" ref="T39:AV39" si="7">SUM(T14:T38)</f>
        <v>596</v>
      </c>
      <c r="U39" s="293">
        <f t="shared" si="7"/>
        <v>399</v>
      </c>
      <c r="V39" s="293">
        <f t="shared" si="7"/>
        <v>230</v>
      </c>
      <c r="W39" s="293">
        <f t="shared" si="7"/>
        <v>217</v>
      </c>
      <c r="X39" s="293">
        <f t="shared" si="7"/>
        <v>835</v>
      </c>
      <c r="Y39" s="293">
        <f t="shared" si="7"/>
        <v>767</v>
      </c>
      <c r="Z39" s="293">
        <f t="shared" si="7"/>
        <v>330</v>
      </c>
      <c r="AA39" s="293">
        <f t="shared" si="7"/>
        <v>240</v>
      </c>
      <c r="AB39" s="293">
        <f t="shared" si="7"/>
        <v>325</v>
      </c>
      <c r="AC39" s="293">
        <f t="shared" si="7"/>
        <v>313</v>
      </c>
      <c r="AD39" s="293">
        <f t="shared" si="7"/>
        <v>75</v>
      </c>
      <c r="AE39" s="293">
        <f t="shared" si="7"/>
        <v>225</v>
      </c>
      <c r="AF39" s="293">
        <f t="shared" si="7"/>
        <v>200</v>
      </c>
      <c r="AG39" s="293">
        <f t="shared" si="7"/>
        <v>200</v>
      </c>
      <c r="AH39" s="293">
        <f t="shared" si="7"/>
        <v>850</v>
      </c>
      <c r="AI39" s="293">
        <f t="shared" si="7"/>
        <v>216</v>
      </c>
      <c r="AJ39" s="293">
        <f t="shared" si="7"/>
        <v>61</v>
      </c>
      <c r="AK39" s="293">
        <f t="shared" si="7"/>
        <v>109</v>
      </c>
      <c r="AL39" s="293">
        <f t="shared" si="7"/>
        <v>45</v>
      </c>
      <c r="AM39" s="293">
        <f t="shared" si="7"/>
        <v>197</v>
      </c>
      <c r="AN39" s="293">
        <f t="shared" si="7"/>
        <v>51</v>
      </c>
      <c r="AO39" s="293">
        <f t="shared" si="7"/>
        <v>0</v>
      </c>
      <c r="AP39" s="293">
        <f t="shared" si="7"/>
        <v>0</v>
      </c>
      <c r="AQ39" s="293">
        <f t="shared" si="7"/>
        <v>75</v>
      </c>
      <c r="AR39" s="293">
        <f t="shared" si="7"/>
        <v>31</v>
      </c>
      <c r="AS39" s="293">
        <f t="shared" si="7"/>
        <v>0</v>
      </c>
      <c r="AT39" s="293">
        <f t="shared" si="7"/>
        <v>0</v>
      </c>
      <c r="AU39" s="293">
        <f t="shared" si="7"/>
        <v>30</v>
      </c>
      <c r="AV39" s="293">
        <f t="shared" si="7"/>
        <v>35</v>
      </c>
    </row>
  </sheetData>
  <mergeCells count="31">
    <mergeCell ref="A2:R2"/>
    <mergeCell ref="A4:A6"/>
    <mergeCell ref="B4:B6"/>
    <mergeCell ref="C4:C6"/>
    <mergeCell ref="D4:R4"/>
    <mergeCell ref="AK5:AL5"/>
    <mergeCell ref="AH4:AV4"/>
    <mergeCell ref="D5:D6"/>
    <mergeCell ref="E5:F5"/>
    <mergeCell ref="G5:H5"/>
    <mergeCell ref="I5:J5"/>
    <mergeCell ref="K5:L5"/>
    <mergeCell ref="M5:N5"/>
    <mergeCell ref="O5:P5"/>
    <mergeCell ref="Q5:R5"/>
    <mergeCell ref="S5:S6"/>
    <mergeCell ref="S4:AG4"/>
    <mergeCell ref="T5:U5"/>
    <mergeCell ref="V5:W5"/>
    <mergeCell ref="X5:Y5"/>
    <mergeCell ref="Z5:AA5"/>
    <mergeCell ref="AB5:AC5"/>
    <mergeCell ref="AD5:AE5"/>
    <mergeCell ref="AF5:AG5"/>
    <mergeCell ref="AH5:AH6"/>
    <mergeCell ref="AI5:AJ5"/>
    <mergeCell ref="AM5:AN5"/>
    <mergeCell ref="AO5:AP5"/>
    <mergeCell ref="AQ5:AR5"/>
    <mergeCell ref="AS5:AT5"/>
    <mergeCell ref="AU5:AV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4"/>
  <sheetViews>
    <sheetView workbookViewId="0">
      <selection sqref="A1:XFD1048576"/>
    </sheetView>
  </sheetViews>
  <sheetFormatPr defaultRowHeight="12.75" x14ac:dyDescent="0.25"/>
  <cols>
    <col min="1" max="1" width="5.85546875" style="352" customWidth="1"/>
    <col min="2" max="2" width="10.140625" style="352" customWidth="1"/>
    <col min="3" max="3" width="55.5703125" style="367" customWidth="1"/>
    <col min="4" max="4" width="16.28515625" style="352" customWidth="1"/>
    <col min="5" max="5" width="13.7109375" style="352" customWidth="1"/>
    <col min="6" max="16384" width="9.140625" style="352"/>
  </cols>
  <sheetData>
    <row r="1" spans="1:7" ht="36.75" customHeight="1" x14ac:dyDescent="0.25">
      <c r="A1" s="861" t="s">
        <v>605</v>
      </c>
      <c r="B1" s="862"/>
      <c r="C1" s="862"/>
      <c r="D1" s="862"/>
      <c r="E1" s="862"/>
      <c r="F1" s="351"/>
      <c r="G1" s="351"/>
    </row>
    <row r="3" spans="1:7" ht="31.5" customHeight="1" x14ac:dyDescent="0.25">
      <c r="A3" s="353" t="s">
        <v>0</v>
      </c>
      <c r="B3" s="353" t="s">
        <v>304</v>
      </c>
      <c r="C3" s="353" t="s">
        <v>294</v>
      </c>
      <c r="D3" s="353" t="s">
        <v>606</v>
      </c>
      <c r="E3" s="353" t="s">
        <v>607</v>
      </c>
    </row>
    <row r="4" spans="1:7" x14ac:dyDescent="0.25">
      <c r="A4" s="354">
        <v>1</v>
      </c>
      <c r="B4" s="354">
        <v>2</v>
      </c>
      <c r="C4" s="354">
        <v>3</v>
      </c>
      <c r="D4" s="354">
        <v>4</v>
      </c>
      <c r="E4" s="354">
        <v>5</v>
      </c>
    </row>
    <row r="5" spans="1:7" ht="27" customHeight="1" x14ac:dyDescent="0.25">
      <c r="A5" s="863" t="s">
        <v>608</v>
      </c>
      <c r="B5" s="863"/>
      <c r="C5" s="863"/>
      <c r="D5" s="355">
        <v>3881</v>
      </c>
      <c r="E5" s="356"/>
    </row>
    <row r="6" spans="1:7" ht="15" customHeight="1" x14ac:dyDescent="0.25">
      <c r="A6" s="357">
        <v>1</v>
      </c>
      <c r="B6" s="353">
        <v>29110</v>
      </c>
      <c r="C6" s="358" t="s">
        <v>247</v>
      </c>
      <c r="D6" s="359">
        <v>2440</v>
      </c>
      <c r="E6" s="357"/>
    </row>
    <row r="7" spans="1:7" ht="15" customHeight="1" x14ac:dyDescent="0.25">
      <c r="A7" s="357">
        <v>2</v>
      </c>
      <c r="B7" s="360">
        <v>20233</v>
      </c>
      <c r="C7" s="361" t="s">
        <v>249</v>
      </c>
      <c r="D7" s="359">
        <v>1441</v>
      </c>
      <c r="E7" s="357"/>
    </row>
    <row r="8" spans="1:7" ht="18" customHeight="1" x14ac:dyDescent="0.25">
      <c r="A8" s="863" t="s">
        <v>609</v>
      </c>
      <c r="B8" s="863"/>
      <c r="C8" s="863"/>
      <c r="D8" s="354"/>
      <c r="E8" s="362">
        <v>363</v>
      </c>
    </row>
    <row r="9" spans="1:7" ht="16.5" customHeight="1" x14ac:dyDescent="0.25">
      <c r="A9" s="864">
        <v>1</v>
      </c>
      <c r="B9" s="865">
        <v>22134</v>
      </c>
      <c r="C9" s="361" t="s">
        <v>285</v>
      </c>
      <c r="D9" s="363"/>
      <c r="E9" s="357"/>
    </row>
    <row r="10" spans="1:7" ht="16.5" customHeight="1" x14ac:dyDescent="0.25">
      <c r="A10" s="864"/>
      <c r="B10" s="865"/>
      <c r="C10" s="364" t="s">
        <v>610</v>
      </c>
      <c r="D10" s="354"/>
      <c r="E10" s="354">
        <v>57</v>
      </c>
    </row>
    <row r="11" spans="1:7" ht="16.5" customHeight="1" x14ac:dyDescent="0.25">
      <c r="A11" s="864"/>
      <c r="B11" s="865"/>
      <c r="C11" s="364" t="s">
        <v>611</v>
      </c>
      <c r="D11" s="354"/>
      <c r="E11" s="354">
        <v>306</v>
      </c>
    </row>
    <row r="12" spans="1:7" x14ac:dyDescent="0.2">
      <c r="A12" s="365"/>
      <c r="B12" s="366"/>
      <c r="C12" s="366"/>
      <c r="D12" s="366"/>
      <c r="E12" s="366"/>
    </row>
    <row r="13" spans="1:7" x14ac:dyDescent="0.25">
      <c r="D13" s="368"/>
      <c r="E13" s="368"/>
    </row>
    <row r="14" spans="1:7" x14ac:dyDescent="0.25">
      <c r="D14" s="368"/>
      <c r="E14" s="368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4"/>
  <sheetViews>
    <sheetView workbookViewId="0">
      <pane xSplit="3" ySplit="6" topLeftCell="D46" activePane="bottomRight" state="frozen"/>
      <selection pane="topRight" activeCell="D1" sqref="D1"/>
      <selection pane="bottomLeft" activeCell="A7" sqref="A7"/>
      <selection pane="bottomRight" activeCell="M49" sqref="M49"/>
    </sheetView>
  </sheetViews>
  <sheetFormatPr defaultRowHeight="12" x14ac:dyDescent="0.2"/>
  <cols>
    <col min="1" max="1" width="6.7109375" style="76" customWidth="1"/>
    <col min="2" max="2" width="8.28515625" style="76" customWidth="1"/>
    <col min="3" max="3" width="27.7109375" style="76" customWidth="1"/>
    <col min="4" max="4" width="16.5703125" style="397" customWidth="1"/>
    <col min="5" max="5" width="13.28515625" style="397" customWidth="1"/>
    <col min="6" max="6" width="9.7109375" style="397" customWidth="1"/>
    <col min="7" max="7" width="10.7109375" style="397" customWidth="1"/>
    <col min="8" max="8" width="9.85546875" style="397" customWidth="1"/>
    <col min="9" max="9" width="10.42578125" style="397" customWidth="1"/>
    <col min="10" max="16384" width="9.140625" style="76"/>
  </cols>
  <sheetData>
    <row r="1" spans="1:9" ht="15.75" x14ac:dyDescent="0.25">
      <c r="A1" s="861" t="s">
        <v>612</v>
      </c>
      <c r="B1" s="866"/>
      <c r="C1" s="866"/>
      <c r="D1" s="866"/>
      <c r="E1" s="866"/>
      <c r="F1" s="866"/>
      <c r="G1" s="866"/>
      <c r="H1" s="866"/>
      <c r="I1" s="866"/>
    </row>
    <row r="3" spans="1:9" ht="39" customHeight="1" x14ac:dyDescent="0.2">
      <c r="A3" s="867" t="s">
        <v>0</v>
      </c>
      <c r="B3" s="867" t="s">
        <v>613</v>
      </c>
      <c r="C3" s="867" t="s">
        <v>294</v>
      </c>
      <c r="D3" s="868" t="s">
        <v>614</v>
      </c>
      <c r="E3" s="869"/>
      <c r="F3" s="869" t="s">
        <v>615</v>
      </c>
      <c r="G3" s="870"/>
      <c r="H3" s="869" t="s">
        <v>616</v>
      </c>
      <c r="I3" s="870"/>
    </row>
    <row r="4" spans="1:9" ht="49.5" customHeight="1" x14ac:dyDescent="0.2">
      <c r="A4" s="867"/>
      <c r="B4" s="867"/>
      <c r="C4" s="867"/>
      <c r="D4" s="398" t="s">
        <v>289</v>
      </c>
      <c r="E4" s="398" t="s">
        <v>617</v>
      </c>
      <c r="F4" s="398" t="s">
        <v>618</v>
      </c>
      <c r="G4" s="399" t="s">
        <v>619</v>
      </c>
      <c r="H4" s="399" t="s">
        <v>620</v>
      </c>
      <c r="I4" s="399" t="s">
        <v>621</v>
      </c>
    </row>
    <row r="5" spans="1:9" x14ac:dyDescent="0.2">
      <c r="A5" s="379">
        <v>1</v>
      </c>
      <c r="B5" s="379">
        <v>2</v>
      </c>
      <c r="C5" s="379">
        <v>3</v>
      </c>
      <c r="D5" s="398">
        <v>4</v>
      </c>
      <c r="E5" s="398">
        <v>5</v>
      </c>
      <c r="F5" s="398">
        <v>6</v>
      </c>
      <c r="G5" s="399">
        <v>7</v>
      </c>
      <c r="H5" s="399">
        <v>8</v>
      </c>
      <c r="I5" s="399">
        <v>9</v>
      </c>
    </row>
    <row r="6" spans="1:9" s="403" customFormat="1" x14ac:dyDescent="0.2">
      <c r="A6" s="400"/>
      <c r="B6" s="401"/>
      <c r="C6" s="401" t="s">
        <v>6</v>
      </c>
      <c r="D6" s="402">
        <f>SUM(D7:D64)</f>
        <v>301334</v>
      </c>
      <c r="E6" s="402">
        <f t="shared" ref="E6:I6" si="0">SUM(E7:E64)</f>
        <v>9338</v>
      </c>
      <c r="F6" s="402">
        <f t="shared" si="0"/>
        <v>1859</v>
      </c>
      <c r="G6" s="402">
        <f t="shared" si="0"/>
        <v>27880</v>
      </c>
      <c r="H6" s="402">
        <f t="shared" si="0"/>
        <v>676</v>
      </c>
      <c r="I6" s="402">
        <f t="shared" si="0"/>
        <v>7440</v>
      </c>
    </row>
    <row r="7" spans="1:9" x14ac:dyDescent="0.2">
      <c r="A7" s="383">
        <v>1</v>
      </c>
      <c r="B7" s="404" t="s">
        <v>16</v>
      </c>
      <c r="C7" s="405" t="s">
        <v>17</v>
      </c>
      <c r="D7" s="406">
        <v>1628</v>
      </c>
      <c r="E7" s="406"/>
      <c r="F7" s="406"/>
      <c r="G7" s="406"/>
      <c r="H7" s="406"/>
      <c r="I7" s="406"/>
    </row>
    <row r="8" spans="1:9" x14ac:dyDescent="0.2">
      <c r="A8" s="383">
        <v>2</v>
      </c>
      <c r="B8" s="404" t="s">
        <v>18</v>
      </c>
      <c r="C8" s="405" t="s">
        <v>19</v>
      </c>
      <c r="D8" s="406">
        <v>2377</v>
      </c>
      <c r="E8" s="406"/>
      <c r="F8" s="406"/>
      <c r="G8" s="406"/>
      <c r="H8" s="406"/>
      <c r="I8" s="406"/>
    </row>
    <row r="9" spans="1:9" x14ac:dyDescent="0.2">
      <c r="A9" s="383">
        <v>3</v>
      </c>
      <c r="B9" s="407" t="s">
        <v>20</v>
      </c>
      <c r="C9" s="408" t="s">
        <v>21</v>
      </c>
      <c r="D9" s="406">
        <v>6217</v>
      </c>
      <c r="E9" s="406"/>
      <c r="F9" s="406"/>
      <c r="G9" s="406"/>
      <c r="H9" s="406"/>
      <c r="I9" s="406"/>
    </row>
    <row r="10" spans="1:9" x14ac:dyDescent="0.2">
      <c r="A10" s="383">
        <v>4</v>
      </c>
      <c r="B10" s="404" t="s">
        <v>22</v>
      </c>
      <c r="C10" s="405" t="s">
        <v>23</v>
      </c>
      <c r="D10" s="406">
        <v>1855</v>
      </c>
      <c r="E10" s="406"/>
      <c r="F10" s="406"/>
      <c r="G10" s="406"/>
      <c r="H10" s="406"/>
      <c r="I10" s="406"/>
    </row>
    <row r="11" spans="1:9" ht="12" customHeight="1" x14ac:dyDescent="0.2">
      <c r="A11" s="383">
        <v>5</v>
      </c>
      <c r="B11" s="404" t="s">
        <v>24</v>
      </c>
      <c r="C11" s="405" t="s">
        <v>25</v>
      </c>
      <c r="D11" s="406">
        <v>1507</v>
      </c>
      <c r="E11" s="406"/>
      <c r="F11" s="406"/>
      <c r="G11" s="406"/>
      <c r="H11" s="406"/>
      <c r="I11" s="406"/>
    </row>
    <row r="12" spans="1:9" x14ac:dyDescent="0.2">
      <c r="A12" s="383">
        <v>6</v>
      </c>
      <c r="B12" s="407" t="s">
        <v>26</v>
      </c>
      <c r="C12" s="408" t="s">
        <v>27</v>
      </c>
      <c r="D12" s="406">
        <v>17142</v>
      </c>
      <c r="E12" s="406">
        <v>81</v>
      </c>
      <c r="F12" s="406"/>
      <c r="G12" s="406"/>
      <c r="H12" s="406">
        <v>282</v>
      </c>
      <c r="I12" s="406">
        <v>3100</v>
      </c>
    </row>
    <row r="13" spans="1:9" x14ac:dyDescent="0.2">
      <c r="A13" s="383">
        <v>7</v>
      </c>
      <c r="B13" s="409" t="s">
        <v>28</v>
      </c>
      <c r="C13" s="410" t="s">
        <v>29</v>
      </c>
      <c r="D13" s="406">
        <v>3329</v>
      </c>
      <c r="E13" s="406"/>
      <c r="F13" s="406"/>
      <c r="G13" s="406"/>
      <c r="H13" s="406"/>
      <c r="I13" s="406"/>
    </row>
    <row r="14" spans="1:9" x14ac:dyDescent="0.2">
      <c r="A14" s="383">
        <v>8</v>
      </c>
      <c r="B14" s="407" t="s">
        <v>30</v>
      </c>
      <c r="C14" s="408" t="s">
        <v>31</v>
      </c>
      <c r="D14" s="406">
        <v>1926</v>
      </c>
      <c r="E14" s="406"/>
      <c r="F14" s="406"/>
      <c r="G14" s="406"/>
      <c r="H14" s="406"/>
      <c r="I14" s="406"/>
    </row>
    <row r="15" spans="1:9" x14ac:dyDescent="0.2">
      <c r="A15" s="383">
        <v>9</v>
      </c>
      <c r="B15" s="407" t="s">
        <v>32</v>
      </c>
      <c r="C15" s="408" t="s">
        <v>33</v>
      </c>
      <c r="D15" s="406">
        <v>2324</v>
      </c>
      <c r="E15" s="406"/>
      <c r="F15" s="406"/>
      <c r="G15" s="406"/>
      <c r="H15" s="406"/>
      <c r="I15" s="406"/>
    </row>
    <row r="16" spans="1:9" x14ac:dyDescent="0.2">
      <c r="A16" s="383">
        <v>10</v>
      </c>
      <c r="B16" s="407" t="s">
        <v>34</v>
      </c>
      <c r="C16" s="408" t="s">
        <v>35</v>
      </c>
      <c r="D16" s="406">
        <v>1644</v>
      </c>
      <c r="E16" s="406"/>
      <c r="F16" s="406"/>
      <c r="G16" s="406"/>
      <c r="H16" s="406"/>
      <c r="I16" s="406"/>
    </row>
    <row r="17" spans="1:9" x14ac:dyDescent="0.2">
      <c r="A17" s="383">
        <v>11</v>
      </c>
      <c r="B17" s="407" t="s">
        <v>36</v>
      </c>
      <c r="C17" s="408" t="s">
        <v>37</v>
      </c>
      <c r="D17" s="406">
        <v>1675</v>
      </c>
      <c r="E17" s="406"/>
      <c r="F17" s="406"/>
      <c r="G17" s="406"/>
      <c r="H17" s="406"/>
      <c r="I17" s="406"/>
    </row>
    <row r="18" spans="1:9" x14ac:dyDescent="0.2">
      <c r="A18" s="383">
        <v>12</v>
      </c>
      <c r="B18" s="407" t="s">
        <v>38</v>
      </c>
      <c r="C18" s="408" t="s">
        <v>39</v>
      </c>
      <c r="D18" s="406">
        <v>2618</v>
      </c>
      <c r="E18" s="406"/>
      <c r="F18" s="406"/>
      <c r="G18" s="406"/>
      <c r="H18" s="406"/>
      <c r="I18" s="406"/>
    </row>
    <row r="19" spans="1:9" x14ac:dyDescent="0.2">
      <c r="A19" s="383">
        <v>13</v>
      </c>
      <c r="B19" s="407" t="s">
        <v>44</v>
      </c>
      <c r="C19" s="408" t="s">
        <v>45</v>
      </c>
      <c r="D19" s="406">
        <v>2732</v>
      </c>
      <c r="E19" s="406"/>
      <c r="F19" s="406"/>
      <c r="G19" s="406"/>
      <c r="H19" s="406"/>
      <c r="I19" s="406"/>
    </row>
    <row r="20" spans="1:9" x14ac:dyDescent="0.2">
      <c r="A20" s="383">
        <v>14</v>
      </c>
      <c r="B20" s="407" t="s">
        <v>46</v>
      </c>
      <c r="C20" s="408" t="s">
        <v>47</v>
      </c>
      <c r="D20" s="406">
        <v>4410</v>
      </c>
      <c r="E20" s="406"/>
      <c r="F20" s="406"/>
      <c r="G20" s="406"/>
      <c r="H20" s="406"/>
      <c r="I20" s="406"/>
    </row>
    <row r="21" spans="1:9" x14ac:dyDescent="0.2">
      <c r="A21" s="383">
        <v>15</v>
      </c>
      <c r="B21" s="407" t="s">
        <v>48</v>
      </c>
      <c r="C21" s="408" t="s">
        <v>49</v>
      </c>
      <c r="D21" s="406">
        <v>4445</v>
      </c>
      <c r="E21" s="406"/>
      <c r="F21" s="406"/>
      <c r="G21" s="406"/>
      <c r="H21" s="406"/>
      <c r="I21" s="406"/>
    </row>
    <row r="22" spans="1:9" x14ac:dyDescent="0.2">
      <c r="A22" s="383">
        <v>16</v>
      </c>
      <c r="B22" s="407" t="s">
        <v>50</v>
      </c>
      <c r="C22" s="408" t="s">
        <v>51</v>
      </c>
      <c r="D22" s="406">
        <v>10090</v>
      </c>
      <c r="E22" s="406">
        <v>81</v>
      </c>
      <c r="F22" s="406"/>
      <c r="G22" s="406"/>
      <c r="H22" s="406">
        <v>113</v>
      </c>
      <c r="I22" s="406">
        <v>1240</v>
      </c>
    </row>
    <row r="23" spans="1:9" x14ac:dyDescent="0.2">
      <c r="A23" s="383">
        <v>17</v>
      </c>
      <c r="B23" s="404" t="s">
        <v>52</v>
      </c>
      <c r="C23" s="405" t="s">
        <v>53</v>
      </c>
      <c r="D23" s="406">
        <v>1051</v>
      </c>
      <c r="E23" s="406"/>
      <c r="F23" s="406"/>
      <c r="G23" s="406"/>
      <c r="H23" s="406"/>
      <c r="I23" s="406"/>
    </row>
    <row r="24" spans="1:9" x14ac:dyDescent="0.2">
      <c r="A24" s="383">
        <v>18</v>
      </c>
      <c r="B24" s="404" t="s">
        <v>54</v>
      </c>
      <c r="C24" s="405" t="s">
        <v>55</v>
      </c>
      <c r="D24" s="406">
        <v>1970</v>
      </c>
      <c r="E24" s="406"/>
      <c r="F24" s="406"/>
      <c r="G24" s="406"/>
      <c r="H24" s="406"/>
      <c r="I24" s="406"/>
    </row>
    <row r="25" spans="1:9" x14ac:dyDescent="0.2">
      <c r="A25" s="383">
        <v>19</v>
      </c>
      <c r="B25" s="404" t="s">
        <v>56</v>
      </c>
      <c r="C25" s="405" t="s">
        <v>57</v>
      </c>
      <c r="D25" s="406">
        <v>6944</v>
      </c>
      <c r="E25" s="406"/>
      <c r="F25" s="406"/>
      <c r="G25" s="406"/>
      <c r="H25" s="406">
        <v>28</v>
      </c>
      <c r="I25" s="406">
        <v>310</v>
      </c>
    </row>
    <row r="26" spans="1:9" x14ac:dyDescent="0.2">
      <c r="A26" s="383">
        <v>20</v>
      </c>
      <c r="B26" s="404" t="s">
        <v>58</v>
      </c>
      <c r="C26" s="405" t="s">
        <v>59</v>
      </c>
      <c r="D26" s="406">
        <v>2892</v>
      </c>
      <c r="E26" s="406">
        <v>81</v>
      </c>
      <c r="F26" s="406"/>
      <c r="G26" s="406"/>
      <c r="H26" s="406"/>
      <c r="I26" s="406"/>
    </row>
    <row r="27" spans="1:9" x14ac:dyDescent="0.2">
      <c r="A27" s="383">
        <v>21</v>
      </c>
      <c r="B27" s="407" t="s">
        <v>68</v>
      </c>
      <c r="C27" s="408" t="s">
        <v>69</v>
      </c>
      <c r="D27" s="406">
        <v>6514</v>
      </c>
      <c r="E27" s="406"/>
      <c r="F27" s="406"/>
      <c r="G27" s="406"/>
      <c r="H27" s="406"/>
      <c r="I27" s="406"/>
    </row>
    <row r="28" spans="1:9" x14ac:dyDescent="0.2">
      <c r="A28" s="383">
        <v>22</v>
      </c>
      <c r="B28" s="407" t="s">
        <v>77</v>
      </c>
      <c r="C28" s="408" t="s">
        <v>78</v>
      </c>
      <c r="D28" s="406">
        <v>5382</v>
      </c>
      <c r="E28" s="406">
        <v>81</v>
      </c>
      <c r="F28" s="406"/>
      <c r="G28" s="406"/>
      <c r="H28" s="406"/>
      <c r="I28" s="406"/>
    </row>
    <row r="29" spans="1:9" x14ac:dyDescent="0.2">
      <c r="A29" s="383">
        <v>23</v>
      </c>
      <c r="B29" s="409" t="s">
        <v>81</v>
      </c>
      <c r="C29" s="410" t="s">
        <v>82</v>
      </c>
      <c r="D29" s="406">
        <v>2843</v>
      </c>
      <c r="E29" s="406"/>
      <c r="F29" s="406"/>
      <c r="G29" s="406"/>
      <c r="H29" s="406"/>
      <c r="I29" s="406"/>
    </row>
    <row r="30" spans="1:9" x14ac:dyDescent="0.2">
      <c r="A30" s="383">
        <v>24</v>
      </c>
      <c r="B30" s="404" t="s">
        <v>83</v>
      </c>
      <c r="C30" s="405" t="s">
        <v>84</v>
      </c>
      <c r="D30" s="406">
        <v>7988</v>
      </c>
      <c r="E30" s="406"/>
      <c r="F30" s="406"/>
      <c r="G30" s="406"/>
      <c r="H30" s="406"/>
      <c r="I30" s="406"/>
    </row>
    <row r="31" spans="1:9" x14ac:dyDescent="0.2">
      <c r="A31" s="383">
        <v>25</v>
      </c>
      <c r="B31" s="404" t="s">
        <v>85</v>
      </c>
      <c r="C31" s="405" t="s">
        <v>86</v>
      </c>
      <c r="D31" s="406">
        <v>2039</v>
      </c>
      <c r="E31" s="406"/>
      <c r="F31" s="406"/>
      <c r="G31" s="406"/>
      <c r="H31" s="406"/>
      <c r="I31" s="406"/>
    </row>
    <row r="32" spans="1:9" x14ac:dyDescent="0.2">
      <c r="A32" s="383">
        <v>26</v>
      </c>
      <c r="B32" s="407" t="s">
        <v>87</v>
      </c>
      <c r="C32" s="408" t="s">
        <v>88</v>
      </c>
      <c r="D32" s="406">
        <v>5677</v>
      </c>
      <c r="E32" s="406"/>
      <c r="F32" s="406"/>
      <c r="G32" s="406"/>
      <c r="H32" s="406"/>
      <c r="I32" s="406"/>
    </row>
    <row r="33" spans="1:9" x14ac:dyDescent="0.2">
      <c r="A33" s="383">
        <v>27</v>
      </c>
      <c r="B33" s="404" t="s">
        <v>89</v>
      </c>
      <c r="C33" s="405" t="s">
        <v>90</v>
      </c>
      <c r="D33" s="406">
        <v>2496</v>
      </c>
      <c r="E33" s="406"/>
      <c r="F33" s="406"/>
      <c r="G33" s="406"/>
      <c r="H33" s="406"/>
      <c r="I33" s="406"/>
    </row>
    <row r="34" spans="1:9" x14ac:dyDescent="0.2">
      <c r="A34" s="383">
        <v>28</v>
      </c>
      <c r="B34" s="404" t="s">
        <v>91</v>
      </c>
      <c r="C34" s="405" t="s">
        <v>92</v>
      </c>
      <c r="D34" s="406">
        <v>1268</v>
      </c>
      <c r="E34" s="406"/>
      <c r="F34" s="406"/>
      <c r="G34" s="406"/>
      <c r="H34" s="406"/>
      <c r="I34" s="406"/>
    </row>
    <row r="35" spans="1:9" x14ac:dyDescent="0.2">
      <c r="A35" s="383">
        <v>29</v>
      </c>
      <c r="B35" s="411" t="s">
        <v>93</v>
      </c>
      <c r="C35" s="162" t="s">
        <v>94</v>
      </c>
      <c r="D35" s="406">
        <v>2226</v>
      </c>
      <c r="E35" s="406"/>
      <c r="F35" s="406"/>
      <c r="G35" s="406"/>
      <c r="H35" s="406"/>
      <c r="I35" s="406"/>
    </row>
    <row r="36" spans="1:9" x14ac:dyDescent="0.2">
      <c r="A36" s="383">
        <v>30</v>
      </c>
      <c r="B36" s="404" t="s">
        <v>95</v>
      </c>
      <c r="C36" s="405" t="s">
        <v>96</v>
      </c>
      <c r="D36" s="406">
        <v>2042</v>
      </c>
      <c r="E36" s="406"/>
      <c r="F36" s="406"/>
      <c r="G36" s="406"/>
      <c r="H36" s="406"/>
      <c r="I36" s="406"/>
    </row>
    <row r="37" spans="1:9" x14ac:dyDescent="0.2">
      <c r="A37" s="383">
        <v>31</v>
      </c>
      <c r="B37" s="407" t="s">
        <v>99</v>
      </c>
      <c r="C37" s="408" t="s">
        <v>100</v>
      </c>
      <c r="D37" s="406">
        <v>8474</v>
      </c>
      <c r="E37" s="406">
        <v>81</v>
      </c>
      <c r="F37" s="406"/>
      <c r="G37" s="406"/>
      <c r="H37" s="406"/>
      <c r="I37" s="406"/>
    </row>
    <row r="38" spans="1:9" x14ac:dyDescent="0.2">
      <c r="A38" s="383">
        <v>32</v>
      </c>
      <c r="B38" s="404" t="s">
        <v>101</v>
      </c>
      <c r="C38" s="405" t="s">
        <v>102</v>
      </c>
      <c r="D38" s="406">
        <v>2678</v>
      </c>
      <c r="E38" s="406"/>
      <c r="F38" s="406"/>
      <c r="G38" s="406"/>
      <c r="H38" s="406"/>
      <c r="I38" s="406"/>
    </row>
    <row r="39" spans="1:9" x14ac:dyDescent="0.2">
      <c r="A39" s="383">
        <v>33</v>
      </c>
      <c r="B39" s="407" t="s">
        <v>103</v>
      </c>
      <c r="C39" s="408" t="s">
        <v>104</v>
      </c>
      <c r="D39" s="406">
        <v>7412</v>
      </c>
      <c r="E39" s="406"/>
      <c r="F39" s="406"/>
      <c r="G39" s="406"/>
      <c r="H39" s="406">
        <v>56</v>
      </c>
      <c r="I39" s="406">
        <v>620</v>
      </c>
    </row>
    <row r="40" spans="1:9" x14ac:dyDescent="0.2">
      <c r="A40" s="383">
        <v>34</v>
      </c>
      <c r="B40" s="404" t="s">
        <v>105</v>
      </c>
      <c r="C40" s="405" t="s">
        <v>106</v>
      </c>
      <c r="D40" s="406">
        <v>2271</v>
      </c>
      <c r="E40" s="406"/>
      <c r="F40" s="406"/>
      <c r="G40" s="406"/>
      <c r="H40" s="406"/>
      <c r="I40" s="406"/>
    </row>
    <row r="41" spans="1:9" x14ac:dyDescent="0.2">
      <c r="A41" s="383">
        <v>35</v>
      </c>
      <c r="B41" s="404" t="s">
        <v>107</v>
      </c>
      <c r="C41" s="405" t="s">
        <v>108</v>
      </c>
      <c r="D41" s="406">
        <v>2491</v>
      </c>
      <c r="E41" s="406"/>
      <c r="F41" s="406"/>
      <c r="G41" s="406"/>
      <c r="H41" s="406"/>
      <c r="I41" s="406"/>
    </row>
    <row r="42" spans="1:9" x14ac:dyDescent="0.2">
      <c r="A42" s="383">
        <v>36</v>
      </c>
      <c r="B42" s="407" t="s">
        <v>109</v>
      </c>
      <c r="C42" s="408" t="s">
        <v>110</v>
      </c>
      <c r="D42" s="406">
        <v>4282</v>
      </c>
      <c r="E42" s="406"/>
      <c r="F42" s="406"/>
      <c r="G42" s="406"/>
      <c r="H42" s="406"/>
      <c r="I42" s="406"/>
    </row>
    <row r="43" spans="1:9" x14ac:dyDescent="0.2">
      <c r="A43" s="383">
        <v>37</v>
      </c>
      <c r="B43" s="407" t="s">
        <v>111</v>
      </c>
      <c r="C43" s="408" t="s">
        <v>112</v>
      </c>
      <c r="D43" s="406">
        <v>1260</v>
      </c>
      <c r="E43" s="406"/>
      <c r="F43" s="406"/>
      <c r="G43" s="406"/>
      <c r="H43" s="406"/>
      <c r="I43" s="406"/>
    </row>
    <row r="44" spans="1:9" x14ac:dyDescent="0.2">
      <c r="A44" s="383">
        <v>38</v>
      </c>
      <c r="B44" s="404" t="s">
        <v>113</v>
      </c>
      <c r="C44" s="405" t="s">
        <v>114</v>
      </c>
      <c r="D44" s="406">
        <v>2499</v>
      </c>
      <c r="E44" s="406"/>
      <c r="F44" s="406"/>
      <c r="G44" s="406"/>
      <c r="H44" s="406"/>
      <c r="I44" s="406"/>
    </row>
    <row r="45" spans="1:9" x14ac:dyDescent="0.2">
      <c r="A45" s="383">
        <v>39</v>
      </c>
      <c r="B45" s="407" t="s">
        <v>115</v>
      </c>
      <c r="C45" s="408" t="s">
        <v>116</v>
      </c>
      <c r="D45" s="406">
        <v>2776</v>
      </c>
      <c r="E45" s="406"/>
      <c r="F45" s="406"/>
      <c r="G45" s="406"/>
      <c r="H45" s="406"/>
      <c r="I45" s="406"/>
    </row>
    <row r="46" spans="1:9" x14ac:dyDescent="0.2">
      <c r="A46" s="383">
        <v>40</v>
      </c>
      <c r="B46" s="404" t="s">
        <v>117</v>
      </c>
      <c r="C46" s="405" t="s">
        <v>118</v>
      </c>
      <c r="D46" s="406">
        <v>10783</v>
      </c>
      <c r="E46" s="406"/>
      <c r="F46" s="406"/>
      <c r="G46" s="406"/>
      <c r="H46" s="406"/>
      <c r="I46" s="406"/>
    </row>
    <row r="47" spans="1:9" x14ac:dyDescent="0.2">
      <c r="A47" s="383">
        <v>41</v>
      </c>
      <c r="B47" s="407" t="s">
        <v>119</v>
      </c>
      <c r="C47" s="408" t="s">
        <v>120</v>
      </c>
      <c r="D47" s="406">
        <v>2097</v>
      </c>
      <c r="E47" s="406"/>
      <c r="F47" s="406"/>
      <c r="G47" s="406"/>
      <c r="H47" s="406"/>
      <c r="I47" s="406"/>
    </row>
    <row r="48" spans="1:9" x14ac:dyDescent="0.2">
      <c r="A48" s="383">
        <v>42</v>
      </c>
      <c r="B48" s="409" t="s">
        <v>187</v>
      </c>
      <c r="C48" s="410" t="s">
        <v>188</v>
      </c>
      <c r="D48" s="406">
        <v>1608</v>
      </c>
      <c r="E48" s="406"/>
      <c r="F48" s="406"/>
      <c r="G48" s="406"/>
      <c r="H48" s="406"/>
      <c r="I48" s="406"/>
    </row>
    <row r="49" spans="1:9" x14ac:dyDescent="0.2">
      <c r="A49" s="383">
        <v>43</v>
      </c>
      <c r="B49" s="404" t="s">
        <v>189</v>
      </c>
      <c r="C49" s="408" t="s">
        <v>190</v>
      </c>
      <c r="D49" s="406">
        <v>2085</v>
      </c>
      <c r="E49" s="406"/>
      <c r="F49" s="406"/>
      <c r="G49" s="406"/>
      <c r="H49" s="406"/>
      <c r="I49" s="406"/>
    </row>
    <row r="50" spans="1:9" x14ac:dyDescent="0.2">
      <c r="A50" s="383">
        <v>44</v>
      </c>
      <c r="B50" s="404" t="s">
        <v>191</v>
      </c>
      <c r="C50" s="408" t="s">
        <v>192</v>
      </c>
      <c r="D50" s="406">
        <v>3666</v>
      </c>
      <c r="E50" s="406"/>
      <c r="F50" s="406"/>
      <c r="G50" s="406"/>
      <c r="H50" s="406"/>
      <c r="I50" s="406"/>
    </row>
    <row r="51" spans="1:9" ht="11.25" customHeight="1" x14ac:dyDescent="0.2">
      <c r="A51" s="383">
        <v>45</v>
      </c>
      <c r="B51" s="409" t="s">
        <v>193</v>
      </c>
      <c r="C51" s="410" t="s">
        <v>194</v>
      </c>
      <c r="D51" s="406">
        <v>1136</v>
      </c>
      <c r="E51" s="406"/>
      <c r="F51" s="406"/>
      <c r="G51" s="406"/>
      <c r="H51" s="406"/>
      <c r="I51" s="406"/>
    </row>
    <row r="52" spans="1:9" x14ac:dyDescent="0.2">
      <c r="A52" s="383">
        <v>46</v>
      </c>
      <c r="B52" s="404" t="s">
        <v>195</v>
      </c>
      <c r="C52" s="408" t="s">
        <v>196</v>
      </c>
      <c r="D52" s="406">
        <v>2395</v>
      </c>
      <c r="E52" s="406"/>
      <c r="F52" s="406"/>
      <c r="G52" s="406"/>
      <c r="H52" s="406"/>
      <c r="I52" s="406"/>
    </row>
    <row r="53" spans="1:9" x14ac:dyDescent="0.2">
      <c r="A53" s="383">
        <v>47</v>
      </c>
      <c r="B53" s="409" t="s">
        <v>197</v>
      </c>
      <c r="C53" s="410" t="s">
        <v>198</v>
      </c>
      <c r="D53" s="406">
        <v>4211</v>
      </c>
      <c r="E53" s="406"/>
      <c r="F53" s="406"/>
      <c r="G53" s="406"/>
      <c r="H53" s="406"/>
      <c r="I53" s="406"/>
    </row>
    <row r="54" spans="1:9" x14ac:dyDescent="0.2">
      <c r="A54" s="383">
        <v>48</v>
      </c>
      <c r="B54" s="404" t="s">
        <v>199</v>
      </c>
      <c r="C54" s="408" t="s">
        <v>200</v>
      </c>
      <c r="D54" s="406">
        <v>2741</v>
      </c>
      <c r="E54" s="406"/>
      <c r="F54" s="406"/>
      <c r="G54" s="406"/>
      <c r="H54" s="406"/>
      <c r="I54" s="406"/>
    </row>
    <row r="55" spans="1:9" x14ac:dyDescent="0.2">
      <c r="A55" s="383">
        <v>49</v>
      </c>
      <c r="B55" s="407" t="s">
        <v>201</v>
      </c>
      <c r="C55" s="408" t="s">
        <v>202</v>
      </c>
      <c r="D55" s="406">
        <v>1628</v>
      </c>
      <c r="E55" s="406"/>
      <c r="F55" s="406"/>
      <c r="G55" s="406"/>
      <c r="H55" s="406"/>
      <c r="I55" s="406"/>
    </row>
    <row r="56" spans="1:9" x14ac:dyDescent="0.2">
      <c r="A56" s="383">
        <v>50</v>
      </c>
      <c r="B56" s="404" t="s">
        <v>203</v>
      </c>
      <c r="C56" s="405" t="s">
        <v>204</v>
      </c>
      <c r="D56" s="406">
        <v>2232</v>
      </c>
      <c r="E56" s="406"/>
      <c r="F56" s="406"/>
      <c r="G56" s="406"/>
      <c r="H56" s="406"/>
      <c r="I56" s="406"/>
    </row>
    <row r="57" spans="1:9" x14ac:dyDescent="0.2">
      <c r="A57" s="383">
        <v>51</v>
      </c>
      <c r="B57" s="404" t="s">
        <v>205</v>
      </c>
      <c r="C57" s="410" t="s">
        <v>206</v>
      </c>
      <c r="D57" s="406">
        <v>1320</v>
      </c>
      <c r="E57" s="406"/>
      <c r="F57" s="406"/>
      <c r="G57" s="406"/>
      <c r="H57" s="406"/>
      <c r="I57" s="406"/>
    </row>
    <row r="58" spans="1:9" x14ac:dyDescent="0.2">
      <c r="A58" s="383">
        <v>52</v>
      </c>
      <c r="B58" s="407" t="s">
        <v>207</v>
      </c>
      <c r="C58" s="408" t="s">
        <v>208</v>
      </c>
      <c r="D58" s="406">
        <v>2611</v>
      </c>
      <c r="E58" s="406">
        <v>81</v>
      </c>
      <c r="F58" s="406"/>
      <c r="G58" s="406"/>
      <c r="H58" s="406"/>
      <c r="I58" s="406"/>
    </row>
    <row r="59" spans="1:9" x14ac:dyDescent="0.2">
      <c r="A59" s="383">
        <v>53</v>
      </c>
      <c r="B59" s="404" t="s">
        <v>209</v>
      </c>
      <c r="C59" s="405" t="s">
        <v>210</v>
      </c>
      <c r="D59" s="406">
        <v>4619</v>
      </c>
      <c r="E59" s="406"/>
      <c r="F59" s="406"/>
      <c r="G59" s="406"/>
      <c r="H59" s="406"/>
      <c r="I59" s="406"/>
    </row>
    <row r="60" spans="1:9" x14ac:dyDescent="0.2">
      <c r="A60" s="383">
        <v>54</v>
      </c>
      <c r="B60" s="407" t="s">
        <v>211</v>
      </c>
      <c r="C60" s="408" t="s">
        <v>212</v>
      </c>
      <c r="D60" s="406">
        <v>2053</v>
      </c>
      <c r="E60" s="406"/>
      <c r="F60" s="406"/>
      <c r="G60" s="406"/>
      <c r="H60" s="406"/>
      <c r="I60" s="406"/>
    </row>
    <row r="61" spans="1:9" x14ac:dyDescent="0.2">
      <c r="A61" s="383">
        <v>55</v>
      </c>
      <c r="B61" s="407" t="s">
        <v>213</v>
      </c>
      <c r="C61" s="408" t="s">
        <v>214</v>
      </c>
      <c r="D61" s="406">
        <v>4655</v>
      </c>
      <c r="E61" s="406"/>
      <c r="F61" s="406"/>
      <c r="G61" s="406"/>
      <c r="H61" s="406"/>
      <c r="I61" s="406"/>
    </row>
    <row r="62" spans="1:9" x14ac:dyDescent="0.2">
      <c r="A62" s="392">
        <v>56</v>
      </c>
      <c r="B62" s="404" t="s">
        <v>215</v>
      </c>
      <c r="C62" s="410" t="s">
        <v>216</v>
      </c>
      <c r="D62" s="406">
        <v>1553</v>
      </c>
      <c r="E62" s="406"/>
      <c r="F62" s="406"/>
      <c r="G62" s="406"/>
      <c r="H62" s="406"/>
      <c r="I62" s="406"/>
    </row>
    <row r="63" spans="1:9" x14ac:dyDescent="0.2">
      <c r="A63" s="383">
        <v>57</v>
      </c>
      <c r="B63" s="407" t="s">
        <v>266</v>
      </c>
      <c r="C63" s="408" t="s">
        <v>267</v>
      </c>
      <c r="D63" s="406">
        <v>93850</v>
      </c>
      <c r="E63" s="406">
        <v>8852</v>
      </c>
      <c r="F63" s="406">
        <v>1859</v>
      </c>
      <c r="G63" s="406">
        <v>27880</v>
      </c>
      <c r="H63" s="406">
        <v>197</v>
      </c>
      <c r="I63" s="406">
        <v>2170</v>
      </c>
    </row>
    <row r="64" spans="1:9" x14ac:dyDescent="0.2">
      <c r="A64" s="383">
        <v>58</v>
      </c>
      <c r="B64" s="407" t="s">
        <v>278</v>
      </c>
      <c r="C64" s="408" t="s">
        <v>279</v>
      </c>
      <c r="D64" s="406">
        <v>4697</v>
      </c>
      <c r="E64" s="406"/>
      <c r="F64" s="406"/>
      <c r="G64" s="406"/>
      <c r="H64" s="406"/>
      <c r="I64" s="406"/>
    </row>
  </sheetData>
  <mergeCells count="7"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M86"/>
  <sheetViews>
    <sheetView zoomScale="90" zoomScaleNormal="90" workbookViewId="0">
      <pane xSplit="3" ySplit="7" topLeftCell="D62" activePane="bottomRight" state="frozen"/>
      <selection pane="topRight" activeCell="D1" sqref="D1"/>
      <selection pane="bottomLeft" activeCell="A8" sqref="A8"/>
      <selection pane="bottomRight" activeCell="J88" sqref="J88"/>
    </sheetView>
  </sheetViews>
  <sheetFormatPr defaultRowHeight="12" x14ac:dyDescent="0.25"/>
  <cols>
    <col min="1" max="1" width="5.140625" style="374" customWidth="1"/>
    <col min="2" max="2" width="7.85546875" style="374" customWidth="1"/>
    <col min="3" max="3" width="24.7109375" style="375" customWidth="1"/>
    <col min="4" max="4" width="15.85546875" style="376" customWidth="1"/>
    <col min="5" max="5" width="10.42578125" style="376" customWidth="1"/>
    <col min="6" max="6" width="14.7109375" style="376" customWidth="1"/>
    <col min="7" max="7" width="10.5703125" style="376" customWidth="1"/>
    <col min="8" max="8" width="16.28515625" style="377" customWidth="1"/>
    <col min="9" max="9" width="11.42578125" style="377" customWidth="1"/>
    <col min="10" max="10" width="8.7109375" style="377" customWidth="1"/>
    <col min="11" max="11" width="9.7109375" style="376" customWidth="1"/>
    <col min="12" max="12" width="9.140625" style="376" customWidth="1"/>
    <col min="13" max="13" width="8.28515625" style="377" customWidth="1"/>
    <col min="14" max="16384" width="9.140625" style="374"/>
  </cols>
  <sheetData>
    <row r="1" spans="1:13" ht="15.75" x14ac:dyDescent="0.25">
      <c r="A1" s="861" t="s">
        <v>622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</row>
    <row r="3" spans="1:13" s="394" customFormat="1" ht="24" customHeight="1" x14ac:dyDescent="0.25">
      <c r="A3" s="872" t="s">
        <v>0</v>
      </c>
      <c r="B3" s="872" t="s">
        <v>613</v>
      </c>
      <c r="C3" s="872" t="s">
        <v>294</v>
      </c>
      <c r="D3" s="874" t="s">
        <v>623</v>
      </c>
      <c r="E3" s="875"/>
      <c r="F3" s="875"/>
      <c r="G3" s="875"/>
      <c r="H3" s="875"/>
      <c r="I3" s="875"/>
      <c r="J3" s="876"/>
      <c r="K3" s="875" t="s">
        <v>624</v>
      </c>
      <c r="L3" s="875"/>
      <c r="M3" s="875"/>
    </row>
    <row r="4" spans="1:13" s="371" customFormat="1" ht="51.75" customHeight="1" x14ac:dyDescent="0.25">
      <c r="A4" s="872"/>
      <c r="B4" s="872"/>
      <c r="C4" s="872"/>
      <c r="D4" s="877" t="s">
        <v>625</v>
      </c>
      <c r="E4" s="877"/>
      <c r="F4" s="877" t="s">
        <v>626</v>
      </c>
      <c r="G4" s="877"/>
      <c r="H4" s="875" t="s">
        <v>627</v>
      </c>
      <c r="I4" s="875"/>
      <c r="J4" s="878"/>
      <c r="K4" s="395" t="s">
        <v>625</v>
      </c>
      <c r="L4" s="395" t="s">
        <v>626</v>
      </c>
      <c r="M4" s="396" t="s">
        <v>6</v>
      </c>
    </row>
    <row r="5" spans="1:13" s="371" customFormat="1" ht="105.75" customHeight="1" x14ac:dyDescent="0.25">
      <c r="A5" s="873"/>
      <c r="B5" s="873"/>
      <c r="C5" s="873"/>
      <c r="D5" s="395" t="s">
        <v>628</v>
      </c>
      <c r="E5" s="395" t="s">
        <v>629</v>
      </c>
      <c r="F5" s="395" t="s">
        <v>628</v>
      </c>
      <c r="G5" s="395" t="s">
        <v>629</v>
      </c>
      <c r="H5" s="396" t="s">
        <v>628</v>
      </c>
      <c r="I5" s="396" t="s">
        <v>629</v>
      </c>
      <c r="J5" s="396" t="s">
        <v>630</v>
      </c>
      <c r="K5" s="877" t="s">
        <v>631</v>
      </c>
      <c r="L5" s="878"/>
      <c r="M5" s="878"/>
    </row>
    <row r="6" spans="1:13" s="371" customFormat="1" ht="14.25" customHeight="1" x14ac:dyDescent="0.25">
      <c r="A6" s="370">
        <v>1</v>
      </c>
      <c r="B6" s="370">
        <v>2</v>
      </c>
      <c r="C6" s="370">
        <v>3</v>
      </c>
      <c r="D6" s="373">
        <v>4</v>
      </c>
      <c r="E6" s="373">
        <v>5</v>
      </c>
      <c r="F6" s="373">
        <v>6</v>
      </c>
      <c r="G6" s="373">
        <v>7</v>
      </c>
      <c r="H6" s="373">
        <v>8</v>
      </c>
      <c r="I6" s="373">
        <v>9</v>
      </c>
      <c r="J6" s="373">
        <v>10</v>
      </c>
      <c r="K6" s="372">
        <v>11</v>
      </c>
      <c r="L6" s="372">
        <v>12</v>
      </c>
      <c r="M6" s="372">
        <v>13</v>
      </c>
    </row>
    <row r="7" spans="1:13" s="378" customFormat="1" x14ac:dyDescent="0.25">
      <c r="A7" s="381"/>
      <c r="B7" s="381"/>
      <c r="C7" s="381" t="s">
        <v>6</v>
      </c>
      <c r="D7" s="382">
        <f>SUM(D8:D83)</f>
        <v>73687</v>
      </c>
      <c r="E7" s="382">
        <f t="shared" ref="E7:M7" si="0">SUM(E8:E83)</f>
        <v>11369</v>
      </c>
      <c r="F7" s="382">
        <f t="shared" si="0"/>
        <v>73655</v>
      </c>
      <c r="G7" s="382">
        <f t="shared" si="0"/>
        <v>11354</v>
      </c>
      <c r="H7" s="382">
        <f t="shared" si="0"/>
        <v>147342</v>
      </c>
      <c r="I7" s="382">
        <f t="shared" si="0"/>
        <v>22723</v>
      </c>
      <c r="J7" s="382">
        <f t="shared" si="0"/>
        <v>170065</v>
      </c>
      <c r="K7" s="382">
        <f t="shared" si="0"/>
        <v>151470</v>
      </c>
      <c r="L7" s="382">
        <f t="shared" si="0"/>
        <v>151470</v>
      </c>
      <c r="M7" s="382">
        <f t="shared" si="0"/>
        <v>302940</v>
      </c>
    </row>
    <row r="8" spans="1:13" x14ac:dyDescent="0.25">
      <c r="A8" s="383">
        <v>1</v>
      </c>
      <c r="B8" s="384" t="s">
        <v>16</v>
      </c>
      <c r="C8" s="385" t="s">
        <v>17</v>
      </c>
      <c r="D8" s="380"/>
      <c r="E8" s="380"/>
      <c r="F8" s="380"/>
      <c r="G8" s="380"/>
      <c r="H8" s="382"/>
      <c r="I8" s="382"/>
      <c r="J8" s="382"/>
      <c r="K8" s="380">
        <v>1650</v>
      </c>
      <c r="L8" s="380">
        <v>1650</v>
      </c>
      <c r="M8" s="382">
        <f t="shared" ref="M8:M51" si="1">K8+L8</f>
        <v>3300</v>
      </c>
    </row>
    <row r="9" spans="1:13" x14ac:dyDescent="0.25">
      <c r="A9" s="383">
        <v>2</v>
      </c>
      <c r="B9" s="384" t="s">
        <v>18</v>
      </c>
      <c r="C9" s="385" t="s">
        <v>19</v>
      </c>
      <c r="D9" s="380">
        <v>993</v>
      </c>
      <c r="E9" s="380">
        <v>101</v>
      </c>
      <c r="F9" s="380">
        <v>992</v>
      </c>
      <c r="G9" s="380">
        <v>101</v>
      </c>
      <c r="H9" s="382">
        <f>D9+F9</f>
        <v>1985</v>
      </c>
      <c r="I9" s="382">
        <f>E9+G9</f>
        <v>202</v>
      </c>
      <c r="J9" s="382">
        <f>H9+I9</f>
        <v>2187</v>
      </c>
      <c r="K9" s="380">
        <v>1650</v>
      </c>
      <c r="L9" s="380">
        <v>1650</v>
      </c>
      <c r="M9" s="382">
        <f t="shared" si="1"/>
        <v>3300</v>
      </c>
    </row>
    <row r="10" spans="1:13" x14ac:dyDescent="0.25">
      <c r="A10" s="383">
        <v>3</v>
      </c>
      <c r="B10" s="386" t="s">
        <v>20</v>
      </c>
      <c r="C10" s="387" t="s">
        <v>21</v>
      </c>
      <c r="D10" s="380">
        <v>1124</v>
      </c>
      <c r="E10" s="380">
        <v>229</v>
      </c>
      <c r="F10" s="380">
        <v>1124</v>
      </c>
      <c r="G10" s="380">
        <v>228</v>
      </c>
      <c r="H10" s="382">
        <f>D10+F10</f>
        <v>2248</v>
      </c>
      <c r="I10" s="382">
        <f>E10+G10</f>
        <v>457</v>
      </c>
      <c r="J10" s="382">
        <f>H10+I10</f>
        <v>2705</v>
      </c>
      <c r="K10" s="380">
        <v>2640</v>
      </c>
      <c r="L10" s="380">
        <v>2640</v>
      </c>
      <c r="M10" s="382">
        <f t="shared" si="1"/>
        <v>5280</v>
      </c>
    </row>
    <row r="11" spans="1:13" x14ac:dyDescent="0.25">
      <c r="A11" s="383">
        <v>4</v>
      </c>
      <c r="B11" s="384" t="s">
        <v>22</v>
      </c>
      <c r="C11" s="385" t="s">
        <v>23</v>
      </c>
      <c r="D11" s="380">
        <v>574</v>
      </c>
      <c r="E11" s="380"/>
      <c r="F11" s="380">
        <v>573</v>
      </c>
      <c r="G11" s="380"/>
      <c r="H11" s="382">
        <f>D11+F11</f>
        <v>1147</v>
      </c>
      <c r="I11" s="382"/>
      <c r="J11" s="382">
        <f>H11+I11</f>
        <v>1147</v>
      </c>
      <c r="K11" s="380">
        <v>1650</v>
      </c>
      <c r="L11" s="380">
        <v>1650</v>
      </c>
      <c r="M11" s="382">
        <f t="shared" si="1"/>
        <v>3300</v>
      </c>
    </row>
    <row r="12" spans="1:13" ht="25.5" customHeight="1" x14ac:dyDescent="0.25">
      <c r="A12" s="383">
        <v>5</v>
      </c>
      <c r="B12" s="384" t="s">
        <v>24</v>
      </c>
      <c r="C12" s="385" t="s">
        <v>25</v>
      </c>
      <c r="D12" s="380"/>
      <c r="E12" s="380"/>
      <c r="F12" s="380"/>
      <c r="G12" s="380"/>
      <c r="H12" s="382"/>
      <c r="I12" s="382"/>
      <c r="J12" s="382"/>
      <c r="K12" s="380">
        <v>1650</v>
      </c>
      <c r="L12" s="380">
        <v>1650</v>
      </c>
      <c r="M12" s="382">
        <f t="shared" si="1"/>
        <v>3300</v>
      </c>
    </row>
    <row r="13" spans="1:13" x14ac:dyDescent="0.25">
      <c r="A13" s="383">
        <v>6</v>
      </c>
      <c r="B13" s="386" t="s">
        <v>26</v>
      </c>
      <c r="C13" s="387" t="s">
        <v>27</v>
      </c>
      <c r="D13" s="380">
        <v>2106</v>
      </c>
      <c r="E13" s="380">
        <v>528</v>
      </c>
      <c r="F13" s="380">
        <v>2106</v>
      </c>
      <c r="G13" s="380">
        <v>527</v>
      </c>
      <c r="H13" s="382">
        <f>D13+F13</f>
        <v>4212</v>
      </c>
      <c r="I13" s="382">
        <f>E13+G13</f>
        <v>1055</v>
      </c>
      <c r="J13" s="382">
        <f>H13+I13</f>
        <v>5267</v>
      </c>
      <c r="K13" s="380">
        <v>4290</v>
      </c>
      <c r="L13" s="380">
        <v>3465</v>
      </c>
      <c r="M13" s="382">
        <f t="shared" si="1"/>
        <v>7755</v>
      </c>
    </row>
    <row r="14" spans="1:13" x14ac:dyDescent="0.25">
      <c r="A14" s="383">
        <v>7</v>
      </c>
      <c r="B14" s="388" t="s">
        <v>28</v>
      </c>
      <c r="C14" s="389" t="s">
        <v>29</v>
      </c>
      <c r="D14" s="380">
        <v>1707</v>
      </c>
      <c r="E14" s="380">
        <v>249</v>
      </c>
      <c r="F14" s="380">
        <v>1707</v>
      </c>
      <c r="G14" s="380">
        <v>249</v>
      </c>
      <c r="H14" s="382">
        <f>D14+F14</f>
        <v>3414</v>
      </c>
      <c r="I14" s="382">
        <f>E14+G14</f>
        <v>498</v>
      </c>
      <c r="J14" s="382">
        <f>H14+I14</f>
        <v>3912</v>
      </c>
      <c r="K14" s="380">
        <v>1650</v>
      </c>
      <c r="L14" s="380">
        <v>1650</v>
      </c>
      <c r="M14" s="382">
        <f t="shared" si="1"/>
        <v>3300</v>
      </c>
    </row>
    <row r="15" spans="1:13" x14ac:dyDescent="0.25">
      <c r="A15" s="383">
        <v>8</v>
      </c>
      <c r="B15" s="386" t="s">
        <v>30</v>
      </c>
      <c r="C15" s="387" t="s">
        <v>31</v>
      </c>
      <c r="D15" s="380"/>
      <c r="E15" s="380"/>
      <c r="F15" s="380"/>
      <c r="G15" s="380"/>
      <c r="H15" s="382"/>
      <c r="I15" s="382"/>
      <c r="J15" s="382"/>
      <c r="K15" s="380">
        <v>1650</v>
      </c>
      <c r="L15" s="380">
        <v>1650</v>
      </c>
      <c r="M15" s="382">
        <f t="shared" si="1"/>
        <v>3300</v>
      </c>
    </row>
    <row r="16" spans="1:13" x14ac:dyDescent="0.25">
      <c r="A16" s="383">
        <v>9</v>
      </c>
      <c r="B16" s="386" t="s">
        <v>32</v>
      </c>
      <c r="C16" s="387" t="s">
        <v>33</v>
      </c>
      <c r="D16" s="380">
        <v>627</v>
      </c>
      <c r="E16" s="380">
        <v>53</v>
      </c>
      <c r="F16" s="380">
        <v>626</v>
      </c>
      <c r="G16" s="380">
        <v>53</v>
      </c>
      <c r="H16" s="382">
        <f>D16+F16</f>
        <v>1253</v>
      </c>
      <c r="I16" s="382">
        <f>E16+G16</f>
        <v>106</v>
      </c>
      <c r="J16" s="382">
        <f>H16+I16</f>
        <v>1359</v>
      </c>
      <c r="K16" s="380">
        <v>825</v>
      </c>
      <c r="L16" s="380">
        <v>825</v>
      </c>
      <c r="M16" s="382">
        <f t="shared" si="1"/>
        <v>1650</v>
      </c>
    </row>
    <row r="17" spans="1:13" x14ac:dyDescent="0.25">
      <c r="A17" s="383">
        <v>10</v>
      </c>
      <c r="B17" s="386" t="s">
        <v>34</v>
      </c>
      <c r="C17" s="387" t="s">
        <v>35</v>
      </c>
      <c r="D17" s="380"/>
      <c r="E17" s="380"/>
      <c r="F17" s="380"/>
      <c r="G17" s="380"/>
      <c r="H17" s="382"/>
      <c r="I17" s="382"/>
      <c r="J17" s="382"/>
      <c r="K17" s="380">
        <v>1650</v>
      </c>
      <c r="L17" s="380">
        <v>1650</v>
      </c>
      <c r="M17" s="382">
        <f t="shared" si="1"/>
        <v>3300</v>
      </c>
    </row>
    <row r="18" spans="1:13" x14ac:dyDescent="0.25">
      <c r="A18" s="383">
        <v>11</v>
      </c>
      <c r="B18" s="386" t="s">
        <v>36</v>
      </c>
      <c r="C18" s="387" t="s">
        <v>37</v>
      </c>
      <c r="D18" s="380"/>
      <c r="E18" s="380"/>
      <c r="F18" s="380"/>
      <c r="G18" s="380"/>
      <c r="H18" s="382"/>
      <c r="I18" s="382"/>
      <c r="J18" s="382"/>
      <c r="K18" s="380">
        <v>1650</v>
      </c>
      <c r="L18" s="380">
        <v>1650</v>
      </c>
      <c r="M18" s="382">
        <f t="shared" si="1"/>
        <v>3300</v>
      </c>
    </row>
    <row r="19" spans="1:13" x14ac:dyDescent="0.25">
      <c r="A19" s="383">
        <v>12</v>
      </c>
      <c r="B19" s="386" t="s">
        <v>38</v>
      </c>
      <c r="C19" s="387" t="s">
        <v>39</v>
      </c>
      <c r="D19" s="380">
        <v>1074</v>
      </c>
      <c r="E19" s="380"/>
      <c r="F19" s="380">
        <v>1073</v>
      </c>
      <c r="G19" s="380"/>
      <c r="H19" s="382">
        <f>D19+F19</f>
        <v>2147</v>
      </c>
      <c r="I19" s="382"/>
      <c r="J19" s="382">
        <f>H19+I19</f>
        <v>2147</v>
      </c>
      <c r="K19" s="380">
        <v>1650</v>
      </c>
      <c r="L19" s="380">
        <v>1650</v>
      </c>
      <c r="M19" s="382">
        <f t="shared" si="1"/>
        <v>3300</v>
      </c>
    </row>
    <row r="20" spans="1:13" x14ac:dyDescent="0.25">
      <c r="A20" s="383">
        <v>13</v>
      </c>
      <c r="B20" s="386" t="s">
        <v>44</v>
      </c>
      <c r="C20" s="387" t="s">
        <v>45</v>
      </c>
      <c r="D20" s="380"/>
      <c r="E20" s="380"/>
      <c r="F20" s="380"/>
      <c r="G20" s="380"/>
      <c r="H20" s="382"/>
      <c r="I20" s="382"/>
      <c r="J20" s="382"/>
      <c r="K20" s="380">
        <v>1650</v>
      </c>
      <c r="L20" s="380">
        <v>1650</v>
      </c>
      <c r="M20" s="382">
        <f t="shared" si="1"/>
        <v>3300</v>
      </c>
    </row>
    <row r="21" spans="1:13" x14ac:dyDescent="0.25">
      <c r="A21" s="383">
        <v>14</v>
      </c>
      <c r="B21" s="386" t="s">
        <v>46</v>
      </c>
      <c r="C21" s="387" t="s">
        <v>47</v>
      </c>
      <c r="D21" s="380"/>
      <c r="E21" s="380"/>
      <c r="F21" s="380"/>
      <c r="G21" s="380"/>
      <c r="H21" s="382"/>
      <c r="I21" s="382"/>
      <c r="J21" s="382"/>
      <c r="K21" s="380">
        <v>1650</v>
      </c>
      <c r="L21" s="380">
        <v>1650</v>
      </c>
      <c r="M21" s="382">
        <f t="shared" si="1"/>
        <v>3300</v>
      </c>
    </row>
    <row r="22" spans="1:13" x14ac:dyDescent="0.25">
      <c r="A22" s="383">
        <v>15</v>
      </c>
      <c r="B22" s="386" t="s">
        <v>48</v>
      </c>
      <c r="C22" s="387" t="s">
        <v>49</v>
      </c>
      <c r="D22" s="380">
        <v>1083</v>
      </c>
      <c r="E22" s="380">
        <v>172</v>
      </c>
      <c r="F22" s="380">
        <v>1083</v>
      </c>
      <c r="G22" s="380">
        <v>172</v>
      </c>
      <c r="H22" s="382">
        <f t="shared" ref="H22:I27" si="2">D22+F22</f>
        <v>2166</v>
      </c>
      <c r="I22" s="382">
        <f t="shared" si="2"/>
        <v>344</v>
      </c>
      <c r="J22" s="382">
        <f t="shared" ref="J22:J27" si="3">H22+I22</f>
        <v>2510</v>
      </c>
      <c r="K22" s="380">
        <v>1815</v>
      </c>
      <c r="L22" s="380">
        <v>1815</v>
      </c>
      <c r="M22" s="382">
        <f t="shared" si="1"/>
        <v>3630</v>
      </c>
    </row>
    <row r="23" spans="1:13" x14ac:dyDescent="0.25">
      <c r="A23" s="383">
        <v>16</v>
      </c>
      <c r="B23" s="386" t="s">
        <v>50</v>
      </c>
      <c r="C23" s="387" t="s">
        <v>51</v>
      </c>
      <c r="D23" s="380">
        <v>2310</v>
      </c>
      <c r="E23" s="380">
        <v>467</v>
      </c>
      <c r="F23" s="380">
        <v>2310</v>
      </c>
      <c r="G23" s="380">
        <v>467</v>
      </c>
      <c r="H23" s="382">
        <f t="shared" si="2"/>
        <v>4620</v>
      </c>
      <c r="I23" s="382">
        <f t="shared" si="2"/>
        <v>934</v>
      </c>
      <c r="J23" s="382">
        <f t="shared" si="3"/>
        <v>5554</v>
      </c>
      <c r="K23" s="380">
        <v>3465</v>
      </c>
      <c r="L23" s="380">
        <v>2640</v>
      </c>
      <c r="M23" s="382">
        <f t="shared" si="1"/>
        <v>6105</v>
      </c>
    </row>
    <row r="24" spans="1:13" x14ac:dyDescent="0.25">
      <c r="A24" s="383">
        <v>17</v>
      </c>
      <c r="B24" s="384" t="s">
        <v>52</v>
      </c>
      <c r="C24" s="385" t="s">
        <v>53</v>
      </c>
      <c r="D24" s="380">
        <v>701</v>
      </c>
      <c r="E24" s="380">
        <v>51</v>
      </c>
      <c r="F24" s="380">
        <v>701</v>
      </c>
      <c r="G24" s="380">
        <v>51</v>
      </c>
      <c r="H24" s="382">
        <f t="shared" si="2"/>
        <v>1402</v>
      </c>
      <c r="I24" s="382">
        <f t="shared" si="2"/>
        <v>102</v>
      </c>
      <c r="J24" s="382">
        <f t="shared" si="3"/>
        <v>1504</v>
      </c>
      <c r="K24" s="380">
        <v>825</v>
      </c>
      <c r="L24" s="380">
        <v>825</v>
      </c>
      <c r="M24" s="382">
        <f t="shared" si="1"/>
        <v>1650</v>
      </c>
    </row>
    <row r="25" spans="1:13" x14ac:dyDescent="0.25">
      <c r="A25" s="383">
        <v>18</v>
      </c>
      <c r="B25" s="384" t="s">
        <v>54</v>
      </c>
      <c r="C25" s="385" t="s">
        <v>55</v>
      </c>
      <c r="D25" s="380">
        <v>680</v>
      </c>
      <c r="E25" s="380">
        <v>133</v>
      </c>
      <c r="F25" s="380">
        <v>679</v>
      </c>
      <c r="G25" s="380">
        <v>132</v>
      </c>
      <c r="H25" s="382">
        <f t="shared" si="2"/>
        <v>1359</v>
      </c>
      <c r="I25" s="382">
        <f t="shared" si="2"/>
        <v>265</v>
      </c>
      <c r="J25" s="382">
        <f t="shared" si="3"/>
        <v>1624</v>
      </c>
      <c r="K25" s="380">
        <v>1650</v>
      </c>
      <c r="L25" s="380">
        <v>1650</v>
      </c>
      <c r="M25" s="382">
        <f t="shared" si="1"/>
        <v>3300</v>
      </c>
    </row>
    <row r="26" spans="1:13" x14ac:dyDescent="0.25">
      <c r="A26" s="383">
        <v>19</v>
      </c>
      <c r="B26" s="384" t="s">
        <v>56</v>
      </c>
      <c r="C26" s="385" t="s">
        <v>57</v>
      </c>
      <c r="D26" s="380">
        <v>1986</v>
      </c>
      <c r="E26" s="380">
        <v>214</v>
      </c>
      <c r="F26" s="380">
        <v>1985</v>
      </c>
      <c r="G26" s="380">
        <v>214</v>
      </c>
      <c r="H26" s="382">
        <f t="shared" si="2"/>
        <v>3971</v>
      </c>
      <c r="I26" s="382">
        <f t="shared" si="2"/>
        <v>428</v>
      </c>
      <c r="J26" s="382">
        <f t="shared" si="3"/>
        <v>4399</v>
      </c>
      <c r="K26" s="380">
        <v>1650</v>
      </c>
      <c r="L26" s="380">
        <v>1650</v>
      </c>
      <c r="M26" s="382">
        <f t="shared" si="1"/>
        <v>3300</v>
      </c>
    </row>
    <row r="27" spans="1:13" x14ac:dyDescent="0.25">
      <c r="A27" s="383">
        <v>20</v>
      </c>
      <c r="B27" s="384" t="s">
        <v>58</v>
      </c>
      <c r="C27" s="385" t="s">
        <v>59</v>
      </c>
      <c r="D27" s="380">
        <v>1771</v>
      </c>
      <c r="E27" s="380">
        <v>185</v>
      </c>
      <c r="F27" s="380">
        <v>1770</v>
      </c>
      <c r="G27" s="380">
        <v>185</v>
      </c>
      <c r="H27" s="382">
        <f t="shared" si="2"/>
        <v>3541</v>
      </c>
      <c r="I27" s="382">
        <f t="shared" si="2"/>
        <v>370</v>
      </c>
      <c r="J27" s="382">
        <f t="shared" si="3"/>
        <v>3911</v>
      </c>
      <c r="K27" s="380">
        <v>2640</v>
      </c>
      <c r="L27" s="380">
        <v>2640</v>
      </c>
      <c r="M27" s="382">
        <f t="shared" si="1"/>
        <v>5280</v>
      </c>
    </row>
    <row r="28" spans="1:13" ht="24" x14ac:dyDescent="0.25">
      <c r="A28" s="383">
        <v>21</v>
      </c>
      <c r="B28" s="384" t="s">
        <v>66</v>
      </c>
      <c r="C28" s="389" t="s">
        <v>67</v>
      </c>
      <c r="D28" s="380"/>
      <c r="E28" s="380"/>
      <c r="F28" s="380"/>
      <c r="G28" s="380"/>
      <c r="H28" s="382"/>
      <c r="I28" s="382"/>
      <c r="J28" s="382"/>
      <c r="K28" s="380">
        <v>4950</v>
      </c>
      <c r="L28" s="380">
        <v>4125</v>
      </c>
      <c r="M28" s="382">
        <f t="shared" si="1"/>
        <v>9075</v>
      </c>
    </row>
    <row r="29" spans="1:13" x14ac:dyDescent="0.25">
      <c r="A29" s="383">
        <v>22</v>
      </c>
      <c r="B29" s="386" t="s">
        <v>68</v>
      </c>
      <c r="C29" s="387" t="s">
        <v>69</v>
      </c>
      <c r="D29" s="380">
        <v>3748</v>
      </c>
      <c r="E29" s="380">
        <v>848</v>
      </c>
      <c r="F29" s="380">
        <v>3747</v>
      </c>
      <c r="G29" s="380">
        <v>847</v>
      </c>
      <c r="H29" s="382">
        <f>D29+F29</f>
        <v>7495</v>
      </c>
      <c r="I29" s="382">
        <f>E29+G29</f>
        <v>1695</v>
      </c>
      <c r="J29" s="382">
        <f>H29+I29</f>
        <v>9190</v>
      </c>
      <c r="K29" s="380">
        <v>1650</v>
      </c>
      <c r="L29" s="380">
        <v>1650</v>
      </c>
      <c r="M29" s="382">
        <f t="shared" si="1"/>
        <v>3300</v>
      </c>
    </row>
    <row r="30" spans="1:13" x14ac:dyDescent="0.25">
      <c r="A30" s="383">
        <v>23</v>
      </c>
      <c r="B30" s="386" t="s">
        <v>70</v>
      </c>
      <c r="C30" s="387" t="s">
        <v>71</v>
      </c>
      <c r="D30" s="380"/>
      <c r="E30" s="380"/>
      <c r="F30" s="380"/>
      <c r="G30" s="380"/>
      <c r="H30" s="382"/>
      <c r="I30" s="382"/>
      <c r="J30" s="382"/>
      <c r="K30" s="380">
        <v>495</v>
      </c>
      <c r="L30" s="380">
        <v>495</v>
      </c>
      <c r="M30" s="382">
        <f t="shared" si="1"/>
        <v>990</v>
      </c>
    </row>
    <row r="31" spans="1:13" x14ac:dyDescent="0.25">
      <c r="A31" s="383">
        <v>24</v>
      </c>
      <c r="B31" s="386" t="s">
        <v>77</v>
      </c>
      <c r="C31" s="387" t="s">
        <v>78</v>
      </c>
      <c r="D31" s="380">
        <v>1876</v>
      </c>
      <c r="E31" s="380">
        <v>342</v>
      </c>
      <c r="F31" s="380">
        <v>1876</v>
      </c>
      <c r="G31" s="380">
        <v>342</v>
      </c>
      <c r="H31" s="382">
        <f t="shared" ref="H31:I34" si="4">D31+F31</f>
        <v>3752</v>
      </c>
      <c r="I31" s="382">
        <f t="shared" si="4"/>
        <v>684</v>
      </c>
      <c r="J31" s="382">
        <f>H31+I31</f>
        <v>4436</v>
      </c>
      <c r="K31" s="380">
        <v>2640</v>
      </c>
      <c r="L31" s="380">
        <v>2640</v>
      </c>
      <c r="M31" s="382">
        <f t="shared" si="1"/>
        <v>5280</v>
      </c>
    </row>
    <row r="32" spans="1:13" x14ac:dyDescent="0.25">
      <c r="A32" s="383">
        <v>25</v>
      </c>
      <c r="B32" s="384" t="s">
        <v>79</v>
      </c>
      <c r="C32" s="385" t="s">
        <v>80</v>
      </c>
      <c r="D32" s="380">
        <v>1307</v>
      </c>
      <c r="E32" s="380">
        <v>422</v>
      </c>
      <c r="F32" s="380">
        <v>1307</v>
      </c>
      <c r="G32" s="380">
        <v>421</v>
      </c>
      <c r="H32" s="382">
        <f t="shared" si="4"/>
        <v>2614</v>
      </c>
      <c r="I32" s="382">
        <f t="shared" si="4"/>
        <v>843</v>
      </c>
      <c r="J32" s="382">
        <f>H32+I32</f>
        <v>3457</v>
      </c>
      <c r="K32" s="380">
        <v>3465</v>
      </c>
      <c r="L32" s="380">
        <v>3465</v>
      </c>
      <c r="M32" s="382">
        <f t="shared" si="1"/>
        <v>6930</v>
      </c>
    </row>
    <row r="33" spans="1:13" x14ac:dyDescent="0.25">
      <c r="A33" s="383">
        <v>26</v>
      </c>
      <c r="B33" s="388" t="s">
        <v>81</v>
      </c>
      <c r="C33" s="389" t="s">
        <v>82</v>
      </c>
      <c r="D33" s="380">
        <v>823</v>
      </c>
      <c r="E33" s="380">
        <v>78</v>
      </c>
      <c r="F33" s="380">
        <v>823</v>
      </c>
      <c r="G33" s="380">
        <v>77</v>
      </c>
      <c r="H33" s="382">
        <f t="shared" si="4"/>
        <v>1646</v>
      </c>
      <c r="I33" s="382">
        <f t="shared" si="4"/>
        <v>155</v>
      </c>
      <c r="J33" s="382">
        <f>H33+I33</f>
        <v>1801</v>
      </c>
      <c r="K33" s="380">
        <v>1650</v>
      </c>
      <c r="L33" s="380">
        <v>1650</v>
      </c>
      <c r="M33" s="382">
        <f t="shared" si="1"/>
        <v>3300</v>
      </c>
    </row>
    <row r="34" spans="1:13" x14ac:dyDescent="0.25">
      <c r="A34" s="383">
        <v>27</v>
      </c>
      <c r="B34" s="384" t="s">
        <v>83</v>
      </c>
      <c r="C34" s="385" t="s">
        <v>84</v>
      </c>
      <c r="D34" s="380">
        <v>1379</v>
      </c>
      <c r="E34" s="380">
        <v>256</v>
      </c>
      <c r="F34" s="380">
        <v>1379</v>
      </c>
      <c r="G34" s="380">
        <v>256</v>
      </c>
      <c r="H34" s="382">
        <f t="shared" si="4"/>
        <v>2758</v>
      </c>
      <c r="I34" s="382">
        <f t="shared" si="4"/>
        <v>512</v>
      </c>
      <c r="J34" s="382">
        <f>H34+I34</f>
        <v>3270</v>
      </c>
      <c r="K34" s="380">
        <v>2475</v>
      </c>
      <c r="L34" s="380">
        <v>2475</v>
      </c>
      <c r="M34" s="382">
        <f t="shared" si="1"/>
        <v>4950</v>
      </c>
    </row>
    <row r="35" spans="1:13" ht="24" x14ac:dyDescent="0.25">
      <c r="A35" s="383">
        <v>28</v>
      </c>
      <c r="B35" s="384" t="s">
        <v>85</v>
      </c>
      <c r="C35" s="385" t="s">
        <v>86</v>
      </c>
      <c r="D35" s="380"/>
      <c r="E35" s="380"/>
      <c r="F35" s="380"/>
      <c r="G35" s="380"/>
      <c r="H35" s="382"/>
      <c r="I35" s="382"/>
      <c r="J35" s="382"/>
      <c r="K35" s="380">
        <v>1650</v>
      </c>
      <c r="L35" s="380">
        <v>1650</v>
      </c>
      <c r="M35" s="382">
        <f t="shared" si="1"/>
        <v>3300</v>
      </c>
    </row>
    <row r="36" spans="1:13" x14ac:dyDescent="0.25">
      <c r="A36" s="383">
        <v>29</v>
      </c>
      <c r="B36" s="386" t="s">
        <v>87</v>
      </c>
      <c r="C36" s="387" t="s">
        <v>88</v>
      </c>
      <c r="D36" s="380">
        <v>1617</v>
      </c>
      <c r="E36" s="380">
        <v>296</v>
      </c>
      <c r="F36" s="380">
        <v>1617</v>
      </c>
      <c r="G36" s="380">
        <v>295</v>
      </c>
      <c r="H36" s="382">
        <f>D36+F36</f>
        <v>3234</v>
      </c>
      <c r="I36" s="382">
        <f>E36+G36</f>
        <v>591</v>
      </c>
      <c r="J36" s="382">
        <f>H36+I36</f>
        <v>3825</v>
      </c>
      <c r="K36" s="380">
        <v>2475</v>
      </c>
      <c r="L36" s="380">
        <v>2475</v>
      </c>
      <c r="M36" s="382">
        <f t="shared" si="1"/>
        <v>4950</v>
      </c>
    </row>
    <row r="37" spans="1:13" x14ac:dyDescent="0.25">
      <c r="A37" s="383">
        <v>30</v>
      </c>
      <c r="B37" s="384" t="s">
        <v>89</v>
      </c>
      <c r="C37" s="385" t="s">
        <v>90</v>
      </c>
      <c r="D37" s="380"/>
      <c r="E37" s="380"/>
      <c r="F37" s="380"/>
      <c r="G37" s="380"/>
      <c r="H37" s="382"/>
      <c r="I37" s="382"/>
      <c r="J37" s="382"/>
      <c r="K37" s="380">
        <v>1650</v>
      </c>
      <c r="L37" s="380">
        <v>1650</v>
      </c>
      <c r="M37" s="382">
        <f t="shared" si="1"/>
        <v>3300</v>
      </c>
    </row>
    <row r="38" spans="1:13" ht="14.25" customHeight="1" x14ac:dyDescent="0.25">
      <c r="A38" s="383">
        <v>31</v>
      </c>
      <c r="B38" s="384" t="s">
        <v>91</v>
      </c>
      <c r="C38" s="385" t="s">
        <v>92</v>
      </c>
      <c r="D38" s="380">
        <v>727</v>
      </c>
      <c r="E38" s="380">
        <v>45</v>
      </c>
      <c r="F38" s="380">
        <v>726</v>
      </c>
      <c r="G38" s="380">
        <v>45</v>
      </c>
      <c r="H38" s="382">
        <f>D38+F38</f>
        <v>1453</v>
      </c>
      <c r="I38" s="382">
        <f>E38+G38</f>
        <v>90</v>
      </c>
      <c r="J38" s="382">
        <f>H38+I38</f>
        <v>1543</v>
      </c>
      <c r="K38" s="380">
        <v>1650</v>
      </c>
      <c r="L38" s="380">
        <v>1650</v>
      </c>
      <c r="M38" s="382">
        <f t="shared" si="1"/>
        <v>3300</v>
      </c>
    </row>
    <row r="39" spans="1:13" x14ac:dyDescent="0.25">
      <c r="A39" s="383">
        <v>32</v>
      </c>
      <c r="B39" s="390" t="s">
        <v>93</v>
      </c>
      <c r="C39" s="391" t="s">
        <v>94</v>
      </c>
      <c r="D39" s="380"/>
      <c r="E39" s="380"/>
      <c r="F39" s="380"/>
      <c r="G39" s="380"/>
      <c r="H39" s="382"/>
      <c r="I39" s="382"/>
      <c r="J39" s="382"/>
      <c r="K39" s="380">
        <v>1650</v>
      </c>
      <c r="L39" s="380">
        <v>1650</v>
      </c>
      <c r="M39" s="382">
        <f t="shared" si="1"/>
        <v>3300</v>
      </c>
    </row>
    <row r="40" spans="1:13" x14ac:dyDescent="0.25">
      <c r="A40" s="383">
        <v>33</v>
      </c>
      <c r="B40" s="384" t="s">
        <v>95</v>
      </c>
      <c r="C40" s="385" t="s">
        <v>96</v>
      </c>
      <c r="D40" s="380"/>
      <c r="E40" s="380"/>
      <c r="F40" s="380"/>
      <c r="G40" s="380"/>
      <c r="H40" s="382"/>
      <c r="I40" s="382"/>
      <c r="J40" s="382"/>
      <c r="K40" s="380">
        <v>1650</v>
      </c>
      <c r="L40" s="380">
        <v>1650</v>
      </c>
      <c r="M40" s="382">
        <f t="shared" si="1"/>
        <v>3300</v>
      </c>
    </row>
    <row r="41" spans="1:13" x14ac:dyDescent="0.25">
      <c r="A41" s="383">
        <v>34</v>
      </c>
      <c r="B41" s="386" t="s">
        <v>99</v>
      </c>
      <c r="C41" s="387" t="s">
        <v>100</v>
      </c>
      <c r="D41" s="380">
        <v>2118</v>
      </c>
      <c r="E41" s="380">
        <v>353</v>
      </c>
      <c r="F41" s="380">
        <v>2117</v>
      </c>
      <c r="G41" s="380">
        <v>352</v>
      </c>
      <c r="H41" s="382">
        <f t="shared" ref="H41:I43" si="5">D41+F41</f>
        <v>4235</v>
      </c>
      <c r="I41" s="382">
        <f t="shared" si="5"/>
        <v>705</v>
      </c>
      <c r="J41" s="382">
        <f>H41+I41</f>
        <v>4940</v>
      </c>
      <c r="K41" s="380">
        <v>2640</v>
      </c>
      <c r="L41" s="380">
        <v>2640</v>
      </c>
      <c r="M41" s="382">
        <f t="shared" si="1"/>
        <v>5280</v>
      </c>
    </row>
    <row r="42" spans="1:13" x14ac:dyDescent="0.25">
      <c r="A42" s="383">
        <v>35</v>
      </c>
      <c r="B42" s="384" t="s">
        <v>101</v>
      </c>
      <c r="C42" s="385" t="s">
        <v>102</v>
      </c>
      <c r="D42" s="380">
        <v>874</v>
      </c>
      <c r="E42" s="380">
        <v>144</v>
      </c>
      <c r="F42" s="380">
        <v>873</v>
      </c>
      <c r="G42" s="380">
        <v>144</v>
      </c>
      <c r="H42" s="382">
        <f t="shared" si="5"/>
        <v>1747</v>
      </c>
      <c r="I42" s="382">
        <f t="shared" si="5"/>
        <v>288</v>
      </c>
      <c r="J42" s="382">
        <f>H42+I42</f>
        <v>2035</v>
      </c>
      <c r="K42" s="380">
        <v>1650</v>
      </c>
      <c r="L42" s="380">
        <v>1650</v>
      </c>
      <c r="M42" s="382">
        <f t="shared" si="1"/>
        <v>3300</v>
      </c>
    </row>
    <row r="43" spans="1:13" x14ac:dyDescent="0.25">
      <c r="A43" s="383">
        <v>36</v>
      </c>
      <c r="B43" s="386" t="s">
        <v>103</v>
      </c>
      <c r="C43" s="387" t="s">
        <v>104</v>
      </c>
      <c r="D43" s="380">
        <v>2385</v>
      </c>
      <c r="E43" s="380">
        <v>339</v>
      </c>
      <c r="F43" s="380">
        <v>2384</v>
      </c>
      <c r="G43" s="380">
        <v>339</v>
      </c>
      <c r="H43" s="382">
        <f t="shared" si="5"/>
        <v>4769</v>
      </c>
      <c r="I43" s="382">
        <f t="shared" si="5"/>
        <v>678</v>
      </c>
      <c r="J43" s="382">
        <f>H43+I43</f>
        <v>5447</v>
      </c>
      <c r="K43" s="380">
        <v>3300</v>
      </c>
      <c r="L43" s="380">
        <v>3300</v>
      </c>
      <c r="M43" s="382">
        <f t="shared" si="1"/>
        <v>6600</v>
      </c>
    </row>
    <row r="44" spans="1:13" x14ac:dyDescent="0.25">
      <c r="A44" s="383">
        <v>37</v>
      </c>
      <c r="B44" s="384" t="s">
        <v>105</v>
      </c>
      <c r="C44" s="385" t="s">
        <v>106</v>
      </c>
      <c r="D44" s="380"/>
      <c r="E44" s="380"/>
      <c r="F44" s="380"/>
      <c r="G44" s="380"/>
      <c r="H44" s="382"/>
      <c r="I44" s="382"/>
      <c r="J44" s="382"/>
      <c r="K44" s="380">
        <v>1650</v>
      </c>
      <c r="L44" s="380">
        <v>1650</v>
      </c>
      <c r="M44" s="382">
        <f t="shared" si="1"/>
        <v>3300</v>
      </c>
    </row>
    <row r="45" spans="1:13" ht="13.5" customHeight="1" x14ac:dyDescent="0.25">
      <c r="A45" s="383">
        <v>38</v>
      </c>
      <c r="B45" s="384" t="s">
        <v>107</v>
      </c>
      <c r="C45" s="385" t="s">
        <v>108</v>
      </c>
      <c r="D45" s="380"/>
      <c r="E45" s="380"/>
      <c r="F45" s="380"/>
      <c r="G45" s="380"/>
      <c r="H45" s="382"/>
      <c r="I45" s="382"/>
      <c r="J45" s="382"/>
      <c r="K45" s="380">
        <v>1650</v>
      </c>
      <c r="L45" s="380">
        <v>1650</v>
      </c>
      <c r="M45" s="382">
        <f t="shared" si="1"/>
        <v>3300</v>
      </c>
    </row>
    <row r="46" spans="1:13" x14ac:dyDescent="0.25">
      <c r="A46" s="383">
        <v>39</v>
      </c>
      <c r="B46" s="386" t="s">
        <v>109</v>
      </c>
      <c r="C46" s="387" t="s">
        <v>110</v>
      </c>
      <c r="D46" s="380">
        <v>930</v>
      </c>
      <c r="E46" s="380">
        <v>236</v>
      </c>
      <c r="F46" s="380">
        <v>929</v>
      </c>
      <c r="G46" s="380">
        <v>236</v>
      </c>
      <c r="H46" s="382">
        <f>D46+F46</f>
        <v>1859</v>
      </c>
      <c r="I46" s="382">
        <f>E46+G46</f>
        <v>472</v>
      </c>
      <c r="J46" s="382">
        <f t="shared" ref="J46:J62" si="6">H46+I46</f>
        <v>2331</v>
      </c>
      <c r="K46" s="380">
        <v>1650</v>
      </c>
      <c r="L46" s="380">
        <v>1650</v>
      </c>
      <c r="M46" s="382">
        <f t="shared" si="1"/>
        <v>3300</v>
      </c>
    </row>
    <row r="47" spans="1:13" x14ac:dyDescent="0.25">
      <c r="A47" s="383">
        <v>40</v>
      </c>
      <c r="B47" s="386" t="s">
        <v>111</v>
      </c>
      <c r="C47" s="387" t="s">
        <v>112</v>
      </c>
      <c r="D47" s="380">
        <v>574</v>
      </c>
      <c r="E47" s="380"/>
      <c r="F47" s="380">
        <v>573</v>
      </c>
      <c r="G47" s="380"/>
      <c r="H47" s="382">
        <f>D47+F47</f>
        <v>1147</v>
      </c>
      <c r="I47" s="382"/>
      <c r="J47" s="382">
        <f t="shared" si="6"/>
        <v>1147</v>
      </c>
      <c r="K47" s="380">
        <v>1650</v>
      </c>
      <c r="L47" s="380">
        <v>1650</v>
      </c>
      <c r="M47" s="382">
        <f t="shared" si="1"/>
        <v>3300</v>
      </c>
    </row>
    <row r="48" spans="1:13" x14ac:dyDescent="0.25">
      <c r="A48" s="383">
        <v>41</v>
      </c>
      <c r="B48" s="384" t="s">
        <v>113</v>
      </c>
      <c r="C48" s="385" t="s">
        <v>114</v>
      </c>
      <c r="D48" s="380">
        <v>910</v>
      </c>
      <c r="E48" s="380">
        <v>61</v>
      </c>
      <c r="F48" s="380">
        <v>909</v>
      </c>
      <c r="G48" s="380">
        <v>60</v>
      </c>
      <c r="H48" s="382">
        <f>D48+F48</f>
        <v>1819</v>
      </c>
      <c r="I48" s="382">
        <f>E48+G48</f>
        <v>121</v>
      </c>
      <c r="J48" s="382">
        <f t="shared" si="6"/>
        <v>1940</v>
      </c>
      <c r="K48" s="380">
        <v>1650</v>
      </c>
      <c r="L48" s="380">
        <v>1650</v>
      </c>
      <c r="M48" s="382">
        <f t="shared" si="1"/>
        <v>3300</v>
      </c>
    </row>
    <row r="49" spans="1:13" x14ac:dyDescent="0.25">
      <c r="A49" s="383">
        <v>42</v>
      </c>
      <c r="B49" s="386" t="s">
        <v>115</v>
      </c>
      <c r="C49" s="387" t="s">
        <v>116</v>
      </c>
      <c r="D49" s="380">
        <v>975</v>
      </c>
      <c r="E49" s="380"/>
      <c r="F49" s="380">
        <v>975</v>
      </c>
      <c r="G49" s="380"/>
      <c r="H49" s="382">
        <f>D49+F49</f>
        <v>1950</v>
      </c>
      <c r="I49" s="382"/>
      <c r="J49" s="382">
        <f t="shared" si="6"/>
        <v>1950</v>
      </c>
      <c r="K49" s="380">
        <v>1650</v>
      </c>
      <c r="L49" s="380">
        <v>1650</v>
      </c>
      <c r="M49" s="382">
        <f t="shared" si="1"/>
        <v>3300</v>
      </c>
    </row>
    <row r="50" spans="1:13" x14ac:dyDescent="0.25">
      <c r="A50" s="383">
        <v>43</v>
      </c>
      <c r="B50" s="384" t="s">
        <v>117</v>
      </c>
      <c r="C50" s="385" t="s">
        <v>118</v>
      </c>
      <c r="D50" s="380">
        <v>1687</v>
      </c>
      <c r="E50" s="380">
        <v>450</v>
      </c>
      <c r="F50" s="380">
        <v>1686</v>
      </c>
      <c r="G50" s="380">
        <v>450</v>
      </c>
      <c r="H50" s="382">
        <f>D50+F50</f>
        <v>3373</v>
      </c>
      <c r="I50" s="382">
        <f>E50+G50</f>
        <v>900</v>
      </c>
      <c r="J50" s="382">
        <f t="shared" si="6"/>
        <v>4273</v>
      </c>
      <c r="K50" s="380">
        <v>3300</v>
      </c>
      <c r="L50" s="380">
        <v>2475</v>
      </c>
      <c r="M50" s="382">
        <f t="shared" si="1"/>
        <v>5775</v>
      </c>
    </row>
    <row r="51" spans="1:13" x14ac:dyDescent="0.25">
      <c r="A51" s="383">
        <v>44</v>
      </c>
      <c r="B51" s="386" t="s">
        <v>119</v>
      </c>
      <c r="C51" s="387" t="s">
        <v>120</v>
      </c>
      <c r="D51" s="380">
        <v>765</v>
      </c>
      <c r="E51" s="380"/>
      <c r="F51" s="380">
        <v>764</v>
      </c>
      <c r="G51" s="380"/>
      <c r="H51" s="382">
        <f>D51+F51</f>
        <v>1529</v>
      </c>
      <c r="I51" s="382"/>
      <c r="J51" s="382">
        <f t="shared" si="6"/>
        <v>1529</v>
      </c>
      <c r="K51" s="380">
        <v>1650</v>
      </c>
      <c r="L51" s="380">
        <v>1650</v>
      </c>
      <c r="M51" s="382">
        <f t="shared" si="1"/>
        <v>3300</v>
      </c>
    </row>
    <row r="52" spans="1:13" ht="24" x14ac:dyDescent="0.25">
      <c r="A52" s="383">
        <v>45</v>
      </c>
      <c r="B52" s="384" t="s">
        <v>133</v>
      </c>
      <c r="C52" s="387" t="s">
        <v>301</v>
      </c>
      <c r="D52" s="380"/>
      <c r="E52" s="380">
        <v>288</v>
      </c>
      <c r="F52" s="380"/>
      <c r="G52" s="380">
        <v>287</v>
      </c>
      <c r="H52" s="382"/>
      <c r="I52" s="382">
        <f>E52+G52</f>
        <v>575</v>
      </c>
      <c r="J52" s="382">
        <f t="shared" si="6"/>
        <v>575</v>
      </c>
      <c r="K52" s="380"/>
      <c r="L52" s="380"/>
      <c r="M52" s="382"/>
    </row>
    <row r="53" spans="1:13" ht="24" x14ac:dyDescent="0.25">
      <c r="A53" s="383">
        <v>46</v>
      </c>
      <c r="B53" s="384" t="s">
        <v>141</v>
      </c>
      <c r="C53" s="387" t="s">
        <v>464</v>
      </c>
      <c r="D53" s="380">
        <v>2783</v>
      </c>
      <c r="E53" s="380">
        <v>552</v>
      </c>
      <c r="F53" s="380">
        <v>2783</v>
      </c>
      <c r="G53" s="380"/>
      <c r="H53" s="382">
        <f t="shared" ref="H53:H60" si="7">D53+F53</f>
        <v>5566</v>
      </c>
      <c r="I53" s="382">
        <f>E53+G53</f>
        <v>552</v>
      </c>
      <c r="J53" s="382">
        <f t="shared" si="6"/>
        <v>6118</v>
      </c>
      <c r="K53" s="380"/>
      <c r="L53" s="380"/>
      <c r="M53" s="382"/>
    </row>
    <row r="54" spans="1:13" ht="24" x14ac:dyDescent="0.25">
      <c r="A54" s="383">
        <v>47</v>
      </c>
      <c r="B54" s="384" t="s">
        <v>143</v>
      </c>
      <c r="C54" s="387" t="s">
        <v>144</v>
      </c>
      <c r="D54" s="380">
        <v>2191</v>
      </c>
      <c r="E54" s="380">
        <v>545</v>
      </c>
      <c r="F54" s="380">
        <v>2191</v>
      </c>
      <c r="G54" s="380"/>
      <c r="H54" s="382">
        <f t="shared" si="7"/>
        <v>4382</v>
      </c>
      <c r="I54" s="382">
        <f>E54+G54</f>
        <v>545</v>
      </c>
      <c r="J54" s="382">
        <f t="shared" si="6"/>
        <v>4927</v>
      </c>
      <c r="K54" s="380"/>
      <c r="L54" s="380"/>
      <c r="M54" s="382"/>
    </row>
    <row r="55" spans="1:13" ht="24" x14ac:dyDescent="0.25">
      <c r="A55" s="383">
        <v>48</v>
      </c>
      <c r="B55" s="384" t="s">
        <v>145</v>
      </c>
      <c r="C55" s="387" t="s">
        <v>465</v>
      </c>
      <c r="D55" s="380">
        <v>3429</v>
      </c>
      <c r="E55" s="380"/>
      <c r="F55" s="380">
        <v>3427</v>
      </c>
      <c r="G55" s="380"/>
      <c r="H55" s="382">
        <f t="shared" si="7"/>
        <v>6856</v>
      </c>
      <c r="I55" s="382"/>
      <c r="J55" s="382">
        <f t="shared" si="6"/>
        <v>6856</v>
      </c>
      <c r="K55" s="380"/>
      <c r="L55" s="380"/>
      <c r="M55" s="382"/>
    </row>
    <row r="56" spans="1:13" ht="25.5" customHeight="1" x14ac:dyDescent="0.25">
      <c r="A56" s="383">
        <v>49</v>
      </c>
      <c r="B56" s="384" t="s">
        <v>161</v>
      </c>
      <c r="C56" s="387" t="s">
        <v>162</v>
      </c>
      <c r="D56" s="380">
        <v>1143</v>
      </c>
      <c r="E56" s="380"/>
      <c r="F56" s="380">
        <v>1142</v>
      </c>
      <c r="G56" s="380"/>
      <c r="H56" s="382">
        <f t="shared" si="7"/>
        <v>2285</v>
      </c>
      <c r="I56" s="382"/>
      <c r="J56" s="382">
        <f t="shared" si="6"/>
        <v>2285</v>
      </c>
      <c r="K56" s="380"/>
      <c r="L56" s="380"/>
      <c r="M56" s="382"/>
    </row>
    <row r="57" spans="1:13" x14ac:dyDescent="0.25">
      <c r="A57" s="383">
        <v>50</v>
      </c>
      <c r="B57" s="386" t="s">
        <v>163</v>
      </c>
      <c r="C57" s="387" t="s">
        <v>466</v>
      </c>
      <c r="D57" s="380">
        <v>4113</v>
      </c>
      <c r="E57" s="380">
        <v>543</v>
      </c>
      <c r="F57" s="380">
        <v>4112</v>
      </c>
      <c r="G57" s="380"/>
      <c r="H57" s="382">
        <f t="shared" si="7"/>
        <v>8225</v>
      </c>
      <c r="I57" s="382">
        <f>E57+G57</f>
        <v>543</v>
      </c>
      <c r="J57" s="382">
        <f t="shared" si="6"/>
        <v>8768</v>
      </c>
      <c r="K57" s="380">
        <v>4950</v>
      </c>
      <c r="L57" s="380">
        <v>4950</v>
      </c>
      <c r="M57" s="382">
        <f t="shared" ref="M57:M80" si="8">K57+L57</f>
        <v>9900</v>
      </c>
    </row>
    <row r="58" spans="1:13" x14ac:dyDescent="0.25">
      <c r="A58" s="383">
        <v>51</v>
      </c>
      <c r="B58" s="386" t="s">
        <v>165</v>
      </c>
      <c r="C58" s="387" t="s">
        <v>166</v>
      </c>
      <c r="D58" s="380">
        <v>2243</v>
      </c>
      <c r="E58" s="380">
        <v>323</v>
      </c>
      <c r="F58" s="380">
        <v>2242</v>
      </c>
      <c r="G58" s="380">
        <v>323</v>
      </c>
      <c r="H58" s="382">
        <f t="shared" si="7"/>
        <v>4485</v>
      </c>
      <c r="I58" s="382">
        <f>E58+G58</f>
        <v>646</v>
      </c>
      <c r="J58" s="382">
        <f t="shared" si="6"/>
        <v>5131</v>
      </c>
      <c r="K58" s="380">
        <v>5775</v>
      </c>
      <c r="L58" s="380">
        <v>4125</v>
      </c>
      <c r="M58" s="382">
        <f t="shared" si="8"/>
        <v>9900</v>
      </c>
    </row>
    <row r="59" spans="1:13" x14ac:dyDescent="0.25">
      <c r="A59" s="383">
        <v>52</v>
      </c>
      <c r="B59" s="384" t="s">
        <v>167</v>
      </c>
      <c r="C59" s="387" t="s">
        <v>168</v>
      </c>
      <c r="D59" s="380">
        <v>483</v>
      </c>
      <c r="E59" s="380">
        <v>383</v>
      </c>
      <c r="F59" s="380">
        <v>482</v>
      </c>
      <c r="G59" s="380"/>
      <c r="H59" s="382">
        <f t="shared" si="7"/>
        <v>965</v>
      </c>
      <c r="I59" s="382">
        <f>E59+G59</f>
        <v>383</v>
      </c>
      <c r="J59" s="382">
        <f t="shared" si="6"/>
        <v>1348</v>
      </c>
      <c r="K59" s="380">
        <v>2475</v>
      </c>
      <c r="L59" s="380">
        <v>2475</v>
      </c>
      <c r="M59" s="382">
        <f t="shared" si="8"/>
        <v>4950</v>
      </c>
    </row>
    <row r="60" spans="1:13" x14ac:dyDescent="0.25">
      <c r="A60" s="383">
        <v>53</v>
      </c>
      <c r="B60" s="384" t="s">
        <v>169</v>
      </c>
      <c r="C60" s="387" t="s">
        <v>170</v>
      </c>
      <c r="D60" s="380">
        <v>840</v>
      </c>
      <c r="E60" s="380">
        <v>500</v>
      </c>
      <c r="F60" s="380">
        <v>840</v>
      </c>
      <c r="G60" s="380"/>
      <c r="H60" s="382">
        <f t="shared" si="7"/>
        <v>1680</v>
      </c>
      <c r="I60" s="382">
        <f>E60+G60</f>
        <v>500</v>
      </c>
      <c r="J60" s="382">
        <f t="shared" si="6"/>
        <v>2180</v>
      </c>
      <c r="K60" s="380">
        <v>2475</v>
      </c>
      <c r="L60" s="380">
        <v>2475</v>
      </c>
      <c r="M60" s="382">
        <f t="shared" si="8"/>
        <v>4950</v>
      </c>
    </row>
    <row r="61" spans="1:13" x14ac:dyDescent="0.25">
      <c r="A61" s="383">
        <v>54</v>
      </c>
      <c r="B61" s="384" t="s">
        <v>171</v>
      </c>
      <c r="C61" s="387" t="s">
        <v>172</v>
      </c>
      <c r="D61" s="380"/>
      <c r="E61" s="380">
        <v>263</v>
      </c>
      <c r="F61" s="380"/>
      <c r="G61" s="380">
        <v>263</v>
      </c>
      <c r="H61" s="382"/>
      <c r="I61" s="382">
        <f>E61+G61</f>
        <v>526</v>
      </c>
      <c r="J61" s="382">
        <f t="shared" si="6"/>
        <v>526</v>
      </c>
      <c r="K61" s="380">
        <v>1650</v>
      </c>
      <c r="L61" s="380">
        <v>1650</v>
      </c>
      <c r="M61" s="382">
        <f t="shared" si="8"/>
        <v>3300</v>
      </c>
    </row>
    <row r="62" spans="1:13" x14ac:dyDescent="0.25">
      <c r="A62" s="383">
        <v>55</v>
      </c>
      <c r="B62" s="384" t="s">
        <v>173</v>
      </c>
      <c r="C62" s="387" t="s">
        <v>632</v>
      </c>
      <c r="D62" s="380">
        <v>2667</v>
      </c>
      <c r="E62" s="380"/>
      <c r="F62" s="380">
        <v>2665</v>
      </c>
      <c r="G62" s="380"/>
      <c r="H62" s="382">
        <f>D62+F62</f>
        <v>5332</v>
      </c>
      <c r="I62" s="382"/>
      <c r="J62" s="382">
        <f t="shared" si="6"/>
        <v>5332</v>
      </c>
      <c r="K62" s="380">
        <v>5445</v>
      </c>
      <c r="L62" s="380">
        <v>2475</v>
      </c>
      <c r="M62" s="382">
        <f t="shared" si="8"/>
        <v>7920</v>
      </c>
    </row>
    <row r="63" spans="1:13" x14ac:dyDescent="0.25">
      <c r="A63" s="392">
        <v>56</v>
      </c>
      <c r="B63" s="388" t="s">
        <v>187</v>
      </c>
      <c r="C63" s="389" t="s">
        <v>188</v>
      </c>
      <c r="D63" s="380"/>
      <c r="E63" s="380"/>
      <c r="F63" s="380"/>
      <c r="G63" s="380"/>
      <c r="H63" s="382"/>
      <c r="I63" s="382"/>
      <c r="J63" s="382"/>
      <c r="K63" s="380">
        <v>1650</v>
      </c>
      <c r="L63" s="380">
        <v>1650</v>
      </c>
      <c r="M63" s="382">
        <f t="shared" si="8"/>
        <v>3300</v>
      </c>
    </row>
    <row r="64" spans="1:13" x14ac:dyDescent="0.25">
      <c r="A64" s="383">
        <v>57</v>
      </c>
      <c r="B64" s="384" t="s">
        <v>189</v>
      </c>
      <c r="C64" s="387" t="s">
        <v>190</v>
      </c>
      <c r="D64" s="380"/>
      <c r="E64" s="380"/>
      <c r="F64" s="380"/>
      <c r="G64" s="380"/>
      <c r="H64" s="382"/>
      <c r="I64" s="382"/>
      <c r="J64" s="382"/>
      <c r="K64" s="380">
        <v>1650</v>
      </c>
      <c r="L64" s="380">
        <v>1650</v>
      </c>
      <c r="M64" s="382">
        <f t="shared" si="8"/>
        <v>3300</v>
      </c>
    </row>
    <row r="65" spans="1:13" x14ac:dyDescent="0.25">
      <c r="A65" s="383">
        <v>58</v>
      </c>
      <c r="B65" s="384" t="s">
        <v>191</v>
      </c>
      <c r="C65" s="387" t="s">
        <v>192</v>
      </c>
      <c r="D65" s="380">
        <v>942</v>
      </c>
      <c r="E65" s="380">
        <v>115</v>
      </c>
      <c r="F65" s="380">
        <v>942</v>
      </c>
      <c r="G65" s="380">
        <v>114</v>
      </c>
      <c r="H65" s="382">
        <f>D65+F65</f>
        <v>1884</v>
      </c>
      <c r="I65" s="382">
        <f>E65+G65</f>
        <v>229</v>
      </c>
      <c r="J65" s="382">
        <f>H65+I65</f>
        <v>2113</v>
      </c>
      <c r="K65" s="380">
        <v>1650</v>
      </c>
      <c r="L65" s="380">
        <v>1650</v>
      </c>
      <c r="M65" s="382">
        <f t="shared" si="8"/>
        <v>3300</v>
      </c>
    </row>
    <row r="66" spans="1:13" ht="24" customHeight="1" x14ac:dyDescent="0.25">
      <c r="A66" s="383">
        <v>59</v>
      </c>
      <c r="B66" s="388" t="s">
        <v>193</v>
      </c>
      <c r="C66" s="389" t="s">
        <v>194</v>
      </c>
      <c r="D66" s="380">
        <v>620</v>
      </c>
      <c r="E66" s="380">
        <v>65</v>
      </c>
      <c r="F66" s="380">
        <v>620</v>
      </c>
      <c r="G66" s="380">
        <v>65</v>
      </c>
      <c r="H66" s="382">
        <f>D66+F66</f>
        <v>1240</v>
      </c>
      <c r="I66" s="382">
        <f>E66+G66</f>
        <v>130</v>
      </c>
      <c r="J66" s="382">
        <f>H66+I66</f>
        <v>1370</v>
      </c>
      <c r="K66" s="380">
        <v>825</v>
      </c>
      <c r="L66" s="380">
        <v>825</v>
      </c>
      <c r="M66" s="382">
        <f t="shared" si="8"/>
        <v>1650</v>
      </c>
    </row>
    <row r="67" spans="1:13" x14ac:dyDescent="0.25">
      <c r="A67" s="383">
        <v>60</v>
      </c>
      <c r="B67" s="384" t="s">
        <v>195</v>
      </c>
      <c r="C67" s="387" t="s">
        <v>196</v>
      </c>
      <c r="D67" s="380">
        <v>574</v>
      </c>
      <c r="E67" s="380"/>
      <c r="F67" s="380">
        <v>573</v>
      </c>
      <c r="G67" s="380"/>
      <c r="H67" s="382">
        <f>D67+F67</f>
        <v>1147</v>
      </c>
      <c r="I67" s="382"/>
      <c r="J67" s="382">
        <f>H67+I67</f>
        <v>1147</v>
      </c>
      <c r="K67" s="380">
        <v>1650</v>
      </c>
      <c r="L67" s="380">
        <v>1650</v>
      </c>
      <c r="M67" s="382">
        <f t="shared" si="8"/>
        <v>3300</v>
      </c>
    </row>
    <row r="68" spans="1:13" x14ac:dyDescent="0.25">
      <c r="A68" s="383">
        <v>61</v>
      </c>
      <c r="B68" s="388" t="s">
        <v>197</v>
      </c>
      <c r="C68" s="389" t="s">
        <v>198</v>
      </c>
      <c r="D68" s="380">
        <v>774</v>
      </c>
      <c r="E68" s="380">
        <v>153</v>
      </c>
      <c r="F68" s="380">
        <v>773</v>
      </c>
      <c r="G68" s="380">
        <v>153</v>
      </c>
      <c r="H68" s="382">
        <f>D68+F68</f>
        <v>1547</v>
      </c>
      <c r="I68" s="382">
        <f>E68+G68</f>
        <v>306</v>
      </c>
      <c r="J68" s="382">
        <f>H68+I68</f>
        <v>1853</v>
      </c>
      <c r="K68" s="380">
        <v>1650</v>
      </c>
      <c r="L68" s="380">
        <v>1650</v>
      </c>
      <c r="M68" s="382">
        <f t="shared" si="8"/>
        <v>3300</v>
      </c>
    </row>
    <row r="69" spans="1:13" x14ac:dyDescent="0.25">
      <c r="A69" s="383">
        <v>62</v>
      </c>
      <c r="B69" s="384" t="s">
        <v>199</v>
      </c>
      <c r="C69" s="387" t="s">
        <v>200</v>
      </c>
      <c r="D69" s="380">
        <v>946</v>
      </c>
      <c r="E69" s="380">
        <v>188</v>
      </c>
      <c r="F69" s="380">
        <v>946</v>
      </c>
      <c r="G69" s="380">
        <v>187</v>
      </c>
      <c r="H69" s="382">
        <f>D69+F69</f>
        <v>1892</v>
      </c>
      <c r="I69" s="382">
        <f>E69+G69</f>
        <v>375</v>
      </c>
      <c r="J69" s="382">
        <f>H69+I69</f>
        <v>2267</v>
      </c>
      <c r="K69" s="380">
        <v>1650</v>
      </c>
      <c r="L69" s="380">
        <v>1650</v>
      </c>
      <c r="M69" s="382">
        <f t="shared" si="8"/>
        <v>3300</v>
      </c>
    </row>
    <row r="70" spans="1:13" x14ac:dyDescent="0.25">
      <c r="A70" s="383">
        <v>63</v>
      </c>
      <c r="B70" s="386" t="s">
        <v>201</v>
      </c>
      <c r="C70" s="387" t="s">
        <v>202</v>
      </c>
      <c r="D70" s="380"/>
      <c r="E70" s="380"/>
      <c r="F70" s="380"/>
      <c r="G70" s="380"/>
      <c r="H70" s="382"/>
      <c r="I70" s="382"/>
      <c r="J70" s="382"/>
      <c r="K70" s="380">
        <v>825</v>
      </c>
      <c r="L70" s="380">
        <v>825</v>
      </c>
      <c r="M70" s="382">
        <f t="shared" si="8"/>
        <v>1650</v>
      </c>
    </row>
    <row r="71" spans="1:13" ht="12" customHeight="1" x14ac:dyDescent="0.25">
      <c r="A71" s="383">
        <v>64</v>
      </c>
      <c r="B71" s="384" t="s">
        <v>203</v>
      </c>
      <c r="C71" s="385" t="s">
        <v>204</v>
      </c>
      <c r="D71" s="380">
        <v>881</v>
      </c>
      <c r="E71" s="380"/>
      <c r="F71" s="380">
        <v>880</v>
      </c>
      <c r="G71" s="380"/>
      <c r="H71" s="382">
        <f>D71+F71</f>
        <v>1761</v>
      </c>
      <c r="I71" s="382"/>
      <c r="J71" s="382">
        <f>H71+I71</f>
        <v>1761</v>
      </c>
      <c r="K71" s="380">
        <v>1650</v>
      </c>
      <c r="L71" s="380">
        <v>1650</v>
      </c>
      <c r="M71" s="382">
        <f t="shared" si="8"/>
        <v>3300</v>
      </c>
    </row>
    <row r="72" spans="1:13" x14ac:dyDescent="0.25">
      <c r="A72" s="383">
        <v>65</v>
      </c>
      <c r="B72" s="384" t="s">
        <v>205</v>
      </c>
      <c r="C72" s="389" t="s">
        <v>206</v>
      </c>
      <c r="D72" s="380"/>
      <c r="E72" s="380"/>
      <c r="F72" s="380"/>
      <c r="G72" s="380"/>
      <c r="H72" s="382"/>
      <c r="I72" s="382"/>
      <c r="J72" s="382"/>
      <c r="K72" s="380">
        <v>1650</v>
      </c>
      <c r="L72" s="380">
        <v>1650</v>
      </c>
      <c r="M72" s="382">
        <f t="shared" si="8"/>
        <v>3300</v>
      </c>
    </row>
    <row r="73" spans="1:13" x14ac:dyDescent="0.25">
      <c r="A73" s="383">
        <v>66</v>
      </c>
      <c r="B73" s="386" t="s">
        <v>207</v>
      </c>
      <c r="C73" s="387" t="s">
        <v>208</v>
      </c>
      <c r="D73" s="380">
        <v>1930</v>
      </c>
      <c r="E73" s="380">
        <v>265</v>
      </c>
      <c r="F73" s="380">
        <v>1929</v>
      </c>
      <c r="G73" s="380">
        <v>265</v>
      </c>
      <c r="H73" s="382">
        <f>D73+F73</f>
        <v>3859</v>
      </c>
      <c r="I73" s="382">
        <f>E73+G73</f>
        <v>530</v>
      </c>
      <c r="J73" s="382">
        <f>H73+I73</f>
        <v>4389</v>
      </c>
      <c r="K73" s="380">
        <v>1815</v>
      </c>
      <c r="L73" s="380">
        <v>1815</v>
      </c>
      <c r="M73" s="382">
        <f t="shared" si="8"/>
        <v>3630</v>
      </c>
    </row>
    <row r="74" spans="1:13" x14ac:dyDescent="0.25">
      <c r="A74" s="383">
        <v>67</v>
      </c>
      <c r="B74" s="384" t="s">
        <v>209</v>
      </c>
      <c r="C74" s="385" t="s">
        <v>210</v>
      </c>
      <c r="D74" s="380">
        <v>478</v>
      </c>
      <c r="E74" s="380"/>
      <c r="F74" s="380">
        <v>478</v>
      </c>
      <c r="G74" s="380"/>
      <c r="H74" s="382">
        <f>D74+F74</f>
        <v>956</v>
      </c>
      <c r="I74" s="382"/>
      <c r="J74" s="382">
        <f>H74+I74</f>
        <v>956</v>
      </c>
      <c r="K74" s="380">
        <v>1650</v>
      </c>
      <c r="L74" s="380">
        <v>1650</v>
      </c>
      <c r="M74" s="382">
        <f t="shared" si="8"/>
        <v>3300</v>
      </c>
    </row>
    <row r="75" spans="1:13" x14ac:dyDescent="0.25">
      <c r="A75" s="383">
        <v>68</v>
      </c>
      <c r="B75" s="386" t="s">
        <v>211</v>
      </c>
      <c r="C75" s="387" t="s">
        <v>212</v>
      </c>
      <c r="D75" s="380">
        <v>1353</v>
      </c>
      <c r="E75" s="380">
        <v>198</v>
      </c>
      <c r="F75" s="380">
        <v>1353</v>
      </c>
      <c r="G75" s="380">
        <v>197</v>
      </c>
      <c r="H75" s="382">
        <f>D75+F75</f>
        <v>2706</v>
      </c>
      <c r="I75" s="382">
        <f>E75+G75</f>
        <v>395</v>
      </c>
      <c r="J75" s="382">
        <f>H75+I75</f>
        <v>3101</v>
      </c>
      <c r="K75" s="380">
        <v>1650</v>
      </c>
      <c r="L75" s="380">
        <v>1650</v>
      </c>
      <c r="M75" s="382">
        <f t="shared" si="8"/>
        <v>3300</v>
      </c>
    </row>
    <row r="76" spans="1:13" x14ac:dyDescent="0.25">
      <c r="A76" s="383">
        <v>69</v>
      </c>
      <c r="B76" s="386" t="s">
        <v>213</v>
      </c>
      <c r="C76" s="387" t="s">
        <v>214</v>
      </c>
      <c r="D76" s="380">
        <v>1213</v>
      </c>
      <c r="E76" s="380">
        <v>208</v>
      </c>
      <c r="F76" s="380">
        <v>1213</v>
      </c>
      <c r="G76" s="380">
        <v>208</v>
      </c>
      <c r="H76" s="382">
        <f>D76+F76</f>
        <v>2426</v>
      </c>
      <c r="I76" s="382">
        <f>E76+G76</f>
        <v>416</v>
      </c>
      <c r="J76" s="382">
        <f>H76+I76</f>
        <v>2842</v>
      </c>
      <c r="K76" s="380">
        <v>1650</v>
      </c>
      <c r="L76" s="380">
        <v>1650</v>
      </c>
      <c r="M76" s="382">
        <f t="shared" si="8"/>
        <v>3300</v>
      </c>
    </row>
    <row r="77" spans="1:13" x14ac:dyDescent="0.25">
      <c r="A77" s="383">
        <v>70</v>
      </c>
      <c r="B77" s="384" t="s">
        <v>215</v>
      </c>
      <c r="C77" s="389" t="s">
        <v>216</v>
      </c>
      <c r="D77" s="380"/>
      <c r="E77" s="380"/>
      <c r="F77" s="380"/>
      <c r="G77" s="380"/>
      <c r="H77" s="382"/>
      <c r="I77" s="382"/>
      <c r="J77" s="382"/>
      <c r="K77" s="380">
        <v>1650</v>
      </c>
      <c r="L77" s="380">
        <v>1650</v>
      </c>
      <c r="M77" s="382">
        <f t="shared" si="8"/>
        <v>3300</v>
      </c>
    </row>
    <row r="78" spans="1:13" x14ac:dyDescent="0.25">
      <c r="A78" s="383">
        <v>71</v>
      </c>
      <c r="B78" s="386" t="s">
        <v>260</v>
      </c>
      <c r="C78" s="387" t="s">
        <v>261</v>
      </c>
      <c r="D78" s="380"/>
      <c r="E78" s="380"/>
      <c r="F78" s="380"/>
      <c r="G78" s="380"/>
      <c r="H78" s="382"/>
      <c r="I78" s="382"/>
      <c r="J78" s="382"/>
      <c r="K78" s="380">
        <v>3300</v>
      </c>
      <c r="L78" s="380">
        <v>3300</v>
      </c>
      <c r="M78" s="382">
        <f t="shared" si="8"/>
        <v>6600</v>
      </c>
    </row>
    <row r="79" spans="1:13" x14ac:dyDescent="0.25">
      <c r="A79" s="383">
        <v>72</v>
      </c>
      <c r="B79" s="384" t="s">
        <v>264</v>
      </c>
      <c r="C79" s="387" t="s">
        <v>265</v>
      </c>
      <c r="D79" s="380"/>
      <c r="E79" s="380">
        <v>173</v>
      </c>
      <c r="F79" s="380"/>
      <c r="G79" s="380">
        <v>172</v>
      </c>
      <c r="H79" s="382"/>
      <c r="I79" s="382">
        <f>E79+G79</f>
        <v>345</v>
      </c>
      <c r="J79" s="382">
        <f>H79+I79</f>
        <v>345</v>
      </c>
      <c r="K79" s="380">
        <v>495</v>
      </c>
      <c r="L79" s="380">
        <v>495</v>
      </c>
      <c r="M79" s="382">
        <f t="shared" si="8"/>
        <v>990</v>
      </c>
    </row>
    <row r="80" spans="1:13" x14ac:dyDescent="0.25">
      <c r="A80" s="383">
        <v>73</v>
      </c>
      <c r="B80" s="386" t="s">
        <v>274</v>
      </c>
      <c r="C80" s="387" t="s">
        <v>275</v>
      </c>
      <c r="D80" s="380">
        <v>1336</v>
      </c>
      <c r="E80" s="380"/>
      <c r="F80" s="380">
        <v>1335</v>
      </c>
      <c r="G80" s="380"/>
      <c r="H80" s="382">
        <f>D80+F80</f>
        <v>2671</v>
      </c>
      <c r="I80" s="382"/>
      <c r="J80" s="382">
        <f>H80+I80</f>
        <v>2671</v>
      </c>
      <c r="K80" s="380">
        <v>11550</v>
      </c>
      <c r="L80" s="380">
        <v>9570</v>
      </c>
      <c r="M80" s="382">
        <f t="shared" si="8"/>
        <v>21120</v>
      </c>
    </row>
    <row r="81" spans="1:13" x14ac:dyDescent="0.25">
      <c r="A81" s="383">
        <v>74</v>
      </c>
      <c r="B81" s="386" t="s">
        <v>276</v>
      </c>
      <c r="C81" s="387" t="s">
        <v>277</v>
      </c>
      <c r="D81" s="380">
        <v>1524</v>
      </c>
      <c r="E81" s="380"/>
      <c r="F81" s="380">
        <v>1523</v>
      </c>
      <c r="G81" s="380"/>
      <c r="H81" s="382">
        <f>D81+F81</f>
        <v>3047</v>
      </c>
      <c r="I81" s="382"/>
      <c r="J81" s="382">
        <f>H81+I81</f>
        <v>3047</v>
      </c>
      <c r="K81" s="380"/>
      <c r="L81" s="380"/>
      <c r="M81" s="382"/>
    </row>
    <row r="82" spans="1:13" x14ac:dyDescent="0.25">
      <c r="A82" s="383">
        <v>75</v>
      </c>
      <c r="B82" s="386" t="s">
        <v>278</v>
      </c>
      <c r="C82" s="387" t="s">
        <v>279</v>
      </c>
      <c r="D82" s="380">
        <v>1793</v>
      </c>
      <c r="E82" s="380">
        <v>355</v>
      </c>
      <c r="F82" s="380">
        <v>1792</v>
      </c>
      <c r="G82" s="380"/>
      <c r="H82" s="382">
        <f>D82+F82</f>
        <v>3585</v>
      </c>
      <c r="I82" s="382">
        <f>E82+G82</f>
        <v>355</v>
      </c>
      <c r="J82" s="382">
        <f>H82+I82</f>
        <v>3940</v>
      </c>
      <c r="K82" s="380">
        <v>1650</v>
      </c>
      <c r="L82" s="380">
        <v>1650</v>
      </c>
      <c r="M82" s="382">
        <f>K82+L82</f>
        <v>3300</v>
      </c>
    </row>
    <row r="83" spans="1:13" x14ac:dyDescent="0.25">
      <c r="A83" s="383"/>
      <c r="B83" s="386"/>
      <c r="C83" s="387" t="s">
        <v>452</v>
      </c>
      <c r="D83" s="380"/>
      <c r="E83" s="380"/>
      <c r="F83" s="380"/>
      <c r="G83" s="380">
        <v>2877</v>
      </c>
      <c r="H83" s="382">
        <f>D83+F83</f>
        <v>0</v>
      </c>
      <c r="I83" s="382">
        <f>E83+G83</f>
        <v>2877</v>
      </c>
      <c r="J83" s="382">
        <f>H83+I83</f>
        <v>2877</v>
      </c>
      <c r="K83" s="380"/>
      <c r="L83" s="380">
        <v>9900</v>
      </c>
      <c r="M83" s="382">
        <f>K83+L83</f>
        <v>9900</v>
      </c>
    </row>
    <row r="84" spans="1:13" x14ac:dyDescent="0.25">
      <c r="E84" s="393"/>
    </row>
    <row r="85" spans="1:13" x14ac:dyDescent="0.25">
      <c r="H85" s="376"/>
      <c r="I85" s="376"/>
      <c r="J85" s="376"/>
      <c r="M85" s="376"/>
    </row>
    <row r="86" spans="1:13" x14ac:dyDescent="0.25">
      <c r="H86" s="376"/>
      <c r="I86" s="376"/>
      <c r="J86" s="376"/>
      <c r="M86" s="376"/>
    </row>
  </sheetData>
  <mergeCells count="10">
    <mergeCell ref="A1:M1"/>
    <mergeCell ref="A3:A5"/>
    <mergeCell ref="B3:B5"/>
    <mergeCell ref="C3:C5"/>
    <mergeCell ref="D3:J3"/>
    <mergeCell ref="K3:M3"/>
    <mergeCell ref="D4:E4"/>
    <mergeCell ref="F4:G4"/>
    <mergeCell ref="H4:J4"/>
    <mergeCell ref="K5:M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5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RowHeight="12" x14ac:dyDescent="0.25"/>
  <cols>
    <col min="1" max="1" width="4.7109375" style="416" customWidth="1"/>
    <col min="2" max="2" width="8" style="416" customWidth="1"/>
    <col min="3" max="3" width="25.42578125" style="417" customWidth="1"/>
    <col min="4" max="4" width="9.5703125" style="418" customWidth="1"/>
    <col min="5" max="5" width="11.140625" style="418" customWidth="1"/>
    <col min="6" max="6" width="8.42578125" style="419" customWidth="1"/>
    <col min="7" max="7" width="9.85546875" style="418" customWidth="1"/>
    <col min="8" max="8" width="9.140625" style="418" customWidth="1"/>
    <col min="9" max="9" width="8.140625" style="418" customWidth="1"/>
    <col min="10" max="10" width="9" style="418" customWidth="1"/>
    <col min="11" max="11" width="9.5703125" style="418" customWidth="1"/>
    <col min="12" max="12" width="8.140625" style="418" customWidth="1"/>
    <col min="13" max="13" width="10.42578125" style="416" customWidth="1"/>
    <col min="14" max="14" width="9.5703125" style="416" customWidth="1"/>
    <col min="15" max="15" width="7.28515625" style="416" customWidth="1"/>
    <col min="16" max="16" width="9" style="416" customWidth="1"/>
    <col min="17" max="17" width="8.85546875" style="416" customWidth="1"/>
    <col min="18" max="18" width="7.28515625" style="416" customWidth="1"/>
    <col min="19" max="20" width="9.85546875" style="416" customWidth="1"/>
    <col min="21" max="21" width="8.140625" style="416" customWidth="1"/>
    <col min="22" max="16384" width="9.140625" style="416"/>
  </cols>
  <sheetData>
    <row r="1" spans="1:21" ht="15.75" x14ac:dyDescent="0.25">
      <c r="A1" s="880" t="s">
        <v>644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881"/>
      <c r="U1" s="881"/>
    </row>
    <row r="3" spans="1:21" s="412" customFormat="1" ht="19.5" customHeight="1" x14ac:dyDescent="0.25">
      <c r="A3" s="872" t="s">
        <v>0</v>
      </c>
      <c r="B3" s="872" t="s">
        <v>613</v>
      </c>
      <c r="C3" s="882" t="s">
        <v>294</v>
      </c>
      <c r="D3" s="883" t="s">
        <v>623</v>
      </c>
      <c r="E3" s="884"/>
      <c r="F3" s="884"/>
      <c r="G3" s="884"/>
      <c r="H3" s="884"/>
      <c r="I3" s="884"/>
      <c r="J3" s="883" t="s">
        <v>633</v>
      </c>
      <c r="K3" s="878"/>
      <c r="L3" s="878"/>
      <c r="M3" s="878"/>
      <c r="N3" s="878"/>
      <c r="O3" s="878"/>
      <c r="P3" s="883" t="s">
        <v>634</v>
      </c>
      <c r="Q3" s="878"/>
      <c r="R3" s="878"/>
      <c r="S3" s="878"/>
      <c r="T3" s="878"/>
      <c r="U3" s="878"/>
    </row>
    <row r="4" spans="1:21" s="412" customFormat="1" ht="25.5" customHeight="1" x14ac:dyDescent="0.25">
      <c r="A4" s="872"/>
      <c r="B4" s="872"/>
      <c r="C4" s="882"/>
      <c r="D4" s="885" t="s">
        <v>289</v>
      </c>
      <c r="E4" s="878"/>
      <c r="F4" s="878"/>
      <c r="G4" s="886" t="s">
        <v>617</v>
      </c>
      <c r="H4" s="878"/>
      <c r="I4" s="878"/>
      <c r="J4" s="879" t="s">
        <v>635</v>
      </c>
      <c r="K4" s="873"/>
      <c r="L4" s="873"/>
      <c r="M4" s="879" t="s">
        <v>619</v>
      </c>
      <c r="N4" s="878"/>
      <c r="O4" s="878"/>
      <c r="P4" s="879" t="s">
        <v>620</v>
      </c>
      <c r="Q4" s="873"/>
      <c r="R4" s="873"/>
      <c r="S4" s="879" t="s">
        <v>621</v>
      </c>
      <c r="T4" s="878"/>
      <c r="U4" s="878"/>
    </row>
    <row r="5" spans="1:21" s="412" customFormat="1" ht="67.5" x14ac:dyDescent="0.25">
      <c r="A5" s="872"/>
      <c r="B5" s="872"/>
      <c r="C5" s="882"/>
      <c r="D5" s="369" t="s">
        <v>636</v>
      </c>
      <c r="E5" s="369" t="s">
        <v>637</v>
      </c>
      <c r="F5" s="413" t="s">
        <v>6</v>
      </c>
      <c r="G5" s="369" t="s">
        <v>636</v>
      </c>
      <c r="H5" s="369" t="s">
        <v>392</v>
      </c>
      <c r="I5" s="414" t="s">
        <v>6</v>
      </c>
      <c r="J5" s="369" t="s">
        <v>636</v>
      </c>
      <c r="K5" s="369" t="s">
        <v>392</v>
      </c>
      <c r="L5" s="414" t="s">
        <v>6</v>
      </c>
      <c r="M5" s="369" t="s">
        <v>636</v>
      </c>
      <c r="N5" s="369" t="s">
        <v>392</v>
      </c>
      <c r="O5" s="414" t="s">
        <v>6</v>
      </c>
      <c r="P5" s="369" t="s">
        <v>636</v>
      </c>
      <c r="Q5" s="369" t="s">
        <v>392</v>
      </c>
      <c r="R5" s="414" t="s">
        <v>6</v>
      </c>
      <c r="S5" s="369" t="s">
        <v>636</v>
      </c>
      <c r="T5" s="369" t="s">
        <v>392</v>
      </c>
      <c r="U5" s="414" t="s">
        <v>6</v>
      </c>
    </row>
    <row r="6" spans="1:21" s="412" customFormat="1" ht="11.25" x14ac:dyDescent="0.25">
      <c r="A6" s="370">
        <v>1</v>
      </c>
      <c r="B6" s="370">
        <v>2</v>
      </c>
      <c r="C6" s="370">
        <v>3</v>
      </c>
      <c r="D6" s="415">
        <v>4</v>
      </c>
      <c r="E6" s="415">
        <v>5</v>
      </c>
      <c r="F6" s="415">
        <v>6</v>
      </c>
      <c r="G6" s="415">
        <v>7</v>
      </c>
      <c r="H6" s="415">
        <v>8</v>
      </c>
      <c r="I6" s="458">
        <v>9</v>
      </c>
      <c r="J6" s="458">
        <v>10</v>
      </c>
      <c r="K6" s="458">
        <v>11</v>
      </c>
      <c r="L6" s="458">
        <v>12</v>
      </c>
      <c r="M6" s="415">
        <v>13</v>
      </c>
      <c r="N6" s="415">
        <v>14</v>
      </c>
      <c r="O6" s="415">
        <v>15</v>
      </c>
      <c r="P6" s="415">
        <v>16</v>
      </c>
      <c r="Q6" s="415">
        <v>17</v>
      </c>
      <c r="R6" s="415">
        <v>18</v>
      </c>
      <c r="S6" s="415">
        <v>19</v>
      </c>
      <c r="T6" s="415">
        <v>20</v>
      </c>
      <c r="U6" s="415">
        <v>21</v>
      </c>
    </row>
    <row r="7" spans="1:21" x14ac:dyDescent="0.25">
      <c r="A7" s="425"/>
      <c r="B7" s="426"/>
      <c r="C7" s="381" t="s">
        <v>6</v>
      </c>
      <c r="D7" s="423">
        <f>SUM(D8:D24)</f>
        <v>24218</v>
      </c>
      <c r="E7" s="423">
        <f t="shared" ref="E7:U7" si="0">SUM(E8:E24)</f>
        <v>26100</v>
      </c>
      <c r="F7" s="423">
        <f t="shared" si="0"/>
        <v>50318</v>
      </c>
      <c r="G7" s="423">
        <f t="shared" si="0"/>
        <v>1923</v>
      </c>
      <c r="H7" s="423">
        <f t="shared" si="0"/>
        <v>4350</v>
      </c>
      <c r="I7" s="423">
        <f t="shared" si="0"/>
        <v>6273</v>
      </c>
      <c r="J7" s="423">
        <f t="shared" si="0"/>
        <v>2310</v>
      </c>
      <c r="K7" s="423">
        <f t="shared" si="0"/>
        <v>2054</v>
      </c>
      <c r="L7" s="423">
        <f t="shared" si="0"/>
        <v>4364</v>
      </c>
      <c r="M7" s="423">
        <f t="shared" si="0"/>
        <v>69300</v>
      </c>
      <c r="N7" s="423">
        <f t="shared" si="0"/>
        <v>82170</v>
      </c>
      <c r="O7" s="423">
        <f t="shared" si="0"/>
        <v>151470</v>
      </c>
      <c r="P7" s="423">
        <f t="shared" si="0"/>
        <v>1107</v>
      </c>
      <c r="Q7" s="423">
        <f t="shared" si="0"/>
        <v>2968</v>
      </c>
      <c r="R7" s="423">
        <f t="shared" si="0"/>
        <v>4075</v>
      </c>
      <c r="S7" s="423">
        <f t="shared" si="0"/>
        <v>23250</v>
      </c>
      <c r="T7" s="423">
        <f t="shared" si="0"/>
        <v>62310</v>
      </c>
      <c r="U7" s="423">
        <f t="shared" si="0"/>
        <v>85560</v>
      </c>
    </row>
    <row r="8" spans="1:21" x14ac:dyDescent="0.25">
      <c r="A8" s="383">
        <v>1</v>
      </c>
      <c r="B8" s="420" t="s">
        <v>20</v>
      </c>
      <c r="C8" s="389" t="s">
        <v>21</v>
      </c>
      <c r="D8" s="421">
        <v>1125</v>
      </c>
      <c r="E8" s="421"/>
      <c r="F8" s="422">
        <f t="shared" ref="F8:F24" si="1">D8+E8</f>
        <v>1125</v>
      </c>
      <c r="G8" s="421">
        <v>88</v>
      </c>
      <c r="H8" s="421"/>
      <c r="I8" s="423">
        <f t="shared" ref="I8:I24" si="2">G8+H8</f>
        <v>88</v>
      </c>
      <c r="J8" s="421"/>
      <c r="K8" s="423"/>
      <c r="L8" s="423"/>
      <c r="M8" s="421"/>
      <c r="N8" s="421"/>
      <c r="O8" s="423"/>
      <c r="P8" s="421">
        <v>221</v>
      </c>
      <c r="Q8" s="423"/>
      <c r="R8" s="423">
        <f>P8+Q8</f>
        <v>221</v>
      </c>
      <c r="S8" s="421">
        <v>4650</v>
      </c>
      <c r="T8" s="421"/>
      <c r="U8" s="423">
        <f>S8+T8</f>
        <v>4650</v>
      </c>
    </row>
    <row r="9" spans="1:21" ht="14.25" customHeight="1" x14ac:dyDescent="0.25">
      <c r="A9" s="383">
        <v>2</v>
      </c>
      <c r="B9" s="420" t="s">
        <v>34</v>
      </c>
      <c r="C9" s="389" t="s">
        <v>35</v>
      </c>
      <c r="D9" s="421">
        <v>1125</v>
      </c>
      <c r="E9" s="421"/>
      <c r="F9" s="422">
        <f t="shared" si="1"/>
        <v>1125</v>
      </c>
      <c r="G9" s="421">
        <v>125</v>
      </c>
      <c r="H9" s="421"/>
      <c r="I9" s="423">
        <f t="shared" si="2"/>
        <v>125</v>
      </c>
      <c r="J9" s="421">
        <v>330</v>
      </c>
      <c r="K9" s="423"/>
      <c r="L9" s="423">
        <f>J9+K9</f>
        <v>330</v>
      </c>
      <c r="M9" s="421">
        <v>9900</v>
      </c>
      <c r="N9" s="421"/>
      <c r="O9" s="423">
        <f>M9+N9</f>
        <v>9900</v>
      </c>
      <c r="P9" s="421"/>
      <c r="Q9" s="423"/>
      <c r="R9" s="423"/>
      <c r="S9" s="421"/>
      <c r="T9" s="421"/>
      <c r="U9" s="423"/>
    </row>
    <row r="10" spans="1:21" ht="14.25" customHeight="1" x14ac:dyDescent="0.25">
      <c r="A10" s="383">
        <v>3</v>
      </c>
      <c r="B10" s="420" t="s">
        <v>50</v>
      </c>
      <c r="C10" s="389" t="s">
        <v>51</v>
      </c>
      <c r="D10" s="421">
        <v>3375</v>
      </c>
      <c r="E10" s="421"/>
      <c r="F10" s="422">
        <f t="shared" si="1"/>
        <v>3375</v>
      </c>
      <c r="G10" s="421">
        <v>447</v>
      </c>
      <c r="H10" s="421"/>
      <c r="I10" s="423">
        <f t="shared" si="2"/>
        <v>447</v>
      </c>
      <c r="J10" s="421"/>
      <c r="K10" s="423"/>
      <c r="L10" s="423"/>
      <c r="M10" s="421"/>
      <c r="N10" s="421"/>
      <c r="O10" s="423"/>
      <c r="P10" s="421"/>
      <c r="Q10" s="423"/>
      <c r="R10" s="423"/>
      <c r="S10" s="421"/>
      <c r="T10" s="421"/>
      <c r="U10" s="423"/>
    </row>
    <row r="11" spans="1:21" ht="14.25" customHeight="1" x14ac:dyDescent="0.25">
      <c r="A11" s="383">
        <v>4</v>
      </c>
      <c r="B11" s="388" t="s">
        <v>56</v>
      </c>
      <c r="C11" s="389" t="s">
        <v>57</v>
      </c>
      <c r="D11" s="421">
        <v>1125</v>
      </c>
      <c r="E11" s="421"/>
      <c r="F11" s="422">
        <f t="shared" si="1"/>
        <v>1125</v>
      </c>
      <c r="G11" s="421">
        <v>125</v>
      </c>
      <c r="H11" s="421"/>
      <c r="I11" s="423">
        <f t="shared" si="2"/>
        <v>125</v>
      </c>
      <c r="J11" s="421">
        <v>330</v>
      </c>
      <c r="K11" s="423"/>
      <c r="L11" s="423">
        <f t="shared" ref="L11:L24" si="3">J11+K11</f>
        <v>330</v>
      </c>
      <c r="M11" s="421">
        <v>9900</v>
      </c>
      <c r="N11" s="421"/>
      <c r="O11" s="423">
        <f>M11+N11</f>
        <v>9900</v>
      </c>
      <c r="P11" s="421"/>
      <c r="Q11" s="423"/>
      <c r="R11" s="423"/>
      <c r="S11" s="421"/>
      <c r="T11" s="421"/>
      <c r="U11" s="423"/>
    </row>
    <row r="12" spans="1:21" x14ac:dyDescent="0.25">
      <c r="A12" s="383">
        <v>5</v>
      </c>
      <c r="B12" s="388" t="s">
        <v>58</v>
      </c>
      <c r="C12" s="389" t="s">
        <v>59</v>
      </c>
      <c r="D12" s="421">
        <v>1125</v>
      </c>
      <c r="E12" s="421"/>
      <c r="F12" s="422">
        <f t="shared" si="1"/>
        <v>1125</v>
      </c>
      <c r="G12" s="421">
        <v>88</v>
      </c>
      <c r="H12" s="421"/>
      <c r="I12" s="423">
        <f t="shared" si="2"/>
        <v>88</v>
      </c>
      <c r="J12" s="421">
        <v>165</v>
      </c>
      <c r="K12" s="423"/>
      <c r="L12" s="423">
        <f t="shared" si="3"/>
        <v>165</v>
      </c>
      <c r="M12" s="421">
        <v>4950</v>
      </c>
      <c r="N12" s="421"/>
      <c r="O12" s="423">
        <f>M12+N12</f>
        <v>4950</v>
      </c>
      <c r="P12" s="421"/>
      <c r="Q12" s="423"/>
      <c r="R12" s="423"/>
      <c r="S12" s="421"/>
      <c r="T12" s="421"/>
      <c r="U12" s="423"/>
    </row>
    <row r="13" spans="1:21" x14ac:dyDescent="0.25">
      <c r="A13" s="383">
        <v>6</v>
      </c>
      <c r="B13" s="388" t="s">
        <v>66</v>
      </c>
      <c r="C13" s="389" t="s">
        <v>67</v>
      </c>
      <c r="D13" s="421">
        <v>1125</v>
      </c>
      <c r="E13" s="421"/>
      <c r="F13" s="422">
        <f t="shared" si="1"/>
        <v>1125</v>
      </c>
      <c r="G13" s="421">
        <v>125</v>
      </c>
      <c r="H13" s="421"/>
      <c r="I13" s="423">
        <f t="shared" si="2"/>
        <v>125</v>
      </c>
      <c r="J13" s="421">
        <v>330</v>
      </c>
      <c r="K13" s="423"/>
      <c r="L13" s="423">
        <f t="shared" si="3"/>
        <v>330</v>
      </c>
      <c r="M13" s="421">
        <v>9900</v>
      </c>
      <c r="N13" s="421"/>
      <c r="O13" s="423">
        <f>M13+N13</f>
        <v>9900</v>
      </c>
      <c r="P13" s="421">
        <v>221</v>
      </c>
      <c r="Q13" s="423"/>
      <c r="R13" s="423">
        <f>P13+Q13</f>
        <v>221</v>
      </c>
      <c r="S13" s="421">
        <v>4650</v>
      </c>
      <c r="T13" s="421"/>
      <c r="U13" s="423">
        <f>S13+T13</f>
        <v>4650</v>
      </c>
    </row>
    <row r="14" spans="1:21" x14ac:dyDescent="0.25">
      <c r="A14" s="383">
        <v>7</v>
      </c>
      <c r="B14" s="420" t="s">
        <v>77</v>
      </c>
      <c r="C14" s="389" t="s">
        <v>78</v>
      </c>
      <c r="D14" s="421">
        <v>1125</v>
      </c>
      <c r="E14" s="421"/>
      <c r="F14" s="422">
        <f t="shared" si="1"/>
        <v>1125</v>
      </c>
      <c r="G14" s="421">
        <v>125</v>
      </c>
      <c r="H14" s="421"/>
      <c r="I14" s="423">
        <f t="shared" si="2"/>
        <v>125</v>
      </c>
      <c r="J14" s="421"/>
      <c r="K14" s="423"/>
      <c r="L14" s="423"/>
      <c r="M14" s="421"/>
      <c r="N14" s="421"/>
      <c r="O14" s="423"/>
      <c r="P14" s="421">
        <v>221</v>
      </c>
      <c r="Q14" s="423"/>
      <c r="R14" s="423">
        <f>P14+Q14</f>
        <v>221</v>
      </c>
      <c r="S14" s="421">
        <v>4650</v>
      </c>
      <c r="T14" s="421"/>
      <c r="U14" s="423">
        <f>S14+T14</f>
        <v>4650</v>
      </c>
    </row>
    <row r="15" spans="1:21" ht="15.75" customHeight="1" x14ac:dyDescent="0.25">
      <c r="A15" s="383">
        <v>8</v>
      </c>
      <c r="B15" s="420" t="s">
        <v>87</v>
      </c>
      <c r="C15" s="389" t="s">
        <v>88</v>
      </c>
      <c r="D15" s="421">
        <v>1125</v>
      </c>
      <c r="E15" s="421"/>
      <c r="F15" s="422">
        <f t="shared" si="1"/>
        <v>1125</v>
      </c>
      <c r="G15" s="421">
        <v>125</v>
      </c>
      <c r="H15" s="421"/>
      <c r="I15" s="423">
        <f t="shared" si="2"/>
        <v>125</v>
      </c>
      <c r="J15" s="421">
        <v>330</v>
      </c>
      <c r="K15" s="423"/>
      <c r="L15" s="423">
        <f t="shared" si="3"/>
        <v>330</v>
      </c>
      <c r="M15" s="421">
        <v>9900</v>
      </c>
      <c r="N15" s="421"/>
      <c r="O15" s="423">
        <f>M15+N15</f>
        <v>9900</v>
      </c>
      <c r="P15" s="421"/>
      <c r="Q15" s="423"/>
      <c r="R15" s="423"/>
      <c r="S15" s="421"/>
      <c r="T15" s="421"/>
      <c r="U15" s="423"/>
    </row>
    <row r="16" spans="1:21" ht="15.75" customHeight="1" x14ac:dyDescent="0.25">
      <c r="A16" s="383">
        <v>9</v>
      </c>
      <c r="B16" s="388" t="s">
        <v>89</v>
      </c>
      <c r="C16" s="389" t="s">
        <v>90</v>
      </c>
      <c r="D16" s="421">
        <v>1125</v>
      </c>
      <c r="E16" s="421"/>
      <c r="F16" s="422">
        <f t="shared" si="1"/>
        <v>1125</v>
      </c>
      <c r="G16" s="421">
        <v>88</v>
      </c>
      <c r="H16" s="421"/>
      <c r="I16" s="423">
        <f t="shared" si="2"/>
        <v>88</v>
      </c>
      <c r="J16" s="421"/>
      <c r="K16" s="423"/>
      <c r="L16" s="423"/>
      <c r="M16" s="421"/>
      <c r="N16" s="421"/>
      <c r="O16" s="423"/>
      <c r="P16" s="421">
        <v>148</v>
      </c>
      <c r="Q16" s="423"/>
      <c r="R16" s="423">
        <f>P16+Q16</f>
        <v>148</v>
      </c>
      <c r="S16" s="421">
        <v>3100</v>
      </c>
      <c r="T16" s="421"/>
      <c r="U16" s="423">
        <f>S16+T16</f>
        <v>3100</v>
      </c>
    </row>
    <row r="17" spans="1:21" ht="15.75" customHeight="1" x14ac:dyDescent="0.25">
      <c r="A17" s="383">
        <v>10</v>
      </c>
      <c r="B17" s="388" t="s">
        <v>101</v>
      </c>
      <c r="C17" s="389" t="s">
        <v>102</v>
      </c>
      <c r="D17" s="421">
        <v>1125</v>
      </c>
      <c r="E17" s="421"/>
      <c r="F17" s="422">
        <f t="shared" si="1"/>
        <v>1125</v>
      </c>
      <c r="G17" s="421">
        <v>88</v>
      </c>
      <c r="H17" s="421"/>
      <c r="I17" s="423">
        <f t="shared" si="2"/>
        <v>88</v>
      </c>
      <c r="J17" s="421"/>
      <c r="K17" s="423"/>
      <c r="L17" s="423"/>
      <c r="M17" s="421"/>
      <c r="N17" s="421"/>
      <c r="O17" s="423"/>
      <c r="P17" s="421">
        <v>148</v>
      </c>
      <c r="Q17" s="423"/>
      <c r="R17" s="423">
        <f>P17+Q17</f>
        <v>148</v>
      </c>
      <c r="S17" s="421">
        <v>3100</v>
      </c>
      <c r="T17" s="421"/>
      <c r="U17" s="423">
        <f>S17+T17</f>
        <v>3100</v>
      </c>
    </row>
    <row r="18" spans="1:21" x14ac:dyDescent="0.25">
      <c r="A18" s="383">
        <v>11</v>
      </c>
      <c r="B18" s="388" t="s">
        <v>107</v>
      </c>
      <c r="C18" s="389" t="s">
        <v>108</v>
      </c>
      <c r="D18" s="421">
        <v>1125</v>
      </c>
      <c r="E18" s="421"/>
      <c r="F18" s="422">
        <f t="shared" si="1"/>
        <v>1125</v>
      </c>
      <c r="G18" s="421">
        <v>125</v>
      </c>
      <c r="H18" s="421"/>
      <c r="I18" s="423">
        <f t="shared" si="2"/>
        <v>125</v>
      </c>
      <c r="J18" s="421">
        <v>330</v>
      </c>
      <c r="K18" s="423"/>
      <c r="L18" s="423">
        <f t="shared" si="3"/>
        <v>330</v>
      </c>
      <c r="M18" s="421">
        <v>9900</v>
      </c>
      <c r="N18" s="421"/>
      <c r="O18" s="423">
        <f>M18+N18</f>
        <v>9900</v>
      </c>
      <c r="P18" s="421"/>
      <c r="Q18" s="423"/>
      <c r="R18" s="423"/>
      <c r="S18" s="421"/>
      <c r="T18" s="421"/>
      <c r="U18" s="423"/>
    </row>
    <row r="19" spans="1:21" x14ac:dyDescent="0.25">
      <c r="A19" s="383">
        <v>12</v>
      </c>
      <c r="B19" s="420" t="s">
        <v>163</v>
      </c>
      <c r="C19" s="389" t="s">
        <v>466</v>
      </c>
      <c r="D19" s="421">
        <v>5093</v>
      </c>
      <c r="E19" s="421"/>
      <c r="F19" s="422">
        <f t="shared" si="1"/>
        <v>5093</v>
      </c>
      <c r="G19" s="421"/>
      <c r="H19" s="421"/>
      <c r="I19" s="423">
        <f t="shared" si="2"/>
        <v>0</v>
      </c>
      <c r="J19" s="421"/>
      <c r="K19" s="423"/>
      <c r="L19" s="423"/>
      <c r="M19" s="421"/>
      <c r="N19" s="421"/>
      <c r="O19" s="423"/>
      <c r="P19" s="421"/>
      <c r="Q19" s="423"/>
      <c r="R19" s="423"/>
      <c r="S19" s="421"/>
      <c r="T19" s="421"/>
      <c r="U19" s="423"/>
    </row>
    <row r="20" spans="1:21" ht="15" customHeight="1" x14ac:dyDescent="0.25">
      <c r="A20" s="383">
        <v>13</v>
      </c>
      <c r="B20" s="388" t="s">
        <v>187</v>
      </c>
      <c r="C20" s="389" t="s">
        <v>188</v>
      </c>
      <c r="D20" s="421">
        <v>1125</v>
      </c>
      <c r="E20" s="421"/>
      <c r="F20" s="422">
        <f t="shared" si="1"/>
        <v>1125</v>
      </c>
      <c r="G20" s="421">
        <v>88</v>
      </c>
      <c r="H20" s="421"/>
      <c r="I20" s="423">
        <f t="shared" si="2"/>
        <v>88</v>
      </c>
      <c r="J20" s="421">
        <v>165</v>
      </c>
      <c r="K20" s="423"/>
      <c r="L20" s="423">
        <f t="shared" si="3"/>
        <v>165</v>
      </c>
      <c r="M20" s="421">
        <v>4950</v>
      </c>
      <c r="N20" s="421"/>
      <c r="O20" s="423">
        <f>M20+N20</f>
        <v>4950</v>
      </c>
      <c r="P20" s="421"/>
      <c r="Q20" s="423"/>
      <c r="R20" s="423"/>
      <c r="S20" s="421"/>
      <c r="T20" s="421"/>
      <c r="U20" s="423"/>
    </row>
    <row r="21" spans="1:21" ht="15" customHeight="1" x14ac:dyDescent="0.25">
      <c r="A21" s="383">
        <v>14</v>
      </c>
      <c r="B21" s="388" t="s">
        <v>189</v>
      </c>
      <c r="C21" s="389" t="s">
        <v>190</v>
      </c>
      <c r="D21" s="421">
        <v>1125</v>
      </c>
      <c r="E21" s="421"/>
      <c r="F21" s="422">
        <f t="shared" si="1"/>
        <v>1125</v>
      </c>
      <c r="G21" s="421">
        <v>88</v>
      </c>
      <c r="H21" s="421"/>
      <c r="I21" s="423">
        <f t="shared" si="2"/>
        <v>88</v>
      </c>
      <c r="J21" s="421"/>
      <c r="K21" s="423"/>
      <c r="L21" s="423"/>
      <c r="M21" s="421"/>
      <c r="N21" s="421"/>
      <c r="O21" s="423"/>
      <c r="P21" s="421"/>
      <c r="Q21" s="423"/>
      <c r="R21" s="423"/>
      <c r="S21" s="421"/>
      <c r="T21" s="421"/>
      <c r="U21" s="423"/>
    </row>
    <row r="22" spans="1:21" ht="15" customHeight="1" x14ac:dyDescent="0.25">
      <c r="A22" s="383">
        <v>15</v>
      </c>
      <c r="B22" s="420" t="s">
        <v>201</v>
      </c>
      <c r="C22" s="389" t="s">
        <v>202</v>
      </c>
      <c r="D22" s="421">
        <v>1125</v>
      </c>
      <c r="E22" s="421"/>
      <c r="F22" s="422">
        <f t="shared" si="1"/>
        <v>1125</v>
      </c>
      <c r="G22" s="421">
        <v>110</v>
      </c>
      <c r="H22" s="421"/>
      <c r="I22" s="423">
        <f t="shared" si="2"/>
        <v>110</v>
      </c>
      <c r="J22" s="421">
        <v>330</v>
      </c>
      <c r="K22" s="423"/>
      <c r="L22" s="423">
        <f t="shared" si="3"/>
        <v>330</v>
      </c>
      <c r="M22" s="421">
        <v>9900</v>
      </c>
      <c r="N22" s="421"/>
      <c r="O22" s="423">
        <f>M22+N22</f>
        <v>9900</v>
      </c>
      <c r="P22" s="421"/>
      <c r="Q22" s="423"/>
      <c r="R22" s="423"/>
      <c r="S22" s="421"/>
      <c r="T22" s="421"/>
      <c r="U22" s="423"/>
    </row>
    <row r="23" spans="1:21" ht="15" customHeight="1" x14ac:dyDescent="0.25">
      <c r="A23" s="383">
        <v>16</v>
      </c>
      <c r="B23" s="420" t="s">
        <v>211</v>
      </c>
      <c r="C23" s="389" t="s">
        <v>212</v>
      </c>
      <c r="D23" s="421">
        <v>1125</v>
      </c>
      <c r="E23" s="421"/>
      <c r="F23" s="422">
        <f t="shared" si="1"/>
        <v>1125</v>
      </c>
      <c r="G23" s="421">
        <v>88</v>
      </c>
      <c r="H23" s="421"/>
      <c r="I23" s="423">
        <f t="shared" si="2"/>
        <v>88</v>
      </c>
      <c r="J23" s="421"/>
      <c r="K23" s="423"/>
      <c r="L23" s="423"/>
      <c r="M23" s="421"/>
      <c r="N23" s="421"/>
      <c r="O23" s="423"/>
      <c r="P23" s="421">
        <v>148</v>
      </c>
      <c r="Q23" s="423"/>
      <c r="R23" s="423">
        <f>P23+Q23</f>
        <v>148</v>
      </c>
      <c r="S23" s="421">
        <v>3100</v>
      </c>
      <c r="T23" s="421"/>
      <c r="U23" s="423">
        <f>S23+T23</f>
        <v>3100</v>
      </c>
    </row>
    <row r="24" spans="1:21" ht="15" customHeight="1" x14ac:dyDescent="0.25">
      <c r="A24" s="383">
        <v>17</v>
      </c>
      <c r="B24" s="427" t="s">
        <v>391</v>
      </c>
      <c r="C24" s="164" t="s">
        <v>392</v>
      </c>
      <c r="D24" s="421"/>
      <c r="E24" s="421">
        <v>26100</v>
      </c>
      <c r="F24" s="422">
        <f t="shared" si="1"/>
        <v>26100</v>
      </c>
      <c r="G24" s="421"/>
      <c r="H24" s="421">
        <v>4350</v>
      </c>
      <c r="I24" s="423">
        <f t="shared" si="2"/>
        <v>4350</v>
      </c>
      <c r="J24" s="421"/>
      <c r="K24" s="421">
        <v>2054</v>
      </c>
      <c r="L24" s="423">
        <f t="shared" si="3"/>
        <v>2054</v>
      </c>
      <c r="M24" s="421"/>
      <c r="N24" s="421">
        <v>82170</v>
      </c>
      <c r="O24" s="423">
        <f t="shared" ref="O24" si="4">M24+N24</f>
        <v>82170</v>
      </c>
      <c r="P24" s="421"/>
      <c r="Q24" s="421">
        <v>2968</v>
      </c>
      <c r="R24" s="423">
        <f>P24+Q24</f>
        <v>2968</v>
      </c>
      <c r="S24" s="421"/>
      <c r="T24" s="421">
        <v>62310</v>
      </c>
      <c r="U24" s="423">
        <f>S24+T24</f>
        <v>62310</v>
      </c>
    </row>
    <row r="25" spans="1:21" x14ac:dyDescent="0.25">
      <c r="M25" s="418"/>
      <c r="N25" s="418"/>
      <c r="O25" s="418"/>
      <c r="P25" s="418"/>
      <c r="Q25" s="418"/>
      <c r="R25" s="418"/>
      <c r="S25" s="418"/>
      <c r="T25" s="418"/>
      <c r="U25" s="418"/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J101"/>
  <sheetViews>
    <sheetView tabSelected="1" zoomScaleNormal="100" zoomScaleSheetLayoutView="70" workbookViewId="0">
      <pane xSplit="2" ySplit="3" topLeftCell="C70" activePane="bottomRight" state="frozen"/>
      <selection activeCell="AB31" sqref="AB31"/>
      <selection pane="topRight" activeCell="AB31" sqref="AB31"/>
      <selection pane="bottomLeft" activeCell="AB31" sqref="AB31"/>
      <selection pane="bottomRight" activeCell="W82" sqref="W82"/>
    </sheetView>
  </sheetViews>
  <sheetFormatPr defaultRowHeight="12.75" x14ac:dyDescent="0.2"/>
  <cols>
    <col min="1" max="1" width="7.28515625" style="208" customWidth="1"/>
    <col min="2" max="2" width="12.85546875" style="177" customWidth="1"/>
    <col min="3" max="12" width="7.85546875" style="209" customWidth="1"/>
    <col min="13" max="13" width="8.7109375" style="209" customWidth="1"/>
    <col min="14" max="14" width="9.28515625" style="176" customWidth="1"/>
    <col min="15" max="15" width="8.42578125" style="212" customWidth="1"/>
    <col min="16" max="20" width="7.85546875" style="209" customWidth="1"/>
    <col min="21" max="22" width="7.85546875" style="176" customWidth="1"/>
    <col min="23" max="23" width="9.140625" style="176" customWidth="1"/>
    <col min="24" max="27" width="7.85546875" style="176" customWidth="1"/>
    <col min="28" max="29" width="7.85546875" style="209" customWidth="1"/>
    <col min="30" max="32" width="7.85546875" style="176" customWidth="1"/>
    <col min="33" max="34" width="1.42578125" style="177" customWidth="1"/>
    <col min="35" max="35" width="9.140625" style="177"/>
    <col min="36" max="36" width="13.140625" style="178" bestFit="1" customWidth="1"/>
    <col min="37" max="16384" width="9.140625" style="177"/>
  </cols>
  <sheetData>
    <row r="1" spans="1:36" ht="17.25" customHeight="1" x14ac:dyDescent="0.2">
      <c r="A1" s="715" t="s">
        <v>398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175"/>
      <c r="Q1" s="175"/>
      <c r="R1" s="175"/>
      <c r="S1" s="175"/>
      <c r="T1" s="229"/>
      <c r="U1" s="229"/>
      <c r="V1" s="229"/>
      <c r="W1" s="229"/>
      <c r="X1" s="229"/>
      <c r="AB1" s="175"/>
      <c r="AC1" s="175"/>
      <c r="AD1" s="229"/>
    </row>
    <row r="2" spans="1:36" s="181" customFormat="1" ht="48" customHeight="1" x14ac:dyDescent="0.2">
      <c r="A2" s="716" t="s">
        <v>399</v>
      </c>
      <c r="B2" s="716" t="s">
        <v>400</v>
      </c>
      <c r="C2" s="179" t="s">
        <v>259</v>
      </c>
      <c r="D2" s="179" t="s">
        <v>277</v>
      </c>
      <c r="E2" s="179" t="s">
        <v>269</v>
      </c>
      <c r="F2" s="179" t="s">
        <v>263</v>
      </c>
      <c r="G2" s="179" t="s">
        <v>401</v>
      </c>
      <c r="H2" s="179" t="s">
        <v>267</v>
      </c>
      <c r="I2" s="179" t="s">
        <v>275</v>
      </c>
      <c r="J2" s="179" t="s">
        <v>402</v>
      </c>
      <c r="K2" s="179" t="s">
        <v>403</v>
      </c>
      <c r="L2" s="179" t="s">
        <v>404</v>
      </c>
      <c r="M2" s="179" t="s">
        <v>405</v>
      </c>
      <c r="N2" s="179" t="s">
        <v>406</v>
      </c>
      <c r="O2" s="179" t="s">
        <v>407</v>
      </c>
      <c r="P2" s="179" t="s">
        <v>408</v>
      </c>
      <c r="Q2" s="179" t="s">
        <v>208</v>
      </c>
      <c r="R2" s="179" t="s">
        <v>409</v>
      </c>
      <c r="S2" s="179" t="s">
        <v>410</v>
      </c>
      <c r="T2" s="179" t="s">
        <v>411</v>
      </c>
      <c r="U2" s="179" t="s">
        <v>412</v>
      </c>
      <c r="V2" s="179" t="s">
        <v>413</v>
      </c>
      <c r="W2" s="179" t="s">
        <v>414</v>
      </c>
      <c r="X2" s="179" t="s">
        <v>415</v>
      </c>
      <c r="Y2" s="179" t="s">
        <v>84</v>
      </c>
      <c r="Z2" s="179" t="s">
        <v>416</v>
      </c>
      <c r="AA2" s="179" t="s">
        <v>417</v>
      </c>
      <c r="AB2" s="179" t="s">
        <v>418</v>
      </c>
      <c r="AC2" s="179" t="s">
        <v>124</v>
      </c>
      <c r="AD2" s="179" t="s">
        <v>419</v>
      </c>
      <c r="AE2" s="179" t="s">
        <v>420</v>
      </c>
      <c r="AF2" s="180" t="s">
        <v>421</v>
      </c>
      <c r="AJ2" s="182"/>
    </row>
    <row r="3" spans="1:36" s="181" customFormat="1" ht="93" customHeight="1" x14ac:dyDescent="0.2">
      <c r="A3" s="717"/>
      <c r="B3" s="717"/>
      <c r="C3" s="183" t="s">
        <v>422</v>
      </c>
      <c r="D3" s="183" t="s">
        <v>422</v>
      </c>
      <c r="E3" s="183" t="s">
        <v>422</v>
      </c>
      <c r="F3" s="183" t="s">
        <v>422</v>
      </c>
      <c r="G3" s="183" t="s">
        <v>422</v>
      </c>
      <c r="H3" s="183" t="s">
        <v>422</v>
      </c>
      <c r="I3" s="183" t="s">
        <v>422</v>
      </c>
      <c r="J3" s="183" t="s">
        <v>422</v>
      </c>
      <c r="K3" s="183" t="s">
        <v>422</v>
      </c>
      <c r="L3" s="183" t="s">
        <v>422</v>
      </c>
      <c r="M3" s="183" t="s">
        <v>422</v>
      </c>
      <c r="N3" s="183" t="s">
        <v>422</v>
      </c>
      <c r="O3" s="183" t="s">
        <v>422</v>
      </c>
      <c r="P3" s="183" t="s">
        <v>422</v>
      </c>
      <c r="Q3" s="183" t="s">
        <v>422</v>
      </c>
      <c r="R3" s="183" t="s">
        <v>422</v>
      </c>
      <c r="S3" s="183" t="s">
        <v>422</v>
      </c>
      <c r="T3" s="183" t="s">
        <v>422</v>
      </c>
      <c r="U3" s="183" t="s">
        <v>422</v>
      </c>
      <c r="V3" s="183" t="s">
        <v>422</v>
      </c>
      <c r="W3" s="183" t="s">
        <v>422</v>
      </c>
      <c r="X3" s="183" t="s">
        <v>422</v>
      </c>
      <c r="Y3" s="183" t="s">
        <v>422</v>
      </c>
      <c r="Z3" s="183" t="s">
        <v>422</v>
      </c>
      <c r="AA3" s="183" t="s">
        <v>422</v>
      </c>
      <c r="AB3" s="183" t="s">
        <v>422</v>
      </c>
      <c r="AC3" s="183" t="s">
        <v>422</v>
      </c>
      <c r="AD3" s="183" t="s">
        <v>422</v>
      </c>
      <c r="AE3" s="183" t="s">
        <v>422</v>
      </c>
      <c r="AF3" s="183" t="s">
        <v>422</v>
      </c>
      <c r="AJ3" s="182"/>
    </row>
    <row r="4" spans="1:36" s="185" customFormat="1" ht="24" customHeight="1" x14ac:dyDescent="0.2">
      <c r="A4" s="710" t="s">
        <v>423</v>
      </c>
      <c r="B4" s="711"/>
      <c r="C4" s="184">
        <f>C5+C6</f>
        <v>384</v>
      </c>
      <c r="D4" s="184">
        <f t="shared" ref="D4:AF4" si="0">D5+D6</f>
        <v>0</v>
      </c>
      <c r="E4" s="184">
        <f t="shared" si="0"/>
        <v>271</v>
      </c>
      <c r="F4" s="184">
        <f t="shared" si="0"/>
        <v>0</v>
      </c>
      <c r="G4" s="184">
        <f t="shared" si="0"/>
        <v>0</v>
      </c>
      <c r="H4" s="184">
        <f t="shared" si="0"/>
        <v>0</v>
      </c>
      <c r="I4" s="184">
        <f t="shared" si="0"/>
        <v>0</v>
      </c>
      <c r="J4" s="184">
        <f t="shared" si="0"/>
        <v>53</v>
      </c>
      <c r="K4" s="184">
        <f t="shared" si="0"/>
        <v>0</v>
      </c>
      <c r="L4" s="184">
        <f t="shared" si="0"/>
        <v>0</v>
      </c>
      <c r="M4" s="184">
        <f t="shared" si="0"/>
        <v>30</v>
      </c>
      <c r="N4" s="184">
        <f t="shared" si="0"/>
        <v>129</v>
      </c>
      <c r="O4" s="184">
        <f t="shared" si="0"/>
        <v>52</v>
      </c>
      <c r="P4" s="184">
        <f t="shared" si="0"/>
        <v>40</v>
      </c>
      <c r="Q4" s="184">
        <f t="shared" si="0"/>
        <v>0</v>
      </c>
      <c r="R4" s="184">
        <f t="shared" si="0"/>
        <v>0</v>
      </c>
      <c r="S4" s="184">
        <f t="shared" si="0"/>
        <v>0</v>
      </c>
      <c r="T4" s="184">
        <f t="shared" si="0"/>
        <v>0</v>
      </c>
      <c r="U4" s="184">
        <f t="shared" si="0"/>
        <v>0</v>
      </c>
      <c r="V4" s="184">
        <f t="shared" si="0"/>
        <v>0</v>
      </c>
      <c r="W4" s="184">
        <f t="shared" si="0"/>
        <v>0</v>
      </c>
      <c r="X4" s="184">
        <f t="shared" si="0"/>
        <v>0</v>
      </c>
      <c r="Y4" s="184">
        <f t="shared" si="0"/>
        <v>0</v>
      </c>
      <c r="Z4" s="184">
        <f t="shared" si="0"/>
        <v>0</v>
      </c>
      <c r="AA4" s="184">
        <f t="shared" si="0"/>
        <v>0</v>
      </c>
      <c r="AB4" s="184">
        <f t="shared" si="0"/>
        <v>190</v>
      </c>
      <c r="AC4" s="184">
        <f t="shared" si="0"/>
        <v>0</v>
      </c>
      <c r="AD4" s="184">
        <f t="shared" si="0"/>
        <v>1149</v>
      </c>
      <c r="AE4" s="184">
        <f t="shared" si="0"/>
        <v>0</v>
      </c>
      <c r="AF4" s="184">
        <f t="shared" si="0"/>
        <v>1149</v>
      </c>
      <c r="AJ4" s="186"/>
    </row>
    <row r="5" spans="1:36" s="194" customFormat="1" ht="13.5" customHeight="1" x14ac:dyDescent="0.2">
      <c r="A5" s="187">
        <v>1</v>
      </c>
      <c r="B5" s="188">
        <f>[11]стоимость!J5</f>
        <v>154599</v>
      </c>
      <c r="C5" s="189">
        <v>304</v>
      </c>
      <c r="D5" s="189"/>
      <c r="E5" s="189">
        <v>131</v>
      </c>
      <c r="F5" s="189"/>
      <c r="G5" s="189"/>
      <c r="H5" s="189"/>
      <c r="I5" s="189"/>
      <c r="J5" s="189"/>
      <c r="K5" s="189"/>
      <c r="L5" s="189"/>
      <c r="M5" s="189">
        <v>13</v>
      </c>
      <c r="N5" s="189">
        <v>100</v>
      </c>
      <c r="O5" s="189">
        <v>20</v>
      </c>
      <c r="P5" s="189">
        <v>40</v>
      </c>
      <c r="Q5" s="189"/>
      <c r="R5" s="189"/>
      <c r="S5" s="189"/>
      <c r="T5" s="189"/>
      <c r="U5" s="189"/>
      <c r="V5" s="190"/>
      <c r="W5" s="190"/>
      <c r="X5" s="190"/>
      <c r="Y5" s="191"/>
      <c r="Z5" s="191"/>
      <c r="AA5" s="191"/>
      <c r="AB5" s="190">
        <v>150</v>
      </c>
      <c r="AC5" s="190"/>
      <c r="AD5" s="192">
        <f>C5+D5+E5+F5+G5+H5+I5+J5+K5+L5+M5+N5+O5+P5+Q5+R5+S5+T5+U5+V5+W5+X5+Y5+Z5+AA5+AB5+AC5</f>
        <v>758</v>
      </c>
      <c r="AE5" s="191"/>
      <c r="AF5" s="193">
        <f>AD5+AE5</f>
        <v>758</v>
      </c>
      <c r="AJ5" s="195"/>
    </row>
    <row r="6" spans="1:36" s="194" customFormat="1" ht="13.5" customHeight="1" x14ac:dyDescent="0.2">
      <c r="A6" s="187">
        <v>2</v>
      </c>
      <c r="B6" s="188">
        <f>[11]стоимость!J6</f>
        <v>235945</v>
      </c>
      <c r="C6" s="190">
        <v>80</v>
      </c>
      <c r="D6" s="190"/>
      <c r="E6" s="190">
        <v>140</v>
      </c>
      <c r="F6" s="189"/>
      <c r="G6" s="190"/>
      <c r="H6" s="190"/>
      <c r="I6" s="190"/>
      <c r="J6" s="190">
        <v>53</v>
      </c>
      <c r="K6" s="190"/>
      <c r="L6" s="189"/>
      <c r="M6" s="190">
        <v>17</v>
      </c>
      <c r="N6" s="189">
        <v>29</v>
      </c>
      <c r="O6" s="190">
        <v>32</v>
      </c>
      <c r="P6" s="189"/>
      <c r="Q6" s="190"/>
      <c r="R6" s="190"/>
      <c r="S6" s="190"/>
      <c r="T6" s="190"/>
      <c r="U6" s="189"/>
      <c r="V6" s="190"/>
      <c r="W6" s="190"/>
      <c r="X6" s="190"/>
      <c r="Y6" s="191"/>
      <c r="Z6" s="191"/>
      <c r="AA6" s="191"/>
      <c r="AB6" s="190">
        <v>40</v>
      </c>
      <c r="AC6" s="190"/>
      <c r="AD6" s="192">
        <f>C6+D6+E6+F6+G6+H6+I6+J6+K6+L6+M6+N6+O6+P6+Q6+R6+S6+T6+U6+V6+W6+X6+Y6+Z6+AA6+AB6+AC6</f>
        <v>391</v>
      </c>
      <c r="AE6" s="191"/>
      <c r="AF6" s="193">
        <f>AD6+AE6</f>
        <v>391</v>
      </c>
      <c r="AJ6" s="195"/>
    </row>
    <row r="7" spans="1:36" s="194" customFormat="1" ht="20.25" customHeight="1" x14ac:dyDescent="0.2">
      <c r="A7" s="710" t="s">
        <v>424</v>
      </c>
      <c r="B7" s="711"/>
      <c r="C7" s="184">
        <f t="shared" ref="C7:AF7" si="1">C8</f>
        <v>50</v>
      </c>
      <c r="D7" s="184">
        <f t="shared" si="1"/>
        <v>0</v>
      </c>
      <c r="E7" s="184">
        <f t="shared" si="1"/>
        <v>0</v>
      </c>
      <c r="F7" s="184">
        <f t="shared" si="1"/>
        <v>0</v>
      </c>
      <c r="G7" s="184">
        <f t="shared" si="1"/>
        <v>0</v>
      </c>
      <c r="H7" s="184">
        <f t="shared" si="1"/>
        <v>0</v>
      </c>
      <c r="I7" s="184">
        <f t="shared" si="1"/>
        <v>0</v>
      </c>
      <c r="J7" s="184">
        <f t="shared" si="1"/>
        <v>34</v>
      </c>
      <c r="K7" s="184">
        <f t="shared" si="1"/>
        <v>0</v>
      </c>
      <c r="L7" s="184">
        <f t="shared" si="1"/>
        <v>0</v>
      </c>
      <c r="M7" s="184">
        <f t="shared" si="1"/>
        <v>0</v>
      </c>
      <c r="N7" s="184">
        <f t="shared" si="1"/>
        <v>0</v>
      </c>
      <c r="O7" s="184">
        <f t="shared" si="1"/>
        <v>60</v>
      </c>
      <c r="P7" s="184">
        <f t="shared" si="1"/>
        <v>0</v>
      </c>
      <c r="Q7" s="184">
        <f t="shared" si="1"/>
        <v>0</v>
      </c>
      <c r="R7" s="184">
        <f t="shared" si="1"/>
        <v>0</v>
      </c>
      <c r="S7" s="184">
        <f t="shared" si="1"/>
        <v>0</v>
      </c>
      <c r="T7" s="184">
        <f t="shared" si="1"/>
        <v>0</v>
      </c>
      <c r="U7" s="184">
        <f t="shared" si="1"/>
        <v>0</v>
      </c>
      <c r="V7" s="184">
        <f t="shared" si="1"/>
        <v>0</v>
      </c>
      <c r="W7" s="184">
        <f t="shared" si="1"/>
        <v>0</v>
      </c>
      <c r="X7" s="184">
        <f t="shared" si="1"/>
        <v>0</v>
      </c>
      <c r="Y7" s="184">
        <f t="shared" si="1"/>
        <v>0</v>
      </c>
      <c r="Z7" s="184">
        <f t="shared" si="1"/>
        <v>0</v>
      </c>
      <c r="AA7" s="184">
        <f t="shared" si="1"/>
        <v>0</v>
      </c>
      <c r="AB7" s="184">
        <f t="shared" si="1"/>
        <v>0</v>
      </c>
      <c r="AC7" s="184">
        <f t="shared" si="1"/>
        <v>0</v>
      </c>
      <c r="AD7" s="184">
        <f t="shared" si="1"/>
        <v>144</v>
      </c>
      <c r="AE7" s="184">
        <f t="shared" si="1"/>
        <v>0</v>
      </c>
      <c r="AF7" s="184">
        <f t="shared" si="1"/>
        <v>144</v>
      </c>
      <c r="AJ7" s="195"/>
    </row>
    <row r="8" spans="1:36" s="194" customFormat="1" ht="15" customHeight="1" x14ac:dyDescent="0.2">
      <c r="A8" s="187">
        <v>3</v>
      </c>
      <c r="B8" s="188">
        <f>[11]стоимость!J7</f>
        <v>159235</v>
      </c>
      <c r="C8" s="190">
        <v>50</v>
      </c>
      <c r="D8" s="190"/>
      <c r="E8" s="190"/>
      <c r="F8" s="190"/>
      <c r="G8" s="190"/>
      <c r="H8" s="190"/>
      <c r="I8" s="190"/>
      <c r="J8" s="190">
        <v>34</v>
      </c>
      <c r="K8" s="190"/>
      <c r="L8" s="190"/>
      <c r="M8" s="190"/>
      <c r="N8" s="189"/>
      <c r="O8" s="190">
        <v>60</v>
      </c>
      <c r="P8" s="190"/>
      <c r="Q8" s="190"/>
      <c r="R8" s="190"/>
      <c r="S8" s="190"/>
      <c r="T8" s="190"/>
      <c r="U8" s="189"/>
      <c r="V8" s="190"/>
      <c r="W8" s="190"/>
      <c r="X8" s="190"/>
      <c r="Y8" s="191"/>
      <c r="Z8" s="191"/>
      <c r="AA8" s="191"/>
      <c r="AB8" s="190"/>
      <c r="AC8" s="190"/>
      <c r="AD8" s="192">
        <f>C8+D8+E8+F8+G8+H8+I8+J8+K8+L8+M8+N8+O8+P8+Q8+R8+S8+T8+U8+V8+W8+X8+Y8+Z8+AA8+AB8+AC8</f>
        <v>144</v>
      </c>
      <c r="AE8" s="191"/>
      <c r="AF8" s="192">
        <f>AD8+AE8</f>
        <v>144</v>
      </c>
      <c r="AJ8" s="195"/>
    </row>
    <row r="9" spans="1:36" s="194" customFormat="1" ht="20.25" customHeight="1" x14ac:dyDescent="0.2">
      <c r="A9" s="710" t="s">
        <v>425</v>
      </c>
      <c r="B9" s="711"/>
      <c r="C9" s="184">
        <f>C10+C11</f>
        <v>31</v>
      </c>
      <c r="D9" s="184">
        <f t="shared" ref="D9:AF9" si="2">D10+D11</f>
        <v>0</v>
      </c>
      <c r="E9" s="184">
        <f t="shared" si="2"/>
        <v>0</v>
      </c>
      <c r="F9" s="184">
        <f t="shared" si="2"/>
        <v>0</v>
      </c>
      <c r="G9" s="184">
        <f t="shared" si="2"/>
        <v>0</v>
      </c>
      <c r="H9" s="184">
        <f t="shared" si="2"/>
        <v>0</v>
      </c>
      <c r="I9" s="184">
        <f t="shared" si="2"/>
        <v>0</v>
      </c>
      <c r="J9" s="184">
        <f t="shared" si="2"/>
        <v>12</v>
      </c>
      <c r="K9" s="184">
        <f t="shared" si="2"/>
        <v>0</v>
      </c>
      <c r="L9" s="184">
        <f t="shared" si="2"/>
        <v>0</v>
      </c>
      <c r="M9" s="184">
        <f t="shared" si="2"/>
        <v>21</v>
      </c>
      <c r="N9" s="184">
        <f t="shared" si="2"/>
        <v>0</v>
      </c>
      <c r="O9" s="184">
        <f t="shared" si="2"/>
        <v>0</v>
      </c>
      <c r="P9" s="184">
        <f t="shared" si="2"/>
        <v>0</v>
      </c>
      <c r="Q9" s="184">
        <f t="shared" si="2"/>
        <v>0</v>
      </c>
      <c r="R9" s="184">
        <f t="shared" si="2"/>
        <v>0</v>
      </c>
      <c r="S9" s="184">
        <f t="shared" si="2"/>
        <v>0</v>
      </c>
      <c r="T9" s="184">
        <f t="shared" si="2"/>
        <v>0</v>
      </c>
      <c r="U9" s="184">
        <f t="shared" si="2"/>
        <v>0</v>
      </c>
      <c r="V9" s="184">
        <f t="shared" si="2"/>
        <v>0</v>
      </c>
      <c r="W9" s="184">
        <f t="shared" si="2"/>
        <v>0</v>
      </c>
      <c r="X9" s="184">
        <f t="shared" si="2"/>
        <v>0</v>
      </c>
      <c r="Y9" s="184">
        <f t="shared" si="2"/>
        <v>0</v>
      </c>
      <c r="Z9" s="184">
        <f t="shared" si="2"/>
        <v>0</v>
      </c>
      <c r="AA9" s="184">
        <f t="shared" si="2"/>
        <v>0</v>
      </c>
      <c r="AB9" s="184">
        <f t="shared" si="2"/>
        <v>0</v>
      </c>
      <c r="AC9" s="184">
        <f t="shared" si="2"/>
        <v>0</v>
      </c>
      <c r="AD9" s="184">
        <f t="shared" si="2"/>
        <v>64</v>
      </c>
      <c r="AE9" s="184">
        <f t="shared" si="2"/>
        <v>0</v>
      </c>
      <c r="AF9" s="184">
        <f t="shared" si="2"/>
        <v>64</v>
      </c>
      <c r="AJ9" s="195"/>
    </row>
    <row r="10" spans="1:36" s="194" customFormat="1" ht="12.75" customHeight="1" x14ac:dyDescent="0.2">
      <c r="A10" s="187">
        <v>4</v>
      </c>
      <c r="B10" s="188">
        <f>[11]стоимость!J8</f>
        <v>180406</v>
      </c>
      <c r="C10" s="190">
        <v>31</v>
      </c>
      <c r="D10" s="190"/>
      <c r="E10" s="190"/>
      <c r="F10" s="189"/>
      <c r="G10" s="190"/>
      <c r="H10" s="190"/>
      <c r="I10" s="190"/>
      <c r="J10" s="190">
        <v>12</v>
      </c>
      <c r="K10" s="190"/>
      <c r="L10" s="190"/>
      <c r="M10" s="190">
        <v>21</v>
      </c>
      <c r="N10" s="189"/>
      <c r="O10" s="190"/>
      <c r="P10" s="190"/>
      <c r="Q10" s="190"/>
      <c r="R10" s="190"/>
      <c r="S10" s="190"/>
      <c r="T10" s="190"/>
      <c r="U10" s="189"/>
      <c r="V10" s="190"/>
      <c r="W10" s="190"/>
      <c r="X10" s="190"/>
      <c r="Y10" s="191"/>
      <c r="Z10" s="191"/>
      <c r="AA10" s="191"/>
      <c r="AB10" s="190"/>
      <c r="AC10" s="190"/>
      <c r="AD10" s="192">
        <f>C10+D10+E10+F10+G10+H10+I10+J10+K10+L10+M10+N10+O10+P10+Q10+R10+S10+T10+U10+V10+W10+X10+Y10+Z10+AA10+AB10+AC10</f>
        <v>64</v>
      </c>
      <c r="AE10" s="191"/>
      <c r="AF10" s="192">
        <f>AD10+AE10</f>
        <v>64</v>
      </c>
      <c r="AJ10" s="195"/>
    </row>
    <row r="11" spans="1:36" s="194" customFormat="1" ht="18.75" customHeight="1" x14ac:dyDescent="0.2">
      <c r="A11" s="187">
        <v>5</v>
      </c>
      <c r="B11" s="188">
        <f>[11]стоимость!J9</f>
        <v>517784</v>
      </c>
      <c r="C11" s="190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89"/>
      <c r="O11" s="190"/>
      <c r="P11" s="190"/>
      <c r="Q11" s="190"/>
      <c r="R11" s="190"/>
      <c r="S11" s="190"/>
      <c r="T11" s="190"/>
      <c r="U11" s="189"/>
      <c r="V11" s="190"/>
      <c r="W11" s="190"/>
      <c r="X11" s="190"/>
      <c r="Y11" s="191"/>
      <c r="Z11" s="191"/>
      <c r="AA11" s="191"/>
      <c r="AB11" s="190"/>
      <c r="AC11" s="190"/>
      <c r="AD11" s="192">
        <f>C11+D11+E11+F11+G11+H11+I11+J11+K11+L11+M11+N11+O11+P11+Q11+R11+S11+T11+U11+V11+W11+X11+Y11+Z11+AA11+AB11+AC11</f>
        <v>0</v>
      </c>
      <c r="AE11" s="191"/>
      <c r="AF11" s="192">
        <f>AD11+AE11</f>
        <v>0</v>
      </c>
      <c r="AJ11" s="195"/>
    </row>
    <row r="12" spans="1:36" s="194" customFormat="1" ht="21.75" customHeight="1" x14ac:dyDescent="0.2">
      <c r="A12" s="710" t="s">
        <v>426</v>
      </c>
      <c r="B12" s="711"/>
      <c r="C12" s="184">
        <f>C13</f>
        <v>0</v>
      </c>
      <c r="D12" s="184">
        <f t="shared" ref="D12:AF12" si="3">D13</f>
        <v>0</v>
      </c>
      <c r="E12" s="184">
        <f t="shared" si="3"/>
        <v>0</v>
      </c>
      <c r="F12" s="184">
        <f t="shared" si="3"/>
        <v>0</v>
      </c>
      <c r="G12" s="184">
        <f t="shared" si="3"/>
        <v>0</v>
      </c>
      <c r="H12" s="184">
        <f t="shared" si="3"/>
        <v>0</v>
      </c>
      <c r="I12" s="184">
        <f t="shared" si="3"/>
        <v>0</v>
      </c>
      <c r="J12" s="184">
        <f t="shared" si="3"/>
        <v>4</v>
      </c>
      <c r="K12" s="184">
        <f t="shared" si="3"/>
        <v>0</v>
      </c>
      <c r="L12" s="184">
        <f t="shared" si="3"/>
        <v>0</v>
      </c>
      <c r="M12" s="184">
        <f t="shared" si="3"/>
        <v>0</v>
      </c>
      <c r="N12" s="184">
        <f t="shared" si="3"/>
        <v>0</v>
      </c>
      <c r="O12" s="184">
        <f t="shared" si="3"/>
        <v>0</v>
      </c>
      <c r="P12" s="184">
        <f t="shared" si="3"/>
        <v>0</v>
      </c>
      <c r="Q12" s="184">
        <f t="shared" si="3"/>
        <v>0</v>
      </c>
      <c r="R12" s="184">
        <f t="shared" si="3"/>
        <v>0</v>
      </c>
      <c r="S12" s="184">
        <f t="shared" si="3"/>
        <v>0</v>
      </c>
      <c r="T12" s="184">
        <f t="shared" si="3"/>
        <v>0</v>
      </c>
      <c r="U12" s="184">
        <f t="shared" si="3"/>
        <v>0</v>
      </c>
      <c r="V12" s="184">
        <f t="shared" si="3"/>
        <v>0</v>
      </c>
      <c r="W12" s="184">
        <f t="shared" si="3"/>
        <v>0</v>
      </c>
      <c r="X12" s="184">
        <f t="shared" si="3"/>
        <v>0</v>
      </c>
      <c r="Y12" s="184">
        <f t="shared" si="3"/>
        <v>0</v>
      </c>
      <c r="Z12" s="184">
        <f t="shared" si="3"/>
        <v>0</v>
      </c>
      <c r="AA12" s="184">
        <f t="shared" si="3"/>
        <v>0</v>
      </c>
      <c r="AB12" s="184">
        <f t="shared" si="3"/>
        <v>0</v>
      </c>
      <c r="AC12" s="184">
        <f t="shared" si="3"/>
        <v>0</v>
      </c>
      <c r="AD12" s="184">
        <f t="shared" si="3"/>
        <v>4</v>
      </c>
      <c r="AE12" s="184">
        <f t="shared" si="3"/>
        <v>0</v>
      </c>
      <c r="AF12" s="184">
        <f t="shared" si="3"/>
        <v>4</v>
      </c>
      <c r="AJ12" s="195"/>
    </row>
    <row r="13" spans="1:36" s="181" customFormat="1" ht="14.25" customHeight="1" x14ac:dyDescent="0.2">
      <c r="A13" s="187">
        <v>6</v>
      </c>
      <c r="B13" s="188">
        <f>[11]стоимость!J10</f>
        <v>321904</v>
      </c>
      <c r="C13" s="190"/>
      <c r="D13" s="190"/>
      <c r="E13" s="190"/>
      <c r="F13" s="190"/>
      <c r="G13" s="190"/>
      <c r="H13" s="190"/>
      <c r="I13" s="190"/>
      <c r="J13" s="190">
        <v>4</v>
      </c>
      <c r="K13" s="190"/>
      <c r="L13" s="190"/>
      <c r="M13" s="190"/>
      <c r="N13" s="189"/>
      <c r="O13" s="190"/>
      <c r="P13" s="190"/>
      <c r="Q13" s="190"/>
      <c r="R13" s="190"/>
      <c r="S13" s="190"/>
      <c r="T13" s="190"/>
      <c r="U13" s="189"/>
      <c r="V13" s="190"/>
      <c r="W13" s="190"/>
      <c r="X13" s="189"/>
      <c r="Y13" s="196"/>
      <c r="Z13" s="196"/>
      <c r="AA13" s="196"/>
      <c r="AB13" s="190"/>
      <c r="AC13" s="190"/>
      <c r="AD13" s="192">
        <f>C13+D13+E13+F13+G13+H13+I13+J13+K13+L13+M13+N13+O13+P13+Q13+R13+S13+T13+U13+V13+W13+X13+Y13+Z13+AA13+AB13+AC13</f>
        <v>4</v>
      </c>
      <c r="AE13" s="196"/>
      <c r="AF13" s="189">
        <f>AD13+AE13</f>
        <v>4</v>
      </c>
      <c r="AJ13" s="182"/>
    </row>
    <row r="14" spans="1:36" s="194" customFormat="1" ht="18" customHeight="1" x14ac:dyDescent="0.2">
      <c r="A14" s="710" t="s">
        <v>427</v>
      </c>
      <c r="B14" s="711"/>
      <c r="C14" s="184">
        <f t="shared" ref="C14:AF14" si="4">C15</f>
        <v>0</v>
      </c>
      <c r="D14" s="184">
        <f t="shared" si="4"/>
        <v>0</v>
      </c>
      <c r="E14" s="184">
        <f t="shared" si="4"/>
        <v>0</v>
      </c>
      <c r="F14" s="184">
        <f t="shared" si="4"/>
        <v>0</v>
      </c>
      <c r="G14" s="184">
        <f t="shared" si="4"/>
        <v>0</v>
      </c>
      <c r="H14" s="184">
        <f t="shared" si="4"/>
        <v>48</v>
      </c>
      <c r="I14" s="184">
        <f t="shared" si="4"/>
        <v>0</v>
      </c>
      <c r="J14" s="184">
        <f t="shared" si="4"/>
        <v>0</v>
      </c>
      <c r="K14" s="184">
        <f t="shared" si="4"/>
        <v>0</v>
      </c>
      <c r="L14" s="184">
        <f t="shared" si="4"/>
        <v>0</v>
      </c>
      <c r="M14" s="184">
        <f t="shared" si="4"/>
        <v>0</v>
      </c>
      <c r="N14" s="184">
        <f t="shared" si="4"/>
        <v>0</v>
      </c>
      <c r="O14" s="184">
        <f t="shared" si="4"/>
        <v>0</v>
      </c>
      <c r="P14" s="184">
        <f t="shared" si="4"/>
        <v>0</v>
      </c>
      <c r="Q14" s="184">
        <f t="shared" si="4"/>
        <v>0</v>
      </c>
      <c r="R14" s="184">
        <f t="shared" si="4"/>
        <v>0</v>
      </c>
      <c r="S14" s="184">
        <f t="shared" si="4"/>
        <v>0</v>
      </c>
      <c r="T14" s="184">
        <f t="shared" si="4"/>
        <v>0</v>
      </c>
      <c r="U14" s="184">
        <f t="shared" si="4"/>
        <v>0</v>
      </c>
      <c r="V14" s="184">
        <f t="shared" si="4"/>
        <v>0</v>
      </c>
      <c r="W14" s="184">
        <f t="shared" si="4"/>
        <v>0</v>
      </c>
      <c r="X14" s="184">
        <f t="shared" si="4"/>
        <v>0</v>
      </c>
      <c r="Y14" s="184">
        <f t="shared" si="4"/>
        <v>0</v>
      </c>
      <c r="Z14" s="184">
        <f t="shared" si="4"/>
        <v>0</v>
      </c>
      <c r="AA14" s="184">
        <f t="shared" si="4"/>
        <v>0</v>
      </c>
      <c r="AB14" s="184">
        <f t="shared" si="4"/>
        <v>0</v>
      </c>
      <c r="AC14" s="184">
        <f t="shared" si="4"/>
        <v>0</v>
      </c>
      <c r="AD14" s="184">
        <f t="shared" si="4"/>
        <v>48</v>
      </c>
      <c r="AE14" s="184">
        <f t="shared" si="4"/>
        <v>0</v>
      </c>
      <c r="AF14" s="184">
        <f t="shared" si="4"/>
        <v>48</v>
      </c>
      <c r="AJ14" s="195"/>
    </row>
    <row r="15" spans="1:36" s="194" customFormat="1" ht="15.75" customHeight="1" x14ac:dyDescent="0.2">
      <c r="A15" s="187">
        <v>7</v>
      </c>
      <c r="B15" s="188">
        <f>[11]стоимость!J11</f>
        <v>122446</v>
      </c>
      <c r="C15" s="190"/>
      <c r="D15" s="190"/>
      <c r="E15" s="190"/>
      <c r="F15" s="190"/>
      <c r="G15" s="190"/>
      <c r="H15" s="190">
        <v>48</v>
      </c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89"/>
      <c r="V15" s="190"/>
      <c r="W15" s="190"/>
      <c r="X15" s="190"/>
      <c r="Y15" s="191"/>
      <c r="Z15" s="191"/>
      <c r="AA15" s="191"/>
      <c r="AB15" s="190"/>
      <c r="AC15" s="190"/>
      <c r="AD15" s="192">
        <f>C15+D15+E15+F15+G15+H15+I15+J15+K15+L15+M15+N15+O15+P15+Q15+R15+S15+T15+U15+V15+W15+X15+Y15+Z15+AA15+AB15+AC15</f>
        <v>48</v>
      </c>
      <c r="AE15" s="191"/>
      <c r="AF15" s="192">
        <f>AD15+AE15</f>
        <v>48</v>
      </c>
      <c r="AJ15" s="195"/>
    </row>
    <row r="16" spans="1:36" s="194" customFormat="1" ht="17.25" customHeight="1" x14ac:dyDescent="0.2">
      <c r="A16" s="710" t="s">
        <v>428</v>
      </c>
      <c r="B16" s="711"/>
      <c r="C16" s="184">
        <f t="shared" ref="C16:AF16" si="5">C17+C18</f>
        <v>0</v>
      </c>
      <c r="D16" s="184">
        <f t="shared" si="5"/>
        <v>0</v>
      </c>
      <c r="E16" s="184">
        <f t="shared" si="5"/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0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125</v>
      </c>
      <c r="O16" s="184">
        <f t="shared" si="5"/>
        <v>0</v>
      </c>
      <c r="P16" s="184">
        <f t="shared" si="5"/>
        <v>0</v>
      </c>
      <c r="Q16" s="184">
        <f t="shared" si="5"/>
        <v>0</v>
      </c>
      <c r="R16" s="184">
        <f t="shared" si="5"/>
        <v>0</v>
      </c>
      <c r="S16" s="184">
        <f t="shared" si="5"/>
        <v>27</v>
      </c>
      <c r="T16" s="184">
        <f t="shared" si="5"/>
        <v>0</v>
      </c>
      <c r="U16" s="184">
        <f t="shared" si="5"/>
        <v>0</v>
      </c>
      <c r="V16" s="184">
        <f t="shared" si="5"/>
        <v>0</v>
      </c>
      <c r="W16" s="184">
        <f t="shared" si="5"/>
        <v>0</v>
      </c>
      <c r="X16" s="184">
        <f t="shared" si="5"/>
        <v>0</v>
      </c>
      <c r="Y16" s="184">
        <f t="shared" si="5"/>
        <v>0</v>
      </c>
      <c r="Z16" s="184">
        <f t="shared" si="5"/>
        <v>0</v>
      </c>
      <c r="AA16" s="184">
        <f t="shared" si="5"/>
        <v>0</v>
      </c>
      <c r="AB16" s="184">
        <f t="shared" si="5"/>
        <v>0</v>
      </c>
      <c r="AC16" s="184">
        <f t="shared" si="5"/>
        <v>0</v>
      </c>
      <c r="AD16" s="184">
        <f t="shared" si="5"/>
        <v>152</v>
      </c>
      <c r="AE16" s="184">
        <f t="shared" si="5"/>
        <v>0</v>
      </c>
      <c r="AF16" s="184">
        <f t="shared" si="5"/>
        <v>152</v>
      </c>
      <c r="AJ16" s="195"/>
    </row>
    <row r="17" spans="1:36" s="194" customFormat="1" ht="14.25" customHeight="1" x14ac:dyDescent="0.2">
      <c r="A17" s="187">
        <v>8</v>
      </c>
      <c r="B17" s="188">
        <f>[11]стоимость!J12</f>
        <v>655793</v>
      </c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>
        <v>90</v>
      </c>
      <c r="O17" s="190"/>
      <c r="P17" s="190"/>
      <c r="Q17" s="190"/>
      <c r="R17" s="189"/>
      <c r="S17" s="190">
        <v>27</v>
      </c>
      <c r="T17" s="190"/>
      <c r="U17" s="189"/>
      <c r="V17" s="190"/>
      <c r="W17" s="190"/>
      <c r="X17" s="190"/>
      <c r="Y17" s="191"/>
      <c r="Z17" s="191"/>
      <c r="AA17" s="191"/>
      <c r="AB17" s="190"/>
      <c r="AC17" s="190"/>
      <c r="AD17" s="192">
        <f>C17+D17+E17+F17+G17+H17+I17+J17+K17+L17+M17+N17+O17+P17+Q17+R17+S17+T17+U17+V17+W17+X17+Y17+Z17+AA17+AB17+AC17</f>
        <v>117</v>
      </c>
      <c r="AE17" s="191"/>
      <c r="AF17" s="192">
        <f>AD17+AE17</f>
        <v>117</v>
      </c>
      <c r="AJ17" s="195"/>
    </row>
    <row r="18" spans="1:36" s="194" customFormat="1" ht="14.25" customHeight="1" x14ac:dyDescent="0.2">
      <c r="A18" s="187">
        <v>9</v>
      </c>
      <c r="B18" s="188">
        <f>[11]стоимость!J13</f>
        <v>1881627</v>
      </c>
      <c r="C18" s="197"/>
      <c r="D18" s="197"/>
      <c r="E18" s="197"/>
      <c r="F18" s="197"/>
      <c r="G18" s="197"/>
      <c r="H18" s="197"/>
      <c r="I18" s="197"/>
      <c r="J18" s="197"/>
      <c r="K18" s="197"/>
      <c r="L18" s="197"/>
      <c r="M18" s="197"/>
      <c r="N18" s="190">
        <v>35</v>
      </c>
      <c r="O18" s="197"/>
      <c r="P18" s="197"/>
      <c r="Q18" s="197"/>
      <c r="R18" s="189"/>
      <c r="S18" s="197"/>
      <c r="T18" s="197"/>
      <c r="U18" s="189"/>
      <c r="V18" s="190"/>
      <c r="W18" s="190"/>
      <c r="X18" s="190"/>
      <c r="Y18" s="191"/>
      <c r="Z18" s="191"/>
      <c r="AA18" s="191"/>
      <c r="AB18" s="190"/>
      <c r="AC18" s="190"/>
      <c r="AD18" s="192">
        <f>C18+D18+E18+F18+G18+H18+I18+J18+K18+L18+M18+N18+O18+P18+Q18+R18+S18+T18+U18+V18+W18+X18+Y18+Z18+AA18+AB18+AC18</f>
        <v>35</v>
      </c>
      <c r="AE18" s="191"/>
      <c r="AF18" s="192">
        <f>AD18+AE18</f>
        <v>35</v>
      </c>
      <c r="AJ18" s="195"/>
    </row>
    <row r="19" spans="1:36" s="181" customFormat="1" ht="21" customHeight="1" x14ac:dyDescent="0.2">
      <c r="A19" s="710" t="s">
        <v>429</v>
      </c>
      <c r="B19" s="711"/>
      <c r="C19" s="184">
        <f>SUM(C20:C25)</f>
        <v>278</v>
      </c>
      <c r="D19" s="184">
        <f t="shared" ref="D19:AF19" si="6">SUM(D20:D25)</f>
        <v>143</v>
      </c>
      <c r="E19" s="184">
        <f t="shared" si="6"/>
        <v>0</v>
      </c>
      <c r="F19" s="184">
        <f t="shared" si="6"/>
        <v>0</v>
      </c>
      <c r="G19" s="184">
        <f t="shared" si="6"/>
        <v>13</v>
      </c>
      <c r="H19" s="184">
        <f t="shared" si="6"/>
        <v>0</v>
      </c>
      <c r="I19" s="184">
        <f t="shared" si="6"/>
        <v>0</v>
      </c>
      <c r="J19" s="184">
        <f t="shared" si="6"/>
        <v>138</v>
      </c>
      <c r="K19" s="184">
        <f t="shared" si="6"/>
        <v>17</v>
      </c>
      <c r="L19" s="184">
        <f t="shared" si="6"/>
        <v>0</v>
      </c>
      <c r="M19" s="184">
        <f t="shared" si="6"/>
        <v>0</v>
      </c>
      <c r="N19" s="184">
        <f t="shared" si="6"/>
        <v>0</v>
      </c>
      <c r="O19" s="184">
        <f t="shared" si="6"/>
        <v>119</v>
      </c>
      <c r="P19" s="184">
        <f t="shared" si="6"/>
        <v>0</v>
      </c>
      <c r="Q19" s="184">
        <f t="shared" si="6"/>
        <v>3</v>
      </c>
      <c r="R19" s="184">
        <f t="shared" si="6"/>
        <v>0</v>
      </c>
      <c r="S19" s="184">
        <f t="shared" si="6"/>
        <v>159</v>
      </c>
      <c r="T19" s="184">
        <f t="shared" si="6"/>
        <v>19</v>
      </c>
      <c r="U19" s="184">
        <f t="shared" si="6"/>
        <v>0</v>
      </c>
      <c r="V19" s="184">
        <f t="shared" si="6"/>
        <v>0</v>
      </c>
      <c r="W19" s="184">
        <f t="shared" si="6"/>
        <v>0</v>
      </c>
      <c r="X19" s="184">
        <f t="shared" si="6"/>
        <v>0</v>
      </c>
      <c r="Y19" s="184">
        <f t="shared" si="6"/>
        <v>0</v>
      </c>
      <c r="Z19" s="184">
        <f t="shared" si="6"/>
        <v>0</v>
      </c>
      <c r="AA19" s="184">
        <f t="shared" si="6"/>
        <v>0</v>
      </c>
      <c r="AB19" s="184">
        <f t="shared" si="6"/>
        <v>0</v>
      </c>
      <c r="AC19" s="184">
        <f t="shared" si="6"/>
        <v>0</v>
      </c>
      <c r="AD19" s="184">
        <f t="shared" si="6"/>
        <v>889</v>
      </c>
      <c r="AE19" s="184">
        <f t="shared" si="6"/>
        <v>0</v>
      </c>
      <c r="AF19" s="184">
        <f t="shared" si="6"/>
        <v>889</v>
      </c>
      <c r="AJ19" s="182"/>
    </row>
    <row r="20" spans="1:36" s="194" customFormat="1" ht="14.25" customHeight="1" x14ac:dyDescent="0.2">
      <c r="A20" s="187">
        <v>10</v>
      </c>
      <c r="B20" s="188">
        <f>[11]стоимость!J14</f>
        <v>193886</v>
      </c>
      <c r="C20" s="189">
        <v>255</v>
      </c>
      <c r="D20" s="189">
        <v>143</v>
      </c>
      <c r="E20" s="189"/>
      <c r="F20" s="189"/>
      <c r="G20" s="189">
        <v>13</v>
      </c>
      <c r="H20" s="189"/>
      <c r="I20" s="189"/>
      <c r="J20" s="189">
        <v>83</v>
      </c>
      <c r="K20" s="198">
        <v>4</v>
      </c>
      <c r="L20" s="189"/>
      <c r="M20" s="189"/>
      <c r="N20" s="190"/>
      <c r="O20" s="189">
        <v>103</v>
      </c>
      <c r="P20" s="189"/>
      <c r="Q20" s="189">
        <v>3</v>
      </c>
      <c r="R20" s="189"/>
      <c r="S20" s="189">
        <v>137</v>
      </c>
      <c r="T20" s="190">
        <v>2</v>
      </c>
      <c r="U20" s="190"/>
      <c r="V20" s="190"/>
      <c r="W20" s="190"/>
      <c r="X20" s="190"/>
      <c r="Y20" s="191"/>
      <c r="Z20" s="191"/>
      <c r="AA20" s="191"/>
      <c r="AB20" s="190"/>
      <c r="AC20" s="190"/>
      <c r="AD20" s="192">
        <f t="shared" ref="AD20:AD25" si="7">C20+D20+E20+F20+G20+H20+I20+J20+K20+L20+M20+N20+O20+P20+Q20+R20+S20+T20+U20+V20+W20+X20+Y20+Z20+AA20+AB20+AC20</f>
        <v>743</v>
      </c>
      <c r="AE20" s="191"/>
      <c r="AF20" s="192">
        <f t="shared" ref="AF20:AF25" si="8">AD20+AE20</f>
        <v>743</v>
      </c>
      <c r="AJ20" s="195"/>
    </row>
    <row r="21" spans="1:36" s="194" customFormat="1" ht="14.25" customHeight="1" x14ac:dyDescent="0.2">
      <c r="A21" s="187">
        <v>11</v>
      </c>
      <c r="B21" s="188">
        <f>[11]стоимость!J15</f>
        <v>295102</v>
      </c>
      <c r="C21" s="189"/>
      <c r="D21" s="189"/>
      <c r="E21" s="189"/>
      <c r="F21" s="189"/>
      <c r="G21" s="189"/>
      <c r="H21" s="189"/>
      <c r="I21" s="189"/>
      <c r="J21" s="189"/>
      <c r="K21" s="198"/>
      <c r="L21" s="189"/>
      <c r="M21" s="189"/>
      <c r="N21" s="190"/>
      <c r="O21" s="189"/>
      <c r="P21" s="189"/>
      <c r="Q21" s="189"/>
      <c r="R21" s="189"/>
      <c r="S21" s="189"/>
      <c r="T21" s="190"/>
      <c r="U21" s="190"/>
      <c r="V21" s="190"/>
      <c r="W21" s="190"/>
      <c r="X21" s="190"/>
      <c r="Y21" s="191"/>
      <c r="Z21" s="191"/>
      <c r="AA21" s="191"/>
      <c r="AB21" s="190"/>
      <c r="AC21" s="190"/>
      <c r="AD21" s="192">
        <f t="shared" si="7"/>
        <v>0</v>
      </c>
      <c r="AE21" s="191"/>
      <c r="AF21" s="192">
        <f t="shared" si="8"/>
        <v>0</v>
      </c>
      <c r="AJ21" s="195"/>
    </row>
    <row r="22" spans="1:36" s="194" customFormat="1" ht="14.25" customHeight="1" x14ac:dyDescent="0.2">
      <c r="A22" s="187">
        <v>12</v>
      </c>
      <c r="B22" s="188">
        <f>[11]стоимость!J16</f>
        <v>188542</v>
      </c>
      <c r="C22" s="190">
        <v>10</v>
      </c>
      <c r="D22" s="190"/>
      <c r="E22" s="190"/>
      <c r="F22" s="190"/>
      <c r="G22" s="190"/>
      <c r="H22" s="190"/>
      <c r="I22" s="190"/>
      <c r="J22" s="190"/>
      <c r="K22" s="198"/>
      <c r="L22" s="190"/>
      <c r="M22" s="190"/>
      <c r="N22" s="190"/>
      <c r="O22" s="190">
        <v>6</v>
      </c>
      <c r="P22" s="190"/>
      <c r="Q22" s="190"/>
      <c r="R22" s="190"/>
      <c r="S22" s="190">
        <v>10</v>
      </c>
      <c r="T22" s="190"/>
      <c r="U22" s="190"/>
      <c r="V22" s="190"/>
      <c r="W22" s="190"/>
      <c r="X22" s="190"/>
      <c r="Y22" s="191"/>
      <c r="Z22" s="191"/>
      <c r="AA22" s="191"/>
      <c r="AB22" s="190"/>
      <c r="AC22" s="190"/>
      <c r="AD22" s="192">
        <f t="shared" si="7"/>
        <v>26</v>
      </c>
      <c r="AE22" s="191"/>
      <c r="AF22" s="192">
        <f t="shared" si="8"/>
        <v>26</v>
      </c>
      <c r="AJ22" s="195"/>
    </row>
    <row r="23" spans="1:36" s="194" customFormat="1" ht="12.75" customHeight="1" x14ac:dyDescent="0.2">
      <c r="A23" s="187">
        <v>13</v>
      </c>
      <c r="B23" s="188">
        <f>[11]стоимость!J17</f>
        <v>270597</v>
      </c>
      <c r="C23" s="197"/>
      <c r="D23" s="197"/>
      <c r="E23" s="197"/>
      <c r="F23" s="197"/>
      <c r="G23" s="197"/>
      <c r="H23" s="197"/>
      <c r="I23" s="197"/>
      <c r="J23" s="197">
        <v>55</v>
      </c>
      <c r="K23" s="198">
        <v>13</v>
      </c>
      <c r="L23" s="197"/>
      <c r="M23" s="197"/>
      <c r="N23" s="190"/>
      <c r="O23" s="197"/>
      <c r="P23" s="197"/>
      <c r="Q23" s="190"/>
      <c r="R23" s="197"/>
      <c r="S23" s="197"/>
      <c r="T23" s="190"/>
      <c r="U23" s="190"/>
      <c r="V23" s="190"/>
      <c r="W23" s="190"/>
      <c r="X23" s="190"/>
      <c r="Y23" s="191"/>
      <c r="Z23" s="191"/>
      <c r="AA23" s="191"/>
      <c r="AB23" s="190"/>
      <c r="AC23" s="190"/>
      <c r="AD23" s="192">
        <f t="shared" si="7"/>
        <v>68</v>
      </c>
      <c r="AE23" s="191"/>
      <c r="AF23" s="192">
        <f t="shared" si="8"/>
        <v>68</v>
      </c>
      <c r="AJ23" s="195"/>
    </row>
    <row r="24" spans="1:36" s="194" customFormat="1" ht="14.25" customHeight="1" x14ac:dyDescent="0.2">
      <c r="A24" s="187">
        <v>14</v>
      </c>
      <c r="B24" s="188">
        <f>[11]стоимость!J18</f>
        <v>356139</v>
      </c>
      <c r="C24" s="190">
        <v>10</v>
      </c>
      <c r="D24" s="190"/>
      <c r="E24" s="190"/>
      <c r="F24" s="190"/>
      <c r="G24" s="190"/>
      <c r="H24" s="190"/>
      <c r="I24" s="190"/>
      <c r="J24" s="190"/>
      <c r="K24" s="198"/>
      <c r="L24" s="190"/>
      <c r="M24" s="190"/>
      <c r="N24" s="190"/>
      <c r="O24" s="190"/>
      <c r="P24" s="190"/>
      <c r="Q24" s="190"/>
      <c r="R24" s="190"/>
      <c r="S24" s="190">
        <v>12</v>
      </c>
      <c r="T24" s="190">
        <v>17</v>
      </c>
      <c r="U24" s="190"/>
      <c r="V24" s="190"/>
      <c r="W24" s="190"/>
      <c r="X24" s="190"/>
      <c r="Y24" s="191"/>
      <c r="Z24" s="191"/>
      <c r="AA24" s="191"/>
      <c r="AB24" s="190"/>
      <c r="AC24" s="190"/>
      <c r="AD24" s="192">
        <f t="shared" si="7"/>
        <v>39</v>
      </c>
      <c r="AE24" s="191"/>
      <c r="AF24" s="192">
        <f t="shared" si="8"/>
        <v>39</v>
      </c>
      <c r="AJ24" s="195"/>
    </row>
    <row r="25" spans="1:36" s="194" customFormat="1" ht="14.25" customHeight="1" x14ac:dyDescent="0.2">
      <c r="A25" s="187">
        <v>15</v>
      </c>
      <c r="B25" s="188">
        <f>[11]стоимость!J19</f>
        <v>475409</v>
      </c>
      <c r="C25" s="197">
        <v>3</v>
      </c>
      <c r="D25" s="197"/>
      <c r="E25" s="197"/>
      <c r="F25" s="197"/>
      <c r="G25" s="197"/>
      <c r="H25" s="197"/>
      <c r="I25" s="197"/>
      <c r="J25" s="199"/>
      <c r="K25" s="198"/>
      <c r="L25" s="197"/>
      <c r="M25" s="197"/>
      <c r="N25" s="197"/>
      <c r="O25" s="197">
        <v>10</v>
      </c>
      <c r="P25" s="197"/>
      <c r="Q25" s="197"/>
      <c r="R25" s="197"/>
      <c r="S25" s="197"/>
      <c r="T25" s="190"/>
      <c r="U25" s="190"/>
      <c r="V25" s="190"/>
      <c r="W25" s="190"/>
      <c r="X25" s="190"/>
      <c r="Y25" s="191"/>
      <c r="Z25" s="191"/>
      <c r="AA25" s="191"/>
      <c r="AB25" s="190"/>
      <c r="AC25" s="190"/>
      <c r="AD25" s="192">
        <f t="shared" si="7"/>
        <v>13</v>
      </c>
      <c r="AE25" s="191"/>
      <c r="AF25" s="192">
        <f t="shared" si="8"/>
        <v>13</v>
      </c>
      <c r="AJ25" s="195"/>
    </row>
    <row r="26" spans="1:36" s="181" customFormat="1" ht="18.75" customHeight="1" x14ac:dyDescent="0.2">
      <c r="A26" s="710" t="s">
        <v>430</v>
      </c>
      <c r="B26" s="711"/>
      <c r="C26" s="184">
        <f>SUM(C27:C28)</f>
        <v>160</v>
      </c>
      <c r="D26" s="184">
        <f t="shared" ref="D26:AF26" si="9">SUM(D27:D28)</f>
        <v>0</v>
      </c>
      <c r="E26" s="184">
        <f t="shared" si="9"/>
        <v>600</v>
      </c>
      <c r="F26" s="184">
        <f t="shared" si="9"/>
        <v>0</v>
      </c>
      <c r="G26" s="184">
        <f t="shared" si="9"/>
        <v>0</v>
      </c>
      <c r="H26" s="184">
        <f t="shared" si="9"/>
        <v>0</v>
      </c>
      <c r="I26" s="184">
        <f t="shared" si="9"/>
        <v>0</v>
      </c>
      <c r="J26" s="184">
        <f t="shared" si="9"/>
        <v>210</v>
      </c>
      <c r="K26" s="184">
        <f t="shared" si="9"/>
        <v>90</v>
      </c>
      <c r="L26" s="184">
        <f t="shared" si="9"/>
        <v>0</v>
      </c>
      <c r="M26" s="184">
        <f t="shared" si="9"/>
        <v>0</v>
      </c>
      <c r="N26" s="184">
        <f t="shared" si="9"/>
        <v>0</v>
      </c>
      <c r="O26" s="184">
        <f t="shared" si="9"/>
        <v>0</v>
      </c>
      <c r="P26" s="184">
        <f t="shared" si="9"/>
        <v>80</v>
      </c>
      <c r="Q26" s="184">
        <f t="shared" si="9"/>
        <v>0</v>
      </c>
      <c r="R26" s="184">
        <f t="shared" si="9"/>
        <v>0</v>
      </c>
      <c r="S26" s="184">
        <f t="shared" si="9"/>
        <v>0</v>
      </c>
      <c r="T26" s="184">
        <f t="shared" si="9"/>
        <v>0</v>
      </c>
      <c r="U26" s="184">
        <f t="shared" si="9"/>
        <v>0</v>
      </c>
      <c r="V26" s="184">
        <f t="shared" si="9"/>
        <v>0</v>
      </c>
      <c r="W26" s="184">
        <f t="shared" si="9"/>
        <v>0</v>
      </c>
      <c r="X26" s="184">
        <f t="shared" si="9"/>
        <v>0</v>
      </c>
      <c r="Y26" s="184">
        <f t="shared" si="9"/>
        <v>0</v>
      </c>
      <c r="Z26" s="184">
        <f t="shared" si="9"/>
        <v>0</v>
      </c>
      <c r="AA26" s="184">
        <f t="shared" si="9"/>
        <v>0</v>
      </c>
      <c r="AB26" s="184">
        <f t="shared" si="9"/>
        <v>0</v>
      </c>
      <c r="AC26" s="184">
        <f t="shared" si="9"/>
        <v>0</v>
      </c>
      <c r="AD26" s="184">
        <f t="shared" si="9"/>
        <v>1140</v>
      </c>
      <c r="AE26" s="184">
        <f t="shared" si="9"/>
        <v>0</v>
      </c>
      <c r="AF26" s="184">
        <f t="shared" si="9"/>
        <v>1140</v>
      </c>
      <c r="AJ26" s="182"/>
    </row>
    <row r="27" spans="1:36" s="194" customFormat="1" ht="14.25" customHeight="1" x14ac:dyDescent="0.2">
      <c r="A27" s="187">
        <v>16</v>
      </c>
      <c r="B27" s="188">
        <f>[11]стоимость!J20</f>
        <v>297453</v>
      </c>
      <c r="C27" s="189">
        <v>130</v>
      </c>
      <c r="D27" s="189"/>
      <c r="E27" s="189">
        <v>550</v>
      </c>
      <c r="F27" s="200"/>
      <c r="G27" s="189"/>
      <c r="H27" s="189"/>
      <c r="I27" s="189"/>
      <c r="J27" s="189">
        <v>165</v>
      </c>
      <c r="K27" s="189">
        <v>30</v>
      </c>
      <c r="L27" s="189"/>
      <c r="M27" s="189"/>
      <c r="N27" s="189"/>
      <c r="O27" s="189"/>
      <c r="P27" s="189">
        <v>70</v>
      </c>
      <c r="Q27" s="189"/>
      <c r="R27" s="189"/>
      <c r="S27" s="189"/>
      <c r="T27" s="189"/>
      <c r="U27" s="189"/>
      <c r="V27" s="189"/>
      <c r="W27" s="189"/>
      <c r="X27" s="189"/>
      <c r="Y27" s="191"/>
      <c r="Z27" s="191"/>
      <c r="AA27" s="191"/>
      <c r="AB27" s="189"/>
      <c r="AC27" s="189"/>
      <c r="AD27" s="192">
        <f>C27+D27+E27+F27+G27+H27+I27+J27+K27+L27+M27+N27+O27+P27+Q27+R27+S27+T27+U27+V27+W27+X27+Y27+Z27+AA27+AB27+AC27</f>
        <v>945</v>
      </c>
      <c r="AE27" s="191"/>
      <c r="AF27" s="192">
        <f>AD27+AE27</f>
        <v>945</v>
      </c>
      <c r="AJ27" s="195"/>
    </row>
    <row r="28" spans="1:36" s="194" customFormat="1" ht="14.25" customHeight="1" x14ac:dyDescent="0.2">
      <c r="A28" s="187">
        <v>17</v>
      </c>
      <c r="B28" s="188">
        <f>[11]стоимость!J21</f>
        <v>609814</v>
      </c>
      <c r="C28" s="189">
        <v>30</v>
      </c>
      <c r="D28" s="189"/>
      <c r="E28" s="189">
        <v>50</v>
      </c>
      <c r="F28" s="189"/>
      <c r="G28" s="189"/>
      <c r="H28" s="189"/>
      <c r="I28" s="189"/>
      <c r="J28" s="189">
        <v>45</v>
      </c>
      <c r="K28" s="189">
        <v>60</v>
      </c>
      <c r="L28" s="189"/>
      <c r="M28" s="189"/>
      <c r="N28" s="189"/>
      <c r="O28" s="189"/>
      <c r="P28" s="189">
        <v>10</v>
      </c>
      <c r="Q28" s="189"/>
      <c r="R28" s="189"/>
      <c r="S28" s="189"/>
      <c r="T28" s="189"/>
      <c r="U28" s="189"/>
      <c r="V28" s="189"/>
      <c r="W28" s="189"/>
      <c r="X28" s="189"/>
      <c r="Y28" s="191"/>
      <c r="Z28" s="191"/>
      <c r="AA28" s="191"/>
      <c r="AB28" s="189"/>
      <c r="AC28" s="189"/>
      <c r="AD28" s="192">
        <f>C28+D28+E28+F28+G28+H28+I28+J28+K28+L28+M28+N28+O28+P28+Q28+R28+S28+T28+U28+V28+W28+X28+Y28+Z28+AA28+AB28+AC28</f>
        <v>195</v>
      </c>
      <c r="AE28" s="191"/>
      <c r="AF28" s="192">
        <f>AD28+AE28</f>
        <v>195</v>
      </c>
      <c r="AJ28" s="195"/>
    </row>
    <row r="29" spans="1:36" s="181" customFormat="1" ht="18.75" customHeight="1" x14ac:dyDescent="0.2">
      <c r="A29" s="710" t="s">
        <v>431</v>
      </c>
      <c r="B29" s="711"/>
      <c r="C29" s="184">
        <f>SUM(C30:C36)</f>
        <v>270</v>
      </c>
      <c r="D29" s="184">
        <f t="shared" ref="D29:AF29" si="10">SUM(D30:D36)</f>
        <v>0</v>
      </c>
      <c r="E29" s="184">
        <f t="shared" si="10"/>
        <v>0</v>
      </c>
      <c r="F29" s="184">
        <f t="shared" si="10"/>
        <v>0</v>
      </c>
      <c r="G29" s="184">
        <f t="shared" si="10"/>
        <v>1687</v>
      </c>
      <c r="H29" s="184">
        <f t="shared" si="10"/>
        <v>0</v>
      </c>
      <c r="I29" s="184">
        <f t="shared" si="10"/>
        <v>0</v>
      </c>
      <c r="J29" s="184">
        <f t="shared" si="10"/>
        <v>99</v>
      </c>
      <c r="K29" s="184">
        <f t="shared" si="10"/>
        <v>0</v>
      </c>
      <c r="L29" s="184">
        <f t="shared" si="10"/>
        <v>0</v>
      </c>
      <c r="M29" s="184">
        <f t="shared" si="10"/>
        <v>0</v>
      </c>
      <c r="N29" s="184">
        <f t="shared" si="10"/>
        <v>0</v>
      </c>
      <c r="O29" s="184">
        <f t="shared" si="10"/>
        <v>0</v>
      </c>
      <c r="P29" s="184">
        <f t="shared" si="10"/>
        <v>0</v>
      </c>
      <c r="Q29" s="184">
        <f t="shared" si="10"/>
        <v>0</v>
      </c>
      <c r="R29" s="184">
        <f t="shared" si="10"/>
        <v>0</v>
      </c>
      <c r="S29" s="184">
        <f t="shared" si="10"/>
        <v>145</v>
      </c>
      <c r="T29" s="184">
        <f t="shared" si="10"/>
        <v>0</v>
      </c>
      <c r="U29" s="184">
        <f t="shared" si="10"/>
        <v>0</v>
      </c>
      <c r="V29" s="184">
        <f t="shared" si="10"/>
        <v>0</v>
      </c>
      <c r="W29" s="184">
        <f t="shared" si="10"/>
        <v>10</v>
      </c>
      <c r="X29" s="184">
        <f t="shared" si="10"/>
        <v>0</v>
      </c>
      <c r="Y29" s="184">
        <f t="shared" si="10"/>
        <v>0</v>
      </c>
      <c r="Z29" s="184">
        <f t="shared" si="10"/>
        <v>0</v>
      </c>
      <c r="AA29" s="184">
        <f t="shared" si="10"/>
        <v>0</v>
      </c>
      <c r="AB29" s="184">
        <f t="shared" si="10"/>
        <v>0</v>
      </c>
      <c r="AC29" s="184">
        <f t="shared" si="10"/>
        <v>0</v>
      </c>
      <c r="AD29" s="184">
        <f t="shared" si="10"/>
        <v>2211</v>
      </c>
      <c r="AE29" s="184">
        <f t="shared" si="10"/>
        <v>0</v>
      </c>
      <c r="AF29" s="184">
        <f t="shared" si="10"/>
        <v>2211</v>
      </c>
      <c r="AJ29" s="182"/>
    </row>
    <row r="30" spans="1:36" s="194" customFormat="1" ht="14.25" customHeight="1" x14ac:dyDescent="0.2">
      <c r="A30" s="187">
        <v>18</v>
      </c>
      <c r="B30" s="188">
        <f>[11]стоимость!J22</f>
        <v>227121</v>
      </c>
      <c r="C30" s="190">
        <v>120</v>
      </c>
      <c r="D30" s="190"/>
      <c r="E30" s="190"/>
      <c r="F30" s="190"/>
      <c r="G30" s="190">
        <v>1267</v>
      </c>
      <c r="H30" s="190"/>
      <c r="I30" s="190"/>
      <c r="J30" s="190">
        <v>1</v>
      </c>
      <c r="K30" s="190"/>
      <c r="L30" s="190"/>
      <c r="M30" s="190"/>
      <c r="N30" s="190"/>
      <c r="O30" s="190"/>
      <c r="P30" s="190"/>
      <c r="Q30" s="190"/>
      <c r="R30" s="190"/>
      <c r="S30" s="190">
        <v>145</v>
      </c>
      <c r="T30" s="190"/>
      <c r="U30" s="190"/>
      <c r="V30" s="190"/>
      <c r="W30" s="190">
        <v>10</v>
      </c>
      <c r="X30" s="190"/>
      <c r="Y30" s="191"/>
      <c r="Z30" s="191"/>
      <c r="AA30" s="191"/>
      <c r="AB30" s="190"/>
      <c r="AC30" s="190"/>
      <c r="AD30" s="192">
        <f t="shared" ref="AD30:AD36" si="11">C30+D30+E30+F30+G30+H30+I30+J30+K30+L30+M30+N30+O30+P30+Q30+R30+S30+T30+U30+V30+W30+X30+Y30+Z30+AA30+AB30+AC30</f>
        <v>1543</v>
      </c>
      <c r="AE30" s="191"/>
      <c r="AF30" s="192">
        <f>AD30+AE30</f>
        <v>1543</v>
      </c>
      <c r="AJ30" s="195"/>
    </row>
    <row r="31" spans="1:36" s="194" customFormat="1" ht="14.25" customHeight="1" x14ac:dyDescent="0.2">
      <c r="A31" s="187">
        <v>19</v>
      </c>
      <c r="B31" s="188">
        <f>[11]стоимость!J23</f>
        <v>123238</v>
      </c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1"/>
      <c r="Z31" s="191"/>
      <c r="AA31" s="191"/>
      <c r="AB31" s="190"/>
      <c r="AC31" s="190"/>
      <c r="AD31" s="192">
        <f t="shared" si="11"/>
        <v>0</v>
      </c>
      <c r="AE31" s="191"/>
      <c r="AF31" s="192">
        <f>AD31+AE31</f>
        <v>0</v>
      </c>
      <c r="AJ31" s="195"/>
    </row>
    <row r="32" spans="1:36" s="194" customFormat="1" ht="14.25" customHeight="1" x14ac:dyDescent="0.2">
      <c r="A32" s="187">
        <v>20</v>
      </c>
      <c r="B32" s="188">
        <f>[11]стоимость!J24</f>
        <v>163933</v>
      </c>
      <c r="C32" s="190">
        <v>150</v>
      </c>
      <c r="D32" s="190"/>
      <c r="E32" s="190"/>
      <c r="F32" s="190"/>
      <c r="G32" s="190">
        <v>250</v>
      </c>
      <c r="H32" s="190"/>
      <c r="I32" s="190"/>
      <c r="J32" s="190">
        <v>98</v>
      </c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1"/>
      <c r="Z32" s="191"/>
      <c r="AA32" s="191"/>
      <c r="AB32" s="190"/>
      <c r="AC32" s="190"/>
      <c r="AD32" s="192">
        <f t="shared" si="11"/>
        <v>498</v>
      </c>
      <c r="AE32" s="191"/>
      <c r="AF32" s="192">
        <f>AD32+AE32</f>
        <v>498</v>
      </c>
      <c r="AJ32" s="195"/>
    </row>
    <row r="33" spans="1:36" s="194" customFormat="1" ht="14.25" customHeight="1" x14ac:dyDescent="0.2">
      <c r="A33" s="187">
        <v>21</v>
      </c>
      <c r="B33" s="188">
        <f>[11]стоимость!J25</f>
        <v>460267</v>
      </c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1"/>
      <c r="Z33" s="191"/>
      <c r="AA33" s="191"/>
      <c r="AB33" s="190"/>
      <c r="AC33" s="190"/>
      <c r="AD33" s="192">
        <f t="shared" si="11"/>
        <v>0</v>
      </c>
      <c r="AE33" s="191"/>
      <c r="AF33" s="192"/>
      <c r="AJ33" s="195"/>
    </row>
    <row r="34" spans="1:36" s="194" customFormat="1" ht="14.25" customHeight="1" x14ac:dyDescent="0.2">
      <c r="A34" s="187">
        <v>22</v>
      </c>
      <c r="B34" s="188">
        <f>[11]стоимость!J26</f>
        <v>87179</v>
      </c>
      <c r="C34" s="190"/>
      <c r="D34" s="190"/>
      <c r="E34" s="190"/>
      <c r="F34" s="190"/>
      <c r="G34" s="190">
        <v>10</v>
      </c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1"/>
      <c r="Z34" s="191"/>
      <c r="AA34" s="191"/>
      <c r="AB34" s="190"/>
      <c r="AC34" s="190"/>
      <c r="AD34" s="192">
        <f t="shared" si="11"/>
        <v>10</v>
      </c>
      <c r="AE34" s="191"/>
      <c r="AF34" s="192">
        <f>AD34+AE34</f>
        <v>10</v>
      </c>
      <c r="AJ34" s="195"/>
    </row>
    <row r="35" spans="1:36" s="194" customFormat="1" ht="14.25" customHeight="1" x14ac:dyDescent="0.2">
      <c r="A35" s="187">
        <v>23</v>
      </c>
      <c r="B35" s="188">
        <f>[11]стоимость!J27</f>
        <v>196969</v>
      </c>
      <c r="C35" s="190"/>
      <c r="D35" s="190"/>
      <c r="E35" s="190"/>
      <c r="F35" s="190"/>
      <c r="G35" s="190">
        <v>160</v>
      </c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1"/>
      <c r="Z35" s="191"/>
      <c r="AA35" s="191"/>
      <c r="AB35" s="190"/>
      <c r="AC35" s="190"/>
      <c r="AD35" s="192">
        <f t="shared" si="11"/>
        <v>160</v>
      </c>
      <c r="AE35" s="191"/>
      <c r="AF35" s="192">
        <f>AD35+AE35</f>
        <v>160</v>
      </c>
      <c r="AJ35" s="195"/>
    </row>
    <row r="36" spans="1:36" s="194" customFormat="1" ht="14.25" customHeight="1" x14ac:dyDescent="0.2">
      <c r="A36" s="187">
        <v>24</v>
      </c>
      <c r="B36" s="188">
        <f>[11]стоимость!J28</f>
        <v>262005</v>
      </c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1"/>
      <c r="Z36" s="191"/>
      <c r="AA36" s="191"/>
      <c r="AB36" s="190"/>
      <c r="AC36" s="190"/>
      <c r="AD36" s="192">
        <f t="shared" si="11"/>
        <v>0</v>
      </c>
      <c r="AE36" s="191"/>
      <c r="AF36" s="192">
        <f>AD36+AE36</f>
        <v>0</v>
      </c>
      <c r="AJ36" s="195"/>
    </row>
    <row r="37" spans="1:36" s="181" customFormat="1" ht="19.5" customHeight="1" x14ac:dyDescent="0.2">
      <c r="A37" s="714" t="s">
        <v>432</v>
      </c>
      <c r="B37" s="714"/>
      <c r="C37" s="184">
        <f>C38+C39+C40</f>
        <v>147</v>
      </c>
      <c r="D37" s="184">
        <f t="shared" ref="D37:AF37" si="12">D38+D39+D40</f>
        <v>4</v>
      </c>
      <c r="E37" s="184">
        <f t="shared" si="12"/>
        <v>0</v>
      </c>
      <c r="F37" s="184">
        <f t="shared" si="12"/>
        <v>0</v>
      </c>
      <c r="G37" s="184">
        <f t="shared" si="12"/>
        <v>0</v>
      </c>
      <c r="H37" s="184">
        <f t="shared" si="12"/>
        <v>0</v>
      </c>
      <c r="I37" s="184">
        <f t="shared" si="12"/>
        <v>0</v>
      </c>
      <c r="J37" s="184">
        <f t="shared" si="12"/>
        <v>62</v>
      </c>
      <c r="K37" s="184">
        <f t="shared" si="12"/>
        <v>0</v>
      </c>
      <c r="L37" s="184">
        <f t="shared" si="12"/>
        <v>0</v>
      </c>
      <c r="M37" s="184">
        <f t="shared" si="12"/>
        <v>100</v>
      </c>
      <c r="N37" s="184">
        <f t="shared" si="12"/>
        <v>0</v>
      </c>
      <c r="O37" s="184">
        <f t="shared" si="12"/>
        <v>73</v>
      </c>
      <c r="P37" s="184">
        <f t="shared" si="12"/>
        <v>0</v>
      </c>
      <c r="Q37" s="184">
        <f t="shared" si="12"/>
        <v>0</v>
      </c>
      <c r="R37" s="184">
        <f t="shared" si="12"/>
        <v>0</v>
      </c>
      <c r="S37" s="184">
        <f t="shared" si="12"/>
        <v>0</v>
      </c>
      <c r="T37" s="184">
        <f t="shared" si="12"/>
        <v>0</v>
      </c>
      <c r="U37" s="184">
        <f t="shared" si="12"/>
        <v>0</v>
      </c>
      <c r="V37" s="184">
        <f t="shared" si="12"/>
        <v>0</v>
      </c>
      <c r="W37" s="184">
        <f t="shared" si="12"/>
        <v>0</v>
      </c>
      <c r="X37" s="184">
        <f t="shared" si="12"/>
        <v>0</v>
      </c>
      <c r="Y37" s="184">
        <f t="shared" si="12"/>
        <v>0</v>
      </c>
      <c r="Z37" s="184">
        <f t="shared" si="12"/>
        <v>0</v>
      </c>
      <c r="AA37" s="184">
        <f t="shared" si="12"/>
        <v>0</v>
      </c>
      <c r="AB37" s="184">
        <f t="shared" si="12"/>
        <v>7</v>
      </c>
      <c r="AC37" s="184">
        <f t="shared" si="12"/>
        <v>0</v>
      </c>
      <c r="AD37" s="184">
        <f t="shared" si="12"/>
        <v>393</v>
      </c>
      <c r="AE37" s="184">
        <f t="shared" si="12"/>
        <v>0</v>
      </c>
      <c r="AF37" s="184">
        <f t="shared" si="12"/>
        <v>393</v>
      </c>
      <c r="AJ37" s="182"/>
    </row>
    <row r="38" spans="1:36" s="194" customFormat="1" ht="15" customHeight="1" x14ac:dyDescent="0.2">
      <c r="A38" s="187">
        <v>25</v>
      </c>
      <c r="B38" s="188">
        <f>[11]стоимость!J29</f>
        <v>136012</v>
      </c>
      <c r="C38" s="190">
        <v>120</v>
      </c>
      <c r="D38" s="190"/>
      <c r="E38" s="190"/>
      <c r="F38" s="190"/>
      <c r="G38" s="190"/>
      <c r="H38" s="190"/>
      <c r="I38" s="190"/>
      <c r="J38" s="190">
        <v>25</v>
      </c>
      <c r="K38" s="190"/>
      <c r="L38" s="190"/>
      <c r="M38" s="190">
        <v>60</v>
      </c>
      <c r="N38" s="190"/>
      <c r="O38" s="190">
        <v>20</v>
      </c>
      <c r="P38" s="190"/>
      <c r="Q38" s="190"/>
      <c r="R38" s="190"/>
      <c r="S38" s="190"/>
      <c r="T38" s="190"/>
      <c r="U38" s="190"/>
      <c r="V38" s="190"/>
      <c r="W38" s="190"/>
      <c r="X38" s="190"/>
      <c r="Y38" s="191"/>
      <c r="Z38" s="191"/>
      <c r="AA38" s="191"/>
      <c r="AB38" s="190">
        <v>3</v>
      </c>
      <c r="AC38" s="190"/>
      <c r="AD38" s="192">
        <f>C38+D38+E38+F38+G38+H38+I38+J38+K38+L38+M38+N38+O38+P38+Q38+R38+S38+T38+U38+V38+W38+X38+Y38+Z38+AA38+AB38+AC38</f>
        <v>228</v>
      </c>
      <c r="AE38" s="191"/>
      <c r="AF38" s="192">
        <f>AD38+AE38</f>
        <v>228</v>
      </c>
      <c r="AJ38" s="195"/>
    </row>
    <row r="39" spans="1:36" s="194" customFormat="1" ht="15" customHeight="1" x14ac:dyDescent="0.2">
      <c r="A39" s="187">
        <v>26</v>
      </c>
      <c r="B39" s="188">
        <f>[11]стоимость!J30</f>
        <v>80274</v>
      </c>
      <c r="C39" s="190">
        <v>15</v>
      </c>
      <c r="D39" s="190">
        <v>4</v>
      </c>
      <c r="E39" s="190"/>
      <c r="F39" s="190"/>
      <c r="G39" s="190"/>
      <c r="H39" s="190"/>
      <c r="I39" s="190"/>
      <c r="J39" s="190">
        <v>27</v>
      </c>
      <c r="K39" s="198"/>
      <c r="L39" s="190"/>
      <c r="M39" s="190">
        <v>40</v>
      </c>
      <c r="N39" s="190"/>
      <c r="O39" s="190">
        <v>53</v>
      </c>
      <c r="P39" s="190"/>
      <c r="Q39" s="190"/>
      <c r="R39" s="190"/>
      <c r="S39" s="190"/>
      <c r="T39" s="190"/>
      <c r="U39" s="190"/>
      <c r="V39" s="190"/>
      <c r="W39" s="190"/>
      <c r="X39" s="190"/>
      <c r="Y39" s="191"/>
      <c r="Z39" s="191"/>
      <c r="AA39" s="191"/>
      <c r="AB39" s="190">
        <v>2</v>
      </c>
      <c r="AC39" s="190"/>
      <c r="AD39" s="192">
        <f>C39+D39+E39+F39+G39+H39+I39+J39+K39+L39+M39+N39+O39+P39+Q39+R39+S39+T39+U39+V39+W39+X39+Y39+Z39+AA39+AB39+AC39</f>
        <v>141</v>
      </c>
      <c r="AE39" s="191"/>
      <c r="AF39" s="192">
        <f>AD39+AE39</f>
        <v>141</v>
      </c>
      <c r="AJ39" s="195"/>
    </row>
    <row r="40" spans="1:36" s="194" customFormat="1" ht="15" customHeight="1" x14ac:dyDescent="0.2">
      <c r="A40" s="201">
        <v>27</v>
      </c>
      <c r="B40" s="188">
        <f>[11]стоимость!J31</f>
        <v>157576</v>
      </c>
      <c r="C40" s="190">
        <v>12</v>
      </c>
      <c r="D40" s="190"/>
      <c r="E40" s="190"/>
      <c r="F40" s="190"/>
      <c r="G40" s="190"/>
      <c r="H40" s="190"/>
      <c r="I40" s="190"/>
      <c r="J40" s="190">
        <v>10</v>
      </c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1"/>
      <c r="Z40" s="191"/>
      <c r="AA40" s="191"/>
      <c r="AB40" s="190">
        <v>2</v>
      </c>
      <c r="AC40" s="190"/>
      <c r="AD40" s="192">
        <f>C40+D40+E40+F40+G40+H40+I40+J40+K40+L40+M40+N40+O40+P40+Q40+R40+S40+T40+U40+V40+W40+X40+Y40+Z40+AA40+AB40+AC40</f>
        <v>24</v>
      </c>
      <c r="AE40" s="191"/>
      <c r="AF40" s="192">
        <f>AD40+AE40</f>
        <v>24</v>
      </c>
      <c r="AJ40" s="195"/>
    </row>
    <row r="41" spans="1:36" s="181" customFormat="1" ht="19.5" customHeight="1" x14ac:dyDescent="0.2">
      <c r="A41" s="714" t="s">
        <v>433</v>
      </c>
      <c r="B41" s="714"/>
      <c r="C41" s="184">
        <f>C42+C43+C44</f>
        <v>0</v>
      </c>
      <c r="D41" s="184">
        <f t="shared" ref="D41:AF41" si="13">D42+D43+D44</f>
        <v>0</v>
      </c>
      <c r="E41" s="184">
        <f t="shared" si="13"/>
        <v>0</v>
      </c>
      <c r="F41" s="184">
        <f t="shared" si="13"/>
        <v>0</v>
      </c>
      <c r="G41" s="184">
        <f t="shared" si="13"/>
        <v>0</v>
      </c>
      <c r="H41" s="184">
        <f t="shared" si="13"/>
        <v>0</v>
      </c>
      <c r="I41" s="184">
        <f t="shared" si="13"/>
        <v>0</v>
      </c>
      <c r="J41" s="184">
        <f t="shared" si="13"/>
        <v>86</v>
      </c>
      <c r="K41" s="184">
        <f t="shared" si="13"/>
        <v>0</v>
      </c>
      <c r="L41" s="184">
        <f t="shared" si="13"/>
        <v>1184</v>
      </c>
      <c r="M41" s="184">
        <f t="shared" si="13"/>
        <v>0</v>
      </c>
      <c r="N41" s="184">
        <f t="shared" si="13"/>
        <v>0</v>
      </c>
      <c r="O41" s="184">
        <f t="shared" si="13"/>
        <v>0</v>
      </c>
      <c r="P41" s="184">
        <f t="shared" si="13"/>
        <v>0</v>
      </c>
      <c r="Q41" s="184">
        <f t="shared" si="13"/>
        <v>0</v>
      </c>
      <c r="R41" s="184">
        <f t="shared" si="13"/>
        <v>100</v>
      </c>
      <c r="S41" s="184">
        <f t="shared" si="13"/>
        <v>0</v>
      </c>
      <c r="T41" s="184">
        <f t="shared" si="13"/>
        <v>0</v>
      </c>
      <c r="U41" s="184">
        <f t="shared" si="13"/>
        <v>0</v>
      </c>
      <c r="V41" s="184">
        <f t="shared" si="13"/>
        <v>0</v>
      </c>
      <c r="W41" s="184">
        <f t="shared" si="13"/>
        <v>0</v>
      </c>
      <c r="X41" s="184">
        <f t="shared" si="13"/>
        <v>0</v>
      </c>
      <c r="Y41" s="184">
        <f t="shared" si="13"/>
        <v>130</v>
      </c>
      <c r="Z41" s="184">
        <f t="shared" si="13"/>
        <v>270</v>
      </c>
      <c r="AA41" s="184">
        <f t="shared" si="13"/>
        <v>90</v>
      </c>
      <c r="AB41" s="184">
        <f t="shared" si="13"/>
        <v>0</v>
      </c>
      <c r="AC41" s="184">
        <f t="shared" si="13"/>
        <v>0</v>
      </c>
      <c r="AD41" s="184">
        <f t="shared" si="13"/>
        <v>1860</v>
      </c>
      <c r="AE41" s="184">
        <f t="shared" si="13"/>
        <v>400</v>
      </c>
      <c r="AF41" s="184">
        <f t="shared" si="13"/>
        <v>2260</v>
      </c>
      <c r="AJ41" s="182"/>
    </row>
    <row r="42" spans="1:36" s="194" customFormat="1" ht="14.25" customHeight="1" x14ac:dyDescent="0.2">
      <c r="A42" s="187">
        <v>28</v>
      </c>
      <c r="B42" s="188">
        <f>[11]стоимость!J32</f>
        <v>73376</v>
      </c>
      <c r="C42" s="190"/>
      <c r="D42" s="190"/>
      <c r="E42" s="190"/>
      <c r="F42" s="190"/>
      <c r="G42" s="190"/>
      <c r="H42" s="190"/>
      <c r="I42" s="190"/>
      <c r="J42" s="190">
        <v>86</v>
      </c>
      <c r="K42" s="190"/>
      <c r="L42" s="190">
        <v>1184</v>
      </c>
      <c r="M42" s="190"/>
      <c r="N42" s="189"/>
      <c r="O42" s="190"/>
      <c r="P42" s="190"/>
      <c r="Q42" s="190"/>
      <c r="R42" s="190">
        <v>100</v>
      </c>
      <c r="S42" s="190"/>
      <c r="T42" s="190"/>
      <c r="U42" s="189"/>
      <c r="V42" s="189"/>
      <c r="W42" s="189"/>
      <c r="X42" s="189"/>
      <c r="Y42" s="191">
        <v>130</v>
      </c>
      <c r="Z42" s="191">
        <v>270</v>
      </c>
      <c r="AA42" s="191">
        <v>70</v>
      </c>
      <c r="AB42" s="190"/>
      <c r="AC42" s="190"/>
      <c r="AD42" s="192">
        <f>C42+D42+E42+F42+G42+H42+I42+J42+K42+L42+M42+N42+O42+P42+Q42+R42+S42+T42+U42+V42+W42+X42+Y42+Z42+AA42+AB42+AC42</f>
        <v>1840</v>
      </c>
      <c r="AE42" s="191">
        <v>400</v>
      </c>
      <c r="AF42" s="192">
        <f>AD42+AE42</f>
        <v>2240</v>
      </c>
      <c r="AJ42" s="195"/>
    </row>
    <row r="43" spans="1:36" s="194" customFormat="1" ht="14.25" customHeight="1" x14ac:dyDescent="0.2">
      <c r="A43" s="187">
        <v>29</v>
      </c>
      <c r="B43" s="188">
        <f>[11]стоимость!J33</f>
        <v>106640</v>
      </c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89"/>
      <c r="O43" s="190"/>
      <c r="P43" s="190"/>
      <c r="Q43" s="190"/>
      <c r="R43" s="190"/>
      <c r="S43" s="190"/>
      <c r="T43" s="190"/>
      <c r="U43" s="189"/>
      <c r="V43" s="189"/>
      <c r="W43" s="189"/>
      <c r="X43" s="189"/>
      <c r="Y43" s="191"/>
      <c r="Z43" s="191"/>
      <c r="AA43" s="191">
        <v>20</v>
      </c>
      <c r="AB43" s="190"/>
      <c r="AC43" s="190"/>
      <c r="AD43" s="192">
        <f>C43+D43+E43+F43+G43+H43+I43+J43+K43+L43+M43+N43+O43+P43+Q43+R43+S43+T43+U43+V43+W43+X43+Y43+Z43+AA43+AB43+AC43</f>
        <v>20</v>
      </c>
      <c r="AE43" s="191"/>
      <c r="AF43" s="192">
        <f>AD43+AE43</f>
        <v>20</v>
      </c>
      <c r="AJ43" s="195"/>
    </row>
    <row r="44" spans="1:36" s="194" customFormat="1" ht="14.25" customHeight="1" x14ac:dyDescent="0.2">
      <c r="A44" s="187">
        <v>30</v>
      </c>
      <c r="B44" s="188">
        <f>[11]стоимость!J34</f>
        <v>104235</v>
      </c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89"/>
      <c r="O44" s="190"/>
      <c r="P44" s="190"/>
      <c r="Q44" s="190"/>
      <c r="R44" s="190"/>
      <c r="S44" s="190"/>
      <c r="T44" s="190"/>
      <c r="U44" s="189"/>
      <c r="V44" s="189"/>
      <c r="W44" s="189"/>
      <c r="X44" s="189"/>
      <c r="Y44" s="191"/>
      <c r="Z44" s="191"/>
      <c r="AA44" s="191"/>
      <c r="AB44" s="190"/>
      <c r="AC44" s="190"/>
      <c r="AD44" s="192">
        <f>C44+D44+E44+F44+G44+H44+I44+J44+K44+L44+M44+N44+O44+P44+Q44+R44+S44+T44+U44+V44+W44+X44+Y44+Z44+AA44+AB44+AC44</f>
        <v>0</v>
      </c>
      <c r="AE44" s="191"/>
      <c r="AF44" s="192"/>
      <c r="AJ44" s="195"/>
    </row>
    <row r="45" spans="1:36" s="181" customFormat="1" ht="18.75" customHeight="1" x14ac:dyDescent="0.2">
      <c r="A45" s="714" t="s">
        <v>434</v>
      </c>
      <c r="B45" s="714"/>
      <c r="C45" s="184">
        <f>SUM(C46:C50)</f>
        <v>0</v>
      </c>
      <c r="D45" s="184">
        <f t="shared" ref="D45:AF45" si="14">SUM(D46:D50)</f>
        <v>0</v>
      </c>
      <c r="E45" s="184">
        <f t="shared" si="14"/>
        <v>0</v>
      </c>
      <c r="F45" s="184">
        <f t="shared" si="14"/>
        <v>30</v>
      </c>
      <c r="G45" s="184">
        <f t="shared" si="14"/>
        <v>0</v>
      </c>
      <c r="H45" s="184">
        <f t="shared" si="14"/>
        <v>0</v>
      </c>
      <c r="I45" s="184">
        <f t="shared" si="14"/>
        <v>0</v>
      </c>
      <c r="J45" s="184">
        <f t="shared" si="14"/>
        <v>47</v>
      </c>
      <c r="K45" s="184">
        <f t="shared" si="14"/>
        <v>0</v>
      </c>
      <c r="L45" s="184">
        <f t="shared" si="14"/>
        <v>0</v>
      </c>
      <c r="M45" s="184">
        <f t="shared" si="14"/>
        <v>0</v>
      </c>
      <c r="N45" s="184">
        <f t="shared" si="14"/>
        <v>0</v>
      </c>
      <c r="O45" s="184">
        <f t="shared" si="14"/>
        <v>0</v>
      </c>
      <c r="P45" s="184">
        <f t="shared" si="14"/>
        <v>0</v>
      </c>
      <c r="Q45" s="184">
        <f t="shared" si="14"/>
        <v>0</v>
      </c>
      <c r="R45" s="184">
        <f t="shared" si="14"/>
        <v>0</v>
      </c>
      <c r="S45" s="184">
        <f t="shared" si="14"/>
        <v>0</v>
      </c>
      <c r="T45" s="184">
        <f t="shared" si="14"/>
        <v>0</v>
      </c>
      <c r="U45" s="184">
        <f t="shared" si="14"/>
        <v>0</v>
      </c>
      <c r="V45" s="184">
        <f t="shared" si="14"/>
        <v>0</v>
      </c>
      <c r="W45" s="184">
        <f t="shared" si="14"/>
        <v>0</v>
      </c>
      <c r="X45" s="184">
        <f t="shared" si="14"/>
        <v>0</v>
      </c>
      <c r="Y45" s="184">
        <f t="shared" si="14"/>
        <v>0</v>
      </c>
      <c r="Z45" s="184">
        <f t="shared" si="14"/>
        <v>0</v>
      </c>
      <c r="AA45" s="184">
        <f t="shared" si="14"/>
        <v>0</v>
      </c>
      <c r="AB45" s="184">
        <f t="shared" si="14"/>
        <v>0</v>
      </c>
      <c r="AC45" s="184">
        <f t="shared" si="14"/>
        <v>0</v>
      </c>
      <c r="AD45" s="184">
        <f t="shared" si="14"/>
        <v>77</v>
      </c>
      <c r="AE45" s="184">
        <f t="shared" si="14"/>
        <v>0</v>
      </c>
      <c r="AF45" s="184">
        <f t="shared" si="14"/>
        <v>77</v>
      </c>
      <c r="AJ45" s="182"/>
    </row>
    <row r="46" spans="1:36" s="194" customFormat="1" ht="15" customHeight="1" x14ac:dyDescent="0.2">
      <c r="A46" s="187">
        <v>31</v>
      </c>
      <c r="B46" s="188">
        <f>[11]стоимость!J35</f>
        <v>101014</v>
      </c>
      <c r="C46" s="190"/>
      <c r="D46" s="190"/>
      <c r="E46" s="190"/>
      <c r="F46" s="190"/>
      <c r="G46" s="190"/>
      <c r="H46" s="190"/>
      <c r="I46" s="190"/>
      <c r="J46" s="190">
        <v>1</v>
      </c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1"/>
      <c r="Z46" s="191"/>
      <c r="AA46" s="191"/>
      <c r="AB46" s="190"/>
      <c r="AC46" s="190"/>
      <c r="AD46" s="192">
        <f>C46+D46+E46+F46+G46+H46+I46+J46+K46+L46+M46+N46+O46+P46+Q46+R46+S46+T46+U46+V46+W46+X46+Y46+Z46+AA46+AB46+AC46</f>
        <v>1</v>
      </c>
      <c r="AE46" s="191"/>
      <c r="AF46" s="202">
        <f>AD46+AE46</f>
        <v>1</v>
      </c>
      <c r="AJ46" s="195"/>
    </row>
    <row r="47" spans="1:36" s="194" customFormat="1" ht="13.5" customHeight="1" x14ac:dyDescent="0.2">
      <c r="A47" s="187">
        <v>32</v>
      </c>
      <c r="B47" s="188">
        <f>[11]стоимость!J36</f>
        <v>205749</v>
      </c>
      <c r="C47" s="190"/>
      <c r="D47" s="190"/>
      <c r="E47" s="190"/>
      <c r="F47" s="190"/>
      <c r="G47" s="190"/>
      <c r="H47" s="190"/>
      <c r="I47" s="190"/>
      <c r="J47" s="190">
        <v>46</v>
      </c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1"/>
      <c r="Z47" s="191"/>
      <c r="AA47" s="191"/>
      <c r="AB47" s="190"/>
      <c r="AC47" s="190"/>
      <c r="AD47" s="192">
        <f>C47+D47+E47+F47+G47+H47+I47+J47+K47+L47+M47+N47+O47+P47+Q47+R47+S47+T47+U47+V47+W47+X47+Y47+Z47+AA47+AB47+AC47</f>
        <v>46</v>
      </c>
      <c r="AE47" s="191"/>
      <c r="AF47" s="202">
        <f>AD47+AE47</f>
        <v>46</v>
      </c>
      <c r="AJ47" s="195"/>
    </row>
    <row r="48" spans="1:36" s="194" customFormat="1" ht="15" customHeight="1" x14ac:dyDescent="0.2">
      <c r="A48" s="187">
        <v>33</v>
      </c>
      <c r="B48" s="188">
        <f>[11]стоимость!J37</f>
        <v>119376</v>
      </c>
      <c r="C48" s="190"/>
      <c r="D48" s="190"/>
      <c r="E48" s="190"/>
      <c r="F48" s="190">
        <v>30</v>
      </c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1"/>
      <c r="Z48" s="191"/>
      <c r="AA48" s="191"/>
      <c r="AB48" s="190"/>
      <c r="AC48" s="190"/>
      <c r="AD48" s="192">
        <f>C48+D48+E48+F48+G48+H48+I48+J48+K48+L48+M48+N48+O48+P48+Q48+R48+S48+T48+U48+V48+W48+X48+Y48+Z48+AA48+AB48+AC48</f>
        <v>30</v>
      </c>
      <c r="AE48" s="191"/>
      <c r="AF48" s="202">
        <f>AD48+AE48</f>
        <v>30</v>
      </c>
      <c r="AJ48" s="195"/>
    </row>
    <row r="49" spans="1:36" s="194" customFormat="1" ht="15" customHeight="1" x14ac:dyDescent="0.2">
      <c r="A49" s="201">
        <v>34</v>
      </c>
      <c r="B49" s="188">
        <f>[11]стоимость!J38</f>
        <v>203875</v>
      </c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  <c r="Z49" s="191"/>
      <c r="AA49" s="191"/>
      <c r="AB49" s="190"/>
      <c r="AC49" s="190"/>
      <c r="AD49" s="192">
        <f>C49+D49+E49+F49+G49+H49+I49+J49+K49+L49+M49+N49+O49+P49+Q49+R49+S49+T49+U49+V49+W49+X49+Y49+Z49+AA49+AB49+AC49</f>
        <v>0</v>
      </c>
      <c r="AE49" s="191"/>
      <c r="AF49" s="202">
        <f>AD49+AE49</f>
        <v>0</v>
      </c>
      <c r="AJ49" s="195"/>
    </row>
    <row r="50" spans="1:36" s="194" customFormat="1" ht="15" customHeight="1" x14ac:dyDescent="0.2">
      <c r="A50" s="187">
        <v>35</v>
      </c>
      <c r="B50" s="188">
        <f>[11]стоимость!J39</f>
        <v>202345</v>
      </c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1"/>
      <c r="Z50" s="191"/>
      <c r="AA50" s="191"/>
      <c r="AB50" s="190"/>
      <c r="AC50" s="190"/>
      <c r="AD50" s="192">
        <f>C50+D50+E50+F50+G50+H50+I50+J50+K50+L50+M50+N50+O50+P50+Q50+R50+S50+T50+U50+V50+W50+X50+Y50+Z50+AA50+AB50+AC50</f>
        <v>0</v>
      </c>
      <c r="AE50" s="191"/>
      <c r="AF50" s="202"/>
      <c r="AJ50" s="195"/>
    </row>
    <row r="51" spans="1:36" s="181" customFormat="1" ht="17.25" customHeight="1" x14ac:dyDescent="0.2">
      <c r="A51" s="714" t="s">
        <v>435</v>
      </c>
      <c r="B51" s="714"/>
      <c r="C51" s="184">
        <f>C52</f>
        <v>183</v>
      </c>
      <c r="D51" s="184">
        <f t="shared" ref="D51:AF51" si="15">D52</f>
        <v>0</v>
      </c>
      <c r="E51" s="184">
        <f t="shared" si="15"/>
        <v>0</v>
      </c>
      <c r="F51" s="184">
        <f t="shared" si="15"/>
        <v>0</v>
      </c>
      <c r="G51" s="184">
        <f t="shared" si="15"/>
        <v>0</v>
      </c>
      <c r="H51" s="184">
        <f t="shared" si="15"/>
        <v>0</v>
      </c>
      <c r="I51" s="184">
        <f t="shared" si="15"/>
        <v>0</v>
      </c>
      <c r="J51" s="184">
        <f t="shared" si="15"/>
        <v>0</v>
      </c>
      <c r="K51" s="184">
        <f t="shared" si="15"/>
        <v>0</v>
      </c>
      <c r="L51" s="184">
        <f t="shared" si="15"/>
        <v>0</v>
      </c>
      <c r="M51" s="184">
        <f t="shared" si="15"/>
        <v>134</v>
      </c>
      <c r="N51" s="184">
        <f t="shared" si="15"/>
        <v>0</v>
      </c>
      <c r="O51" s="184">
        <f t="shared" si="15"/>
        <v>0</v>
      </c>
      <c r="P51" s="184">
        <f t="shared" si="15"/>
        <v>0</v>
      </c>
      <c r="Q51" s="184">
        <f t="shared" si="15"/>
        <v>0</v>
      </c>
      <c r="R51" s="184">
        <f t="shared" si="15"/>
        <v>0</v>
      </c>
      <c r="S51" s="184">
        <f t="shared" si="15"/>
        <v>45</v>
      </c>
      <c r="T51" s="184">
        <f t="shared" si="15"/>
        <v>0</v>
      </c>
      <c r="U51" s="184">
        <f t="shared" si="15"/>
        <v>0</v>
      </c>
      <c r="V51" s="184">
        <f t="shared" si="15"/>
        <v>0</v>
      </c>
      <c r="W51" s="184">
        <f t="shared" si="15"/>
        <v>0</v>
      </c>
      <c r="X51" s="184">
        <f t="shared" si="15"/>
        <v>0</v>
      </c>
      <c r="Y51" s="184">
        <f t="shared" si="15"/>
        <v>0</v>
      </c>
      <c r="Z51" s="184">
        <f t="shared" si="15"/>
        <v>0</v>
      </c>
      <c r="AA51" s="184">
        <f t="shared" si="15"/>
        <v>0</v>
      </c>
      <c r="AB51" s="184">
        <f t="shared" si="15"/>
        <v>0</v>
      </c>
      <c r="AC51" s="184">
        <f t="shared" si="15"/>
        <v>0</v>
      </c>
      <c r="AD51" s="184">
        <f t="shared" si="15"/>
        <v>362</v>
      </c>
      <c r="AE51" s="184">
        <f t="shared" si="15"/>
        <v>0</v>
      </c>
      <c r="AF51" s="184">
        <f t="shared" si="15"/>
        <v>362</v>
      </c>
      <c r="AJ51" s="182"/>
    </row>
    <row r="52" spans="1:36" s="194" customFormat="1" ht="14.25" customHeight="1" x14ac:dyDescent="0.2">
      <c r="A52" s="187">
        <v>36</v>
      </c>
      <c r="B52" s="188">
        <f>[11]стоимость!J40</f>
        <v>160288</v>
      </c>
      <c r="C52" s="190">
        <v>183</v>
      </c>
      <c r="D52" s="190"/>
      <c r="E52" s="190"/>
      <c r="F52" s="190"/>
      <c r="G52" s="190"/>
      <c r="H52" s="190"/>
      <c r="I52" s="190"/>
      <c r="J52" s="190"/>
      <c r="K52" s="190"/>
      <c r="L52" s="190"/>
      <c r="M52" s="190">
        <v>134</v>
      </c>
      <c r="N52" s="190"/>
      <c r="O52" s="190"/>
      <c r="P52" s="190"/>
      <c r="Q52" s="190"/>
      <c r="R52" s="190"/>
      <c r="S52" s="190">
        <v>45</v>
      </c>
      <c r="T52" s="190"/>
      <c r="U52" s="190"/>
      <c r="V52" s="190"/>
      <c r="W52" s="190"/>
      <c r="X52" s="190"/>
      <c r="Y52" s="191"/>
      <c r="Z52" s="191"/>
      <c r="AA52" s="191"/>
      <c r="AB52" s="190"/>
      <c r="AC52" s="190"/>
      <c r="AD52" s="192">
        <f>C52+D52+E52+F52+G52+H52+I52+J52+K52+L52+M52+N52+O52+P52+Q52+R52+S52+T52+U52+V52+W52+X52+Y52+Z52+AA52+AB52+AC52</f>
        <v>362</v>
      </c>
      <c r="AE52" s="191"/>
      <c r="AF52" s="202">
        <f>AD52+AE52</f>
        <v>362</v>
      </c>
      <c r="AJ52" s="195"/>
    </row>
    <row r="53" spans="1:36" s="181" customFormat="1" ht="26.25" customHeight="1" x14ac:dyDescent="0.2">
      <c r="A53" s="710" t="s">
        <v>436</v>
      </c>
      <c r="B53" s="711"/>
      <c r="C53" s="184">
        <f>SUM(C54:C70)</f>
        <v>702</v>
      </c>
      <c r="D53" s="184">
        <f t="shared" ref="D53:AF53" si="16">SUM(D54:D70)</f>
        <v>781</v>
      </c>
      <c r="E53" s="184">
        <f t="shared" si="16"/>
        <v>0</v>
      </c>
      <c r="F53" s="184">
        <f t="shared" si="16"/>
        <v>3620</v>
      </c>
      <c r="G53" s="184">
        <f t="shared" si="16"/>
        <v>0</v>
      </c>
      <c r="H53" s="184">
        <f t="shared" si="16"/>
        <v>0</v>
      </c>
      <c r="I53" s="184">
        <f t="shared" si="16"/>
        <v>0</v>
      </c>
      <c r="J53" s="184">
        <f t="shared" si="16"/>
        <v>0</v>
      </c>
      <c r="K53" s="184">
        <f t="shared" si="16"/>
        <v>0</v>
      </c>
      <c r="L53" s="184">
        <f t="shared" si="16"/>
        <v>0</v>
      </c>
      <c r="M53" s="184">
        <f t="shared" si="16"/>
        <v>0</v>
      </c>
      <c r="N53" s="184">
        <f t="shared" si="16"/>
        <v>312</v>
      </c>
      <c r="O53" s="184">
        <f t="shared" si="16"/>
        <v>510</v>
      </c>
      <c r="P53" s="184">
        <f t="shared" si="16"/>
        <v>0</v>
      </c>
      <c r="Q53" s="184">
        <f t="shared" si="16"/>
        <v>220</v>
      </c>
      <c r="R53" s="184">
        <f t="shared" si="16"/>
        <v>332</v>
      </c>
      <c r="S53" s="184">
        <f t="shared" si="16"/>
        <v>468</v>
      </c>
      <c r="T53" s="184">
        <f t="shared" si="16"/>
        <v>57</v>
      </c>
      <c r="U53" s="184">
        <f t="shared" si="16"/>
        <v>265</v>
      </c>
      <c r="V53" s="184">
        <f t="shared" si="16"/>
        <v>185</v>
      </c>
      <c r="W53" s="184">
        <f t="shared" si="16"/>
        <v>0</v>
      </c>
      <c r="X53" s="184">
        <f t="shared" si="16"/>
        <v>57</v>
      </c>
      <c r="Y53" s="184">
        <f t="shared" si="16"/>
        <v>0</v>
      </c>
      <c r="Z53" s="184">
        <f t="shared" si="16"/>
        <v>0</v>
      </c>
      <c r="AA53" s="184">
        <f t="shared" si="16"/>
        <v>0</v>
      </c>
      <c r="AB53" s="184">
        <f t="shared" si="16"/>
        <v>0</v>
      </c>
      <c r="AC53" s="184">
        <f t="shared" si="16"/>
        <v>450</v>
      </c>
      <c r="AD53" s="184">
        <f t="shared" si="16"/>
        <v>7959</v>
      </c>
      <c r="AE53" s="184">
        <f t="shared" si="16"/>
        <v>0</v>
      </c>
      <c r="AF53" s="184">
        <f t="shared" si="16"/>
        <v>7959</v>
      </c>
      <c r="AJ53" s="182"/>
    </row>
    <row r="54" spans="1:36" s="194" customFormat="1" ht="14.25" customHeight="1" x14ac:dyDescent="0.2">
      <c r="A54" s="187">
        <v>37</v>
      </c>
      <c r="B54" s="188">
        <f>[11]стоимость!J41</f>
        <v>196105</v>
      </c>
      <c r="C54" s="203">
        <v>155</v>
      </c>
      <c r="D54" s="203">
        <v>276</v>
      </c>
      <c r="E54" s="203"/>
      <c r="F54" s="203">
        <v>295</v>
      </c>
      <c r="G54" s="203"/>
      <c r="H54" s="203"/>
      <c r="I54" s="203"/>
      <c r="J54" s="203"/>
      <c r="K54" s="203"/>
      <c r="L54" s="190"/>
      <c r="M54" s="203"/>
      <c r="N54" s="197">
        <v>10</v>
      </c>
      <c r="O54" s="203">
        <v>220</v>
      </c>
      <c r="P54" s="203"/>
      <c r="Q54" s="203">
        <v>25</v>
      </c>
      <c r="R54" s="203">
        <v>115</v>
      </c>
      <c r="S54" s="203">
        <v>285</v>
      </c>
      <c r="T54" s="189">
        <v>11</v>
      </c>
      <c r="U54" s="200">
        <v>83</v>
      </c>
      <c r="V54" s="190">
        <v>87</v>
      </c>
      <c r="W54" s="190"/>
      <c r="X54" s="190">
        <v>25</v>
      </c>
      <c r="Y54" s="196"/>
      <c r="Z54" s="196"/>
      <c r="AA54" s="196"/>
      <c r="AB54" s="190"/>
      <c r="AC54" s="190">
        <v>142</v>
      </c>
      <c r="AD54" s="192">
        <f t="shared" ref="AD54:AD70" si="17">C54+D54+E54+F54+G54+H54+I54+J54+K54+L54+M54+N54+O54+P54+Q54+R54+S54+T54+U54+V54+W54+X54+Y54+Z54+AA54+AB54+AC54</f>
        <v>1729</v>
      </c>
      <c r="AE54" s="196"/>
      <c r="AF54" s="192">
        <f t="shared" ref="AF54:AF70" si="18">AD54+AE54</f>
        <v>1729</v>
      </c>
      <c r="AJ54" s="195"/>
    </row>
    <row r="55" spans="1:36" s="194" customFormat="1" ht="14.25" customHeight="1" x14ac:dyDescent="0.2">
      <c r="A55" s="187">
        <v>38</v>
      </c>
      <c r="B55" s="188">
        <f>[11]стоимость!J42</f>
        <v>226031</v>
      </c>
      <c r="C55" s="190">
        <v>70</v>
      </c>
      <c r="D55" s="190">
        <v>61</v>
      </c>
      <c r="E55" s="203"/>
      <c r="F55" s="190">
        <v>140</v>
      </c>
      <c r="G55" s="190"/>
      <c r="H55" s="190"/>
      <c r="I55" s="190"/>
      <c r="J55" s="190"/>
      <c r="K55" s="190"/>
      <c r="L55" s="190"/>
      <c r="M55" s="190"/>
      <c r="N55" s="189">
        <v>52</v>
      </c>
      <c r="O55" s="190">
        <v>67</v>
      </c>
      <c r="P55" s="190"/>
      <c r="Q55" s="190">
        <v>20</v>
      </c>
      <c r="R55" s="190">
        <v>40</v>
      </c>
      <c r="S55" s="190">
        <v>25</v>
      </c>
      <c r="T55" s="189">
        <v>11</v>
      </c>
      <c r="U55" s="200">
        <v>26</v>
      </c>
      <c r="V55" s="190">
        <v>14</v>
      </c>
      <c r="W55" s="190"/>
      <c r="X55" s="190">
        <v>10</v>
      </c>
      <c r="Y55" s="196"/>
      <c r="Z55" s="196"/>
      <c r="AA55" s="196"/>
      <c r="AB55" s="190"/>
      <c r="AC55" s="190">
        <v>78</v>
      </c>
      <c r="AD55" s="192">
        <f t="shared" si="17"/>
        <v>614</v>
      </c>
      <c r="AE55" s="196"/>
      <c r="AF55" s="192">
        <f t="shared" si="18"/>
        <v>614</v>
      </c>
      <c r="AJ55" s="195"/>
    </row>
    <row r="56" spans="1:36" s="194" customFormat="1" ht="14.25" customHeight="1" x14ac:dyDescent="0.2">
      <c r="A56" s="187">
        <v>39</v>
      </c>
      <c r="B56" s="188">
        <f>[11]стоимость!J43</f>
        <v>255415</v>
      </c>
      <c r="C56" s="190">
        <v>40</v>
      </c>
      <c r="D56" s="190">
        <v>10</v>
      </c>
      <c r="E56" s="203"/>
      <c r="F56" s="190">
        <v>90</v>
      </c>
      <c r="G56" s="190"/>
      <c r="H56" s="190"/>
      <c r="I56" s="190"/>
      <c r="J56" s="190"/>
      <c r="K56" s="190"/>
      <c r="L56" s="190"/>
      <c r="M56" s="190"/>
      <c r="N56" s="189">
        <v>35</v>
      </c>
      <c r="O56" s="190">
        <v>12</v>
      </c>
      <c r="P56" s="190"/>
      <c r="Q56" s="190">
        <v>15</v>
      </c>
      <c r="R56" s="190">
        <v>7</v>
      </c>
      <c r="S56" s="190">
        <v>2</v>
      </c>
      <c r="T56" s="189">
        <v>3</v>
      </c>
      <c r="U56" s="200">
        <v>10</v>
      </c>
      <c r="V56" s="189">
        <v>3</v>
      </c>
      <c r="W56" s="189"/>
      <c r="X56" s="190">
        <v>14</v>
      </c>
      <c r="Y56" s="204"/>
      <c r="Z56" s="204"/>
      <c r="AA56" s="204"/>
      <c r="AB56" s="190"/>
      <c r="AC56" s="190">
        <v>22</v>
      </c>
      <c r="AD56" s="192">
        <f t="shared" si="17"/>
        <v>263</v>
      </c>
      <c r="AE56" s="204"/>
      <c r="AF56" s="192">
        <f t="shared" si="18"/>
        <v>263</v>
      </c>
      <c r="AJ56" s="195"/>
    </row>
    <row r="57" spans="1:36" s="194" customFormat="1" ht="14.25" customHeight="1" x14ac:dyDescent="0.2">
      <c r="A57" s="187">
        <v>40</v>
      </c>
      <c r="B57" s="205">
        <f>[11]стоимость!J44</f>
        <v>145573</v>
      </c>
      <c r="C57" s="190">
        <v>210</v>
      </c>
      <c r="D57" s="190">
        <v>188</v>
      </c>
      <c r="E57" s="203"/>
      <c r="F57" s="190">
        <v>420</v>
      </c>
      <c r="G57" s="190"/>
      <c r="H57" s="190"/>
      <c r="I57" s="190"/>
      <c r="J57" s="190"/>
      <c r="K57" s="190"/>
      <c r="L57" s="190"/>
      <c r="M57" s="190"/>
      <c r="N57" s="189"/>
      <c r="O57" s="190">
        <v>163</v>
      </c>
      <c r="P57" s="190"/>
      <c r="Q57" s="190">
        <v>85</v>
      </c>
      <c r="R57" s="190">
        <v>140</v>
      </c>
      <c r="S57" s="190">
        <v>135</v>
      </c>
      <c r="T57" s="189">
        <v>11</v>
      </c>
      <c r="U57" s="200">
        <v>75</v>
      </c>
      <c r="V57" s="189">
        <v>45</v>
      </c>
      <c r="W57" s="189"/>
      <c r="X57" s="190">
        <v>1</v>
      </c>
      <c r="Y57" s="204"/>
      <c r="Z57" s="204"/>
      <c r="AA57" s="204"/>
      <c r="AB57" s="190"/>
      <c r="AC57" s="190">
        <v>46</v>
      </c>
      <c r="AD57" s="192">
        <f t="shared" si="17"/>
        <v>1519</v>
      </c>
      <c r="AE57" s="204"/>
      <c r="AF57" s="192">
        <f t="shared" si="18"/>
        <v>1519</v>
      </c>
      <c r="AJ57" s="195"/>
    </row>
    <row r="58" spans="1:36" s="194" customFormat="1" ht="14.25" customHeight="1" x14ac:dyDescent="0.2">
      <c r="A58" s="187">
        <v>41</v>
      </c>
      <c r="B58" s="205">
        <f>[11]стоимость!J45</f>
        <v>175437</v>
      </c>
      <c r="C58" s="190">
        <v>120</v>
      </c>
      <c r="D58" s="190">
        <v>38</v>
      </c>
      <c r="E58" s="203"/>
      <c r="F58" s="190">
        <v>190</v>
      </c>
      <c r="G58" s="190"/>
      <c r="H58" s="190"/>
      <c r="I58" s="190"/>
      <c r="J58" s="190"/>
      <c r="K58" s="190"/>
      <c r="L58" s="190"/>
      <c r="M58" s="190"/>
      <c r="N58" s="189">
        <v>75</v>
      </c>
      <c r="O58" s="190">
        <v>31</v>
      </c>
      <c r="P58" s="190"/>
      <c r="Q58" s="190">
        <v>49</v>
      </c>
      <c r="R58" s="190">
        <v>22</v>
      </c>
      <c r="S58" s="190">
        <v>11</v>
      </c>
      <c r="T58" s="189">
        <v>11</v>
      </c>
      <c r="U58" s="189">
        <v>23</v>
      </c>
      <c r="V58" s="189">
        <v>14</v>
      </c>
      <c r="W58" s="189"/>
      <c r="X58" s="190">
        <v>6</v>
      </c>
      <c r="Y58" s="204"/>
      <c r="Z58" s="204"/>
      <c r="AA58" s="204"/>
      <c r="AB58" s="190"/>
      <c r="AC58" s="190">
        <v>34</v>
      </c>
      <c r="AD58" s="192">
        <f t="shared" si="17"/>
        <v>624</v>
      </c>
      <c r="AE58" s="204"/>
      <c r="AF58" s="192">
        <f t="shared" si="18"/>
        <v>624</v>
      </c>
      <c r="AJ58" s="195"/>
    </row>
    <row r="59" spans="1:36" s="194" customFormat="1" ht="14.25" customHeight="1" x14ac:dyDescent="0.2">
      <c r="A59" s="187">
        <v>42</v>
      </c>
      <c r="B59" s="205">
        <f>[11]стоимость!J46</f>
        <v>217055</v>
      </c>
      <c r="C59" s="190">
        <v>50</v>
      </c>
      <c r="D59" s="190">
        <v>2</v>
      </c>
      <c r="E59" s="203"/>
      <c r="F59" s="190">
        <v>90</v>
      </c>
      <c r="G59" s="190"/>
      <c r="H59" s="190"/>
      <c r="I59" s="190"/>
      <c r="J59" s="190"/>
      <c r="K59" s="190"/>
      <c r="L59" s="190"/>
      <c r="M59" s="190"/>
      <c r="N59" s="189">
        <v>60</v>
      </c>
      <c r="O59" s="190">
        <v>7</v>
      </c>
      <c r="P59" s="190"/>
      <c r="Q59" s="190">
        <v>20</v>
      </c>
      <c r="R59" s="190">
        <v>2</v>
      </c>
      <c r="S59" s="190"/>
      <c r="T59" s="189">
        <v>3</v>
      </c>
      <c r="U59" s="189">
        <v>8</v>
      </c>
      <c r="V59" s="189"/>
      <c r="W59" s="189"/>
      <c r="X59" s="190">
        <v>1</v>
      </c>
      <c r="Y59" s="204"/>
      <c r="Z59" s="204"/>
      <c r="AA59" s="204"/>
      <c r="AB59" s="190"/>
      <c r="AC59" s="190">
        <v>28</v>
      </c>
      <c r="AD59" s="192">
        <f t="shared" si="17"/>
        <v>271</v>
      </c>
      <c r="AE59" s="204"/>
      <c r="AF59" s="192">
        <f t="shared" si="18"/>
        <v>271</v>
      </c>
      <c r="AJ59" s="195"/>
    </row>
    <row r="60" spans="1:36" s="194" customFormat="1" ht="14.25" customHeight="1" x14ac:dyDescent="0.2">
      <c r="A60" s="187">
        <v>43</v>
      </c>
      <c r="B60" s="205">
        <f>[11]стоимость!J47</f>
        <v>132472</v>
      </c>
      <c r="C60" s="190"/>
      <c r="D60" s="190"/>
      <c r="E60" s="203"/>
      <c r="F60" s="190"/>
      <c r="G60" s="190"/>
      <c r="H60" s="190"/>
      <c r="I60" s="190"/>
      <c r="J60" s="190"/>
      <c r="K60" s="190"/>
      <c r="L60" s="190"/>
      <c r="M60" s="190"/>
      <c r="N60" s="189"/>
      <c r="O60" s="190"/>
      <c r="P60" s="190"/>
      <c r="Q60" s="190"/>
      <c r="R60" s="190"/>
      <c r="S60" s="190"/>
      <c r="T60" s="189"/>
      <c r="U60" s="189"/>
      <c r="V60" s="189"/>
      <c r="W60" s="189"/>
      <c r="X60" s="189"/>
      <c r="Y60" s="191"/>
      <c r="Z60" s="191"/>
      <c r="AA60" s="191"/>
      <c r="AB60" s="190"/>
      <c r="AC60" s="190"/>
      <c r="AD60" s="192">
        <f t="shared" si="17"/>
        <v>0</v>
      </c>
      <c r="AE60" s="191"/>
      <c r="AF60" s="192">
        <f t="shared" si="18"/>
        <v>0</v>
      </c>
      <c r="AJ60" s="195"/>
    </row>
    <row r="61" spans="1:36" s="194" customFormat="1" ht="14.25" customHeight="1" x14ac:dyDescent="0.2">
      <c r="A61" s="187">
        <v>44</v>
      </c>
      <c r="B61" s="205">
        <f>[11]стоимость!J48</f>
        <v>157012</v>
      </c>
      <c r="C61" s="190"/>
      <c r="D61" s="190"/>
      <c r="E61" s="203"/>
      <c r="F61" s="190"/>
      <c r="G61" s="190"/>
      <c r="H61" s="190"/>
      <c r="I61" s="190"/>
      <c r="J61" s="190"/>
      <c r="K61" s="190"/>
      <c r="L61" s="190"/>
      <c r="M61" s="190"/>
      <c r="N61" s="189"/>
      <c r="O61" s="190"/>
      <c r="P61" s="190"/>
      <c r="Q61" s="190"/>
      <c r="R61" s="190"/>
      <c r="S61" s="190"/>
      <c r="T61" s="189"/>
      <c r="U61" s="189"/>
      <c r="V61" s="189"/>
      <c r="W61" s="189"/>
      <c r="X61" s="189"/>
      <c r="Y61" s="191"/>
      <c r="Z61" s="191"/>
      <c r="AA61" s="191"/>
      <c r="AB61" s="190"/>
      <c r="AC61" s="190"/>
      <c r="AD61" s="192">
        <f t="shared" si="17"/>
        <v>0</v>
      </c>
      <c r="AE61" s="191"/>
      <c r="AF61" s="192">
        <f t="shared" si="18"/>
        <v>0</v>
      </c>
      <c r="AJ61" s="195"/>
    </row>
    <row r="62" spans="1:36" s="194" customFormat="1" ht="14.25" customHeight="1" x14ac:dyDescent="0.2">
      <c r="A62" s="187">
        <v>45</v>
      </c>
      <c r="B62" s="205">
        <f>[11]стоимость!J49</f>
        <v>194747</v>
      </c>
      <c r="C62" s="190">
        <v>54</v>
      </c>
      <c r="D62" s="190">
        <v>130</v>
      </c>
      <c r="E62" s="203"/>
      <c r="F62" s="190">
        <v>1040</v>
      </c>
      <c r="G62" s="190"/>
      <c r="H62" s="190"/>
      <c r="I62" s="190"/>
      <c r="J62" s="190"/>
      <c r="K62" s="190"/>
      <c r="L62" s="190"/>
      <c r="M62" s="190"/>
      <c r="N62" s="189"/>
      <c r="O62" s="190"/>
      <c r="P62" s="190"/>
      <c r="Q62" s="190">
        <v>5</v>
      </c>
      <c r="R62" s="190">
        <v>6</v>
      </c>
      <c r="S62" s="190"/>
      <c r="T62" s="189">
        <v>7</v>
      </c>
      <c r="U62" s="189">
        <v>40</v>
      </c>
      <c r="V62" s="189">
        <v>17</v>
      </c>
      <c r="W62" s="189"/>
      <c r="X62" s="189"/>
      <c r="Y62" s="191"/>
      <c r="Z62" s="191"/>
      <c r="AA62" s="191"/>
      <c r="AB62" s="190"/>
      <c r="AC62" s="190">
        <v>83</v>
      </c>
      <c r="AD62" s="192">
        <f t="shared" si="17"/>
        <v>1382</v>
      </c>
      <c r="AE62" s="191"/>
      <c r="AF62" s="192">
        <f t="shared" si="18"/>
        <v>1382</v>
      </c>
      <c r="AJ62" s="195"/>
    </row>
    <row r="63" spans="1:36" s="194" customFormat="1" ht="14.25" customHeight="1" x14ac:dyDescent="0.2">
      <c r="A63" s="187">
        <v>46</v>
      </c>
      <c r="B63" s="205">
        <f>[11]стоимость!J50</f>
        <v>276287</v>
      </c>
      <c r="C63" s="190"/>
      <c r="D63" s="190"/>
      <c r="E63" s="203"/>
      <c r="F63" s="190"/>
      <c r="G63" s="190"/>
      <c r="H63" s="190"/>
      <c r="I63" s="190"/>
      <c r="J63" s="190"/>
      <c r="K63" s="190"/>
      <c r="L63" s="190"/>
      <c r="M63" s="190"/>
      <c r="N63" s="189"/>
      <c r="O63" s="190"/>
      <c r="P63" s="190"/>
      <c r="Q63" s="190"/>
      <c r="R63" s="190"/>
      <c r="S63" s="190"/>
      <c r="T63" s="189"/>
      <c r="U63" s="189"/>
      <c r="V63" s="189"/>
      <c r="W63" s="189"/>
      <c r="X63" s="189"/>
      <c r="Y63" s="191"/>
      <c r="Z63" s="191"/>
      <c r="AA63" s="191"/>
      <c r="AB63" s="190"/>
      <c r="AC63" s="190"/>
      <c r="AD63" s="192">
        <f t="shared" si="17"/>
        <v>0</v>
      </c>
      <c r="AE63" s="191"/>
      <c r="AF63" s="192">
        <f t="shared" si="18"/>
        <v>0</v>
      </c>
      <c r="AJ63" s="195"/>
    </row>
    <row r="64" spans="1:36" s="194" customFormat="1" ht="14.25" customHeight="1" x14ac:dyDescent="0.2">
      <c r="A64" s="187">
        <v>47</v>
      </c>
      <c r="B64" s="205">
        <f>[11]стоимость!J51</f>
        <v>301504</v>
      </c>
      <c r="C64" s="190"/>
      <c r="D64" s="190"/>
      <c r="E64" s="203"/>
      <c r="F64" s="190"/>
      <c r="G64" s="190"/>
      <c r="H64" s="190"/>
      <c r="I64" s="190"/>
      <c r="J64" s="190"/>
      <c r="K64" s="190"/>
      <c r="L64" s="190"/>
      <c r="M64" s="190"/>
      <c r="N64" s="189"/>
      <c r="O64" s="190"/>
      <c r="P64" s="190"/>
      <c r="Q64" s="190"/>
      <c r="R64" s="190"/>
      <c r="S64" s="190"/>
      <c r="T64" s="189"/>
      <c r="U64" s="189"/>
      <c r="V64" s="189"/>
      <c r="W64" s="189"/>
      <c r="X64" s="189"/>
      <c r="Y64" s="191"/>
      <c r="Z64" s="191"/>
      <c r="AA64" s="191"/>
      <c r="AB64" s="190"/>
      <c r="AC64" s="190"/>
      <c r="AD64" s="192">
        <f t="shared" si="17"/>
        <v>0</v>
      </c>
      <c r="AE64" s="191"/>
      <c r="AF64" s="192">
        <f t="shared" si="18"/>
        <v>0</v>
      </c>
      <c r="AJ64" s="195"/>
    </row>
    <row r="65" spans="1:36" s="194" customFormat="1" ht="14.25" customHeight="1" x14ac:dyDescent="0.2">
      <c r="A65" s="187">
        <v>48</v>
      </c>
      <c r="B65" s="205">
        <f>[11]стоимость!J52</f>
        <v>330952</v>
      </c>
      <c r="C65" s="190"/>
      <c r="D65" s="190"/>
      <c r="E65" s="203"/>
      <c r="F65" s="190">
        <v>40</v>
      </c>
      <c r="G65" s="190"/>
      <c r="H65" s="190"/>
      <c r="I65" s="190"/>
      <c r="J65" s="190"/>
      <c r="K65" s="190"/>
      <c r="L65" s="190"/>
      <c r="M65" s="190"/>
      <c r="N65" s="189">
        <v>20</v>
      </c>
      <c r="O65" s="190"/>
      <c r="P65" s="190"/>
      <c r="Q65" s="190"/>
      <c r="R65" s="190"/>
      <c r="S65" s="190"/>
      <c r="T65" s="189"/>
      <c r="U65" s="189"/>
      <c r="V65" s="189"/>
      <c r="W65" s="189"/>
      <c r="X65" s="189"/>
      <c r="Y65" s="191"/>
      <c r="Z65" s="191"/>
      <c r="AA65" s="191"/>
      <c r="AB65" s="190"/>
      <c r="AC65" s="190"/>
      <c r="AD65" s="192">
        <f t="shared" si="17"/>
        <v>60</v>
      </c>
      <c r="AE65" s="191"/>
      <c r="AF65" s="192">
        <f t="shared" si="18"/>
        <v>60</v>
      </c>
      <c r="AJ65" s="195"/>
    </row>
    <row r="66" spans="1:36" s="194" customFormat="1" ht="14.25" customHeight="1" x14ac:dyDescent="0.2">
      <c r="A66" s="187">
        <v>49</v>
      </c>
      <c r="B66" s="205">
        <f>[11]стоимость!J53</f>
        <v>165048</v>
      </c>
      <c r="C66" s="190"/>
      <c r="D66" s="190"/>
      <c r="E66" s="203"/>
      <c r="F66" s="190">
        <v>200</v>
      </c>
      <c r="G66" s="190"/>
      <c r="H66" s="190"/>
      <c r="I66" s="190"/>
      <c r="J66" s="190"/>
      <c r="K66" s="190"/>
      <c r="L66" s="190"/>
      <c r="M66" s="190"/>
      <c r="N66" s="189">
        <v>15</v>
      </c>
      <c r="O66" s="190"/>
      <c r="P66" s="190"/>
      <c r="Q66" s="190">
        <v>1</v>
      </c>
      <c r="R66" s="190"/>
      <c r="S66" s="190"/>
      <c r="T66" s="190"/>
      <c r="U66" s="189"/>
      <c r="V66" s="189"/>
      <c r="W66" s="189"/>
      <c r="X66" s="189"/>
      <c r="Y66" s="191"/>
      <c r="Z66" s="191"/>
      <c r="AA66" s="191"/>
      <c r="AB66" s="190"/>
      <c r="AC66" s="190"/>
      <c r="AD66" s="192">
        <f t="shared" si="17"/>
        <v>216</v>
      </c>
      <c r="AE66" s="191"/>
      <c r="AF66" s="192">
        <f t="shared" si="18"/>
        <v>216</v>
      </c>
      <c r="AJ66" s="195"/>
    </row>
    <row r="67" spans="1:36" s="194" customFormat="1" ht="14.25" customHeight="1" x14ac:dyDescent="0.2">
      <c r="A67" s="187">
        <v>50</v>
      </c>
      <c r="B67" s="205">
        <f>[11]стоимость!J54</f>
        <v>307344</v>
      </c>
      <c r="C67" s="190"/>
      <c r="D67" s="190"/>
      <c r="E67" s="203"/>
      <c r="F67" s="190">
        <v>10</v>
      </c>
      <c r="G67" s="190"/>
      <c r="H67" s="190"/>
      <c r="I67" s="190"/>
      <c r="J67" s="190"/>
      <c r="K67" s="190"/>
      <c r="L67" s="190"/>
      <c r="M67" s="190"/>
      <c r="N67" s="189"/>
      <c r="O67" s="190"/>
      <c r="P67" s="190"/>
      <c r="Q67" s="190"/>
      <c r="R67" s="190"/>
      <c r="S67" s="190"/>
      <c r="T67" s="190"/>
      <c r="U67" s="189"/>
      <c r="V67" s="189"/>
      <c r="W67" s="189"/>
      <c r="X67" s="189"/>
      <c r="Y67" s="191"/>
      <c r="Z67" s="191"/>
      <c r="AA67" s="191"/>
      <c r="AB67" s="190"/>
      <c r="AC67" s="190"/>
      <c r="AD67" s="192">
        <f t="shared" si="17"/>
        <v>10</v>
      </c>
      <c r="AE67" s="191"/>
      <c r="AF67" s="192">
        <f t="shared" si="18"/>
        <v>10</v>
      </c>
      <c r="AJ67" s="195"/>
    </row>
    <row r="68" spans="1:36" s="194" customFormat="1" ht="14.25" customHeight="1" x14ac:dyDescent="0.2">
      <c r="A68" s="187">
        <v>51</v>
      </c>
      <c r="B68" s="205">
        <f>[11]стоимость!J55</f>
        <v>250038</v>
      </c>
      <c r="C68" s="189"/>
      <c r="D68" s="189"/>
      <c r="E68" s="203"/>
      <c r="F68" s="189">
        <v>800</v>
      </c>
      <c r="G68" s="189"/>
      <c r="H68" s="189"/>
      <c r="I68" s="189"/>
      <c r="J68" s="189"/>
      <c r="K68" s="189"/>
      <c r="L68" s="189"/>
      <c r="M68" s="189"/>
      <c r="N68" s="189">
        <v>45</v>
      </c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91"/>
      <c r="Z68" s="191"/>
      <c r="AA68" s="191"/>
      <c r="AB68" s="189"/>
      <c r="AC68" s="189">
        <v>17</v>
      </c>
      <c r="AD68" s="192">
        <f t="shared" si="17"/>
        <v>862</v>
      </c>
      <c r="AE68" s="191"/>
      <c r="AF68" s="192">
        <f t="shared" si="18"/>
        <v>862</v>
      </c>
      <c r="AJ68" s="195"/>
    </row>
    <row r="69" spans="1:36" s="194" customFormat="1" ht="14.25" customHeight="1" x14ac:dyDescent="0.2">
      <c r="A69" s="187">
        <v>52</v>
      </c>
      <c r="B69" s="188">
        <f>[11]стоимость!J56</f>
        <v>783935</v>
      </c>
      <c r="C69" s="189">
        <v>3</v>
      </c>
      <c r="D69" s="189">
        <v>76</v>
      </c>
      <c r="E69" s="203"/>
      <c r="F69" s="189"/>
      <c r="G69" s="189"/>
      <c r="H69" s="189"/>
      <c r="I69" s="189"/>
      <c r="J69" s="189"/>
      <c r="K69" s="189"/>
      <c r="L69" s="189"/>
      <c r="M69" s="189"/>
      <c r="N69" s="189"/>
      <c r="O69" s="189">
        <v>10</v>
      </c>
      <c r="P69" s="189"/>
      <c r="Q69" s="189"/>
      <c r="R69" s="189"/>
      <c r="S69" s="189">
        <v>10</v>
      </c>
      <c r="T69" s="189"/>
      <c r="U69" s="189"/>
      <c r="V69" s="189">
        <v>5</v>
      </c>
      <c r="W69" s="189"/>
      <c r="X69" s="189"/>
      <c r="Y69" s="191"/>
      <c r="Z69" s="191"/>
      <c r="AA69" s="191"/>
      <c r="AB69" s="189"/>
      <c r="AC69" s="189"/>
      <c r="AD69" s="192">
        <f t="shared" si="17"/>
        <v>104</v>
      </c>
      <c r="AE69" s="191"/>
      <c r="AF69" s="192">
        <f t="shared" si="18"/>
        <v>104</v>
      </c>
      <c r="AJ69" s="195"/>
    </row>
    <row r="70" spans="1:36" s="194" customFormat="1" ht="14.25" customHeight="1" x14ac:dyDescent="0.2">
      <c r="A70" s="187">
        <v>53</v>
      </c>
      <c r="B70" s="188">
        <f>[11]стоимость!J57</f>
        <v>437766</v>
      </c>
      <c r="C70" s="189"/>
      <c r="D70" s="189"/>
      <c r="E70" s="203"/>
      <c r="F70" s="189">
        <v>305</v>
      </c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91"/>
      <c r="Z70" s="191"/>
      <c r="AA70" s="191"/>
      <c r="AB70" s="189"/>
      <c r="AC70" s="189"/>
      <c r="AD70" s="192">
        <f t="shared" si="17"/>
        <v>305</v>
      </c>
      <c r="AE70" s="191"/>
      <c r="AF70" s="192">
        <f t="shared" si="18"/>
        <v>305</v>
      </c>
      <c r="AJ70" s="195"/>
    </row>
    <row r="71" spans="1:36" s="181" customFormat="1" ht="19.5" customHeight="1" x14ac:dyDescent="0.2">
      <c r="A71" s="710" t="s">
        <v>437</v>
      </c>
      <c r="B71" s="711"/>
      <c r="C71" s="184">
        <f>C72+C73</f>
        <v>20</v>
      </c>
      <c r="D71" s="184">
        <f t="shared" ref="D71:M71" si="19">D72+D73</f>
        <v>0</v>
      </c>
      <c r="E71" s="184">
        <f t="shared" si="19"/>
        <v>0</v>
      </c>
      <c r="F71" s="184">
        <f t="shared" si="19"/>
        <v>0</v>
      </c>
      <c r="G71" s="184">
        <f t="shared" si="19"/>
        <v>0</v>
      </c>
      <c r="H71" s="184">
        <f t="shared" si="19"/>
        <v>0</v>
      </c>
      <c r="I71" s="184">
        <f t="shared" si="19"/>
        <v>0</v>
      </c>
      <c r="J71" s="184">
        <f t="shared" si="19"/>
        <v>1</v>
      </c>
      <c r="K71" s="184">
        <f t="shared" si="19"/>
        <v>0</v>
      </c>
      <c r="L71" s="184">
        <f t="shared" si="19"/>
        <v>0</v>
      </c>
      <c r="M71" s="184">
        <f t="shared" si="19"/>
        <v>0</v>
      </c>
      <c r="N71" s="184">
        <f>N72+N73</f>
        <v>0</v>
      </c>
      <c r="O71" s="184">
        <f t="shared" ref="O71:AF71" si="20">O72+O73</f>
        <v>0</v>
      </c>
      <c r="P71" s="184">
        <f t="shared" si="20"/>
        <v>0</v>
      </c>
      <c r="Q71" s="184">
        <f t="shared" si="20"/>
        <v>0</v>
      </c>
      <c r="R71" s="184">
        <f t="shared" si="20"/>
        <v>0</v>
      </c>
      <c r="S71" s="184">
        <f t="shared" si="20"/>
        <v>0</v>
      </c>
      <c r="T71" s="184">
        <f t="shared" si="20"/>
        <v>0</v>
      </c>
      <c r="U71" s="184">
        <f t="shared" si="20"/>
        <v>0</v>
      </c>
      <c r="V71" s="184">
        <f t="shared" si="20"/>
        <v>0</v>
      </c>
      <c r="W71" s="184">
        <f t="shared" si="20"/>
        <v>0</v>
      </c>
      <c r="X71" s="184">
        <f t="shared" si="20"/>
        <v>0</v>
      </c>
      <c r="Y71" s="184">
        <f t="shared" si="20"/>
        <v>0</v>
      </c>
      <c r="Z71" s="184">
        <f t="shared" si="20"/>
        <v>0</v>
      </c>
      <c r="AA71" s="184">
        <f t="shared" si="20"/>
        <v>0</v>
      </c>
      <c r="AB71" s="184">
        <f t="shared" si="20"/>
        <v>0</v>
      </c>
      <c r="AC71" s="184">
        <f t="shared" si="20"/>
        <v>0</v>
      </c>
      <c r="AD71" s="184">
        <f t="shared" si="20"/>
        <v>21</v>
      </c>
      <c r="AE71" s="184">
        <f t="shared" si="20"/>
        <v>0</v>
      </c>
      <c r="AF71" s="184">
        <f t="shared" si="20"/>
        <v>21</v>
      </c>
      <c r="AJ71" s="182"/>
    </row>
    <row r="72" spans="1:36" s="194" customFormat="1" ht="15.75" customHeight="1" x14ac:dyDescent="0.2">
      <c r="A72" s="187">
        <v>54</v>
      </c>
      <c r="B72" s="188">
        <f>[11]стоимость!J58</f>
        <v>170411</v>
      </c>
      <c r="C72" s="190">
        <v>10</v>
      </c>
      <c r="D72" s="190"/>
      <c r="E72" s="190"/>
      <c r="F72" s="190"/>
      <c r="G72" s="190"/>
      <c r="H72" s="190"/>
      <c r="I72" s="190"/>
      <c r="J72" s="190">
        <v>1</v>
      </c>
      <c r="K72" s="190"/>
      <c r="L72" s="190"/>
      <c r="M72" s="190"/>
      <c r="N72" s="189"/>
      <c r="O72" s="190"/>
      <c r="P72" s="190"/>
      <c r="Q72" s="190"/>
      <c r="R72" s="190"/>
      <c r="S72" s="190"/>
      <c r="T72" s="190"/>
      <c r="U72" s="189"/>
      <c r="V72" s="189"/>
      <c r="W72" s="189"/>
      <c r="X72" s="189"/>
      <c r="Y72" s="191"/>
      <c r="Z72" s="191"/>
      <c r="AA72" s="191"/>
      <c r="AB72" s="190"/>
      <c r="AC72" s="190"/>
      <c r="AD72" s="192">
        <f>C72+D72+E72+F72+G72+H72+I72+J72+K72+L72+M72+N72+O72+P72+Q72+R72+S72+T72+U72+V72+W72+X72+Y72+Z72+AA72+AB72+AC72</f>
        <v>11</v>
      </c>
      <c r="AE72" s="191"/>
      <c r="AF72" s="192">
        <f>AD72+AE72</f>
        <v>11</v>
      </c>
      <c r="AJ72" s="195"/>
    </row>
    <row r="73" spans="1:36" s="194" customFormat="1" ht="15.75" customHeight="1" x14ac:dyDescent="0.2">
      <c r="A73" s="206">
        <v>55</v>
      </c>
      <c r="B73" s="188">
        <f>[11]стоимость!J59</f>
        <v>296164</v>
      </c>
      <c r="C73" s="190">
        <v>10</v>
      </c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89"/>
      <c r="O73" s="190"/>
      <c r="P73" s="190"/>
      <c r="Q73" s="190"/>
      <c r="R73" s="190"/>
      <c r="S73" s="190"/>
      <c r="T73" s="190"/>
      <c r="U73" s="189"/>
      <c r="V73" s="189"/>
      <c r="W73" s="189"/>
      <c r="X73" s="189"/>
      <c r="Y73" s="191"/>
      <c r="Z73" s="191"/>
      <c r="AA73" s="191"/>
      <c r="AB73" s="190"/>
      <c r="AC73" s="190"/>
      <c r="AD73" s="192">
        <f>C73+D73+E73+F73+G73+H73+I73+J73+K73+L73+M73+N73+O73+P73+Q73+R73+S73+T73+U73+V73+W73+X73+Y73+Z73+AA73+AB73+AC73</f>
        <v>10</v>
      </c>
      <c r="AE73" s="191"/>
      <c r="AF73" s="192">
        <f>AD73+AE73</f>
        <v>10</v>
      </c>
      <c r="AJ73" s="195"/>
    </row>
    <row r="74" spans="1:36" s="181" customFormat="1" ht="24" customHeight="1" x14ac:dyDescent="0.2">
      <c r="A74" s="710" t="s">
        <v>438</v>
      </c>
      <c r="B74" s="711"/>
      <c r="C74" s="184">
        <f>SUM(C75:C79)</f>
        <v>338</v>
      </c>
      <c r="D74" s="184">
        <f t="shared" ref="D74:AF74" si="21">SUM(D75:D79)</f>
        <v>217</v>
      </c>
      <c r="E74" s="184">
        <f t="shared" si="21"/>
        <v>0</v>
      </c>
      <c r="F74" s="184">
        <f t="shared" si="21"/>
        <v>0</v>
      </c>
      <c r="G74" s="184">
        <f t="shared" si="21"/>
        <v>0</v>
      </c>
      <c r="H74" s="184">
        <f t="shared" si="21"/>
        <v>0</v>
      </c>
      <c r="I74" s="184">
        <f t="shared" si="21"/>
        <v>260</v>
      </c>
      <c r="J74" s="184">
        <f t="shared" si="21"/>
        <v>69</v>
      </c>
      <c r="K74" s="184">
        <f t="shared" si="21"/>
        <v>252</v>
      </c>
      <c r="L74" s="184">
        <f t="shared" si="21"/>
        <v>0</v>
      </c>
      <c r="M74" s="184">
        <f t="shared" si="21"/>
        <v>84</v>
      </c>
      <c r="N74" s="184">
        <f t="shared" si="21"/>
        <v>276</v>
      </c>
      <c r="O74" s="184">
        <f t="shared" si="21"/>
        <v>217</v>
      </c>
      <c r="P74" s="184">
        <f t="shared" si="21"/>
        <v>0</v>
      </c>
      <c r="Q74" s="184">
        <f t="shared" si="21"/>
        <v>30</v>
      </c>
      <c r="R74" s="184">
        <f t="shared" si="21"/>
        <v>35</v>
      </c>
      <c r="S74" s="184">
        <f t="shared" si="21"/>
        <v>83</v>
      </c>
      <c r="T74" s="184">
        <f t="shared" si="21"/>
        <v>45</v>
      </c>
      <c r="U74" s="184">
        <f t="shared" si="21"/>
        <v>0</v>
      </c>
      <c r="V74" s="184">
        <f t="shared" si="21"/>
        <v>38</v>
      </c>
      <c r="W74" s="184">
        <f t="shared" si="21"/>
        <v>16</v>
      </c>
      <c r="X74" s="184">
        <f t="shared" si="21"/>
        <v>0</v>
      </c>
      <c r="Y74" s="184">
        <f t="shared" si="21"/>
        <v>0</v>
      </c>
      <c r="Z74" s="184">
        <f t="shared" si="21"/>
        <v>0</v>
      </c>
      <c r="AA74" s="184">
        <f t="shared" si="21"/>
        <v>0</v>
      </c>
      <c r="AB74" s="184">
        <f t="shared" si="21"/>
        <v>0</v>
      </c>
      <c r="AC74" s="184">
        <f t="shared" si="21"/>
        <v>0</v>
      </c>
      <c r="AD74" s="184">
        <f t="shared" si="21"/>
        <v>1960</v>
      </c>
      <c r="AE74" s="184">
        <f t="shared" si="21"/>
        <v>38</v>
      </c>
      <c r="AF74" s="184">
        <f t="shared" si="21"/>
        <v>1998</v>
      </c>
      <c r="AJ74" s="182"/>
    </row>
    <row r="75" spans="1:36" s="194" customFormat="1" ht="15.75" customHeight="1" x14ac:dyDescent="0.2">
      <c r="A75" s="207">
        <v>56</v>
      </c>
      <c r="B75" s="188">
        <f>[11]стоимость!J60</f>
        <v>160673</v>
      </c>
      <c r="C75" s="189">
        <v>70</v>
      </c>
      <c r="D75" s="189">
        <v>75</v>
      </c>
      <c r="E75" s="189"/>
      <c r="F75" s="189"/>
      <c r="G75" s="189"/>
      <c r="H75" s="189"/>
      <c r="I75" s="189">
        <v>40</v>
      </c>
      <c r="J75" s="189">
        <v>64</v>
      </c>
      <c r="K75" s="189">
        <v>238</v>
      </c>
      <c r="L75" s="189"/>
      <c r="M75" s="189">
        <v>40</v>
      </c>
      <c r="N75" s="189">
        <v>20</v>
      </c>
      <c r="O75" s="189"/>
      <c r="P75" s="189"/>
      <c r="Q75" s="189">
        <v>10</v>
      </c>
      <c r="R75" s="189"/>
      <c r="S75" s="189">
        <v>37</v>
      </c>
      <c r="T75" s="189">
        <v>10</v>
      </c>
      <c r="U75" s="189"/>
      <c r="V75" s="189">
        <v>7</v>
      </c>
      <c r="W75" s="189"/>
      <c r="X75" s="189"/>
      <c r="Y75" s="191"/>
      <c r="Z75" s="191"/>
      <c r="AA75" s="191"/>
      <c r="AB75" s="189"/>
      <c r="AC75" s="189"/>
      <c r="AD75" s="192">
        <f>C75+D75+E75+F75+G75+H75+I75+J75+K75+L75+M75+N75+O75+P75+Q75+R75+S75+T75+U75+V75+W75+X75+Y75+Z75+AA75+AB75+AC75</f>
        <v>611</v>
      </c>
      <c r="AE75" s="191"/>
      <c r="AF75" s="192">
        <f>AD75+AE75</f>
        <v>611</v>
      </c>
      <c r="AJ75" s="195"/>
    </row>
    <row r="76" spans="1:36" s="194" customFormat="1" ht="15.75" customHeight="1" x14ac:dyDescent="0.2">
      <c r="A76" s="207">
        <v>57</v>
      </c>
      <c r="B76" s="188">
        <f>[11]стоимость!J61</f>
        <v>330072</v>
      </c>
      <c r="C76" s="200">
        <v>12</v>
      </c>
      <c r="D76" s="189">
        <v>50</v>
      </c>
      <c r="E76" s="189"/>
      <c r="F76" s="189"/>
      <c r="G76" s="189"/>
      <c r="H76" s="189"/>
      <c r="I76" s="189"/>
      <c r="J76" s="189">
        <v>5</v>
      </c>
      <c r="K76" s="200">
        <v>4</v>
      </c>
      <c r="L76" s="189"/>
      <c r="M76" s="189">
        <v>14</v>
      </c>
      <c r="N76" s="189"/>
      <c r="O76" s="189">
        <v>77</v>
      </c>
      <c r="P76" s="189"/>
      <c r="Q76" s="189">
        <v>11</v>
      </c>
      <c r="R76" s="189">
        <v>35</v>
      </c>
      <c r="S76" s="189">
        <v>40</v>
      </c>
      <c r="T76" s="189">
        <v>35</v>
      </c>
      <c r="U76" s="189"/>
      <c r="V76" s="189">
        <v>11</v>
      </c>
      <c r="W76" s="189">
        <v>10</v>
      </c>
      <c r="X76" s="189"/>
      <c r="Y76" s="191"/>
      <c r="Z76" s="191"/>
      <c r="AA76" s="191"/>
      <c r="AB76" s="189"/>
      <c r="AC76" s="189"/>
      <c r="AD76" s="192">
        <f>C76+D76+E76+F76+G76+H76+I76+J76+K76+L76+M76+N76+O76+P76+Q76+R76+S76+T76+U76+V76+W76+X76+Y76+Z76+AA76+AB76+AC76</f>
        <v>304</v>
      </c>
      <c r="AE76" s="191"/>
      <c r="AF76" s="192">
        <f>AD76+AE76</f>
        <v>304</v>
      </c>
      <c r="AJ76" s="195"/>
    </row>
    <row r="77" spans="1:36" s="194" customFormat="1" ht="15.75" customHeight="1" x14ac:dyDescent="0.2">
      <c r="A77" s="207">
        <v>58</v>
      </c>
      <c r="B77" s="188">
        <f>[11]стоимость!J62</f>
        <v>189581</v>
      </c>
      <c r="C77" s="189">
        <v>100</v>
      </c>
      <c r="D77" s="189">
        <v>87</v>
      </c>
      <c r="E77" s="189"/>
      <c r="F77" s="189"/>
      <c r="G77" s="189"/>
      <c r="H77" s="189"/>
      <c r="I77" s="189">
        <v>220</v>
      </c>
      <c r="J77" s="189"/>
      <c r="K77" s="189"/>
      <c r="L77" s="189"/>
      <c r="M77" s="189">
        <v>30</v>
      </c>
      <c r="N77" s="189">
        <v>156</v>
      </c>
      <c r="O77" s="189">
        <v>15</v>
      </c>
      <c r="P77" s="189"/>
      <c r="Q77" s="189">
        <v>9</v>
      </c>
      <c r="R77" s="189"/>
      <c r="S77" s="189">
        <v>6</v>
      </c>
      <c r="T77" s="189"/>
      <c r="U77" s="189"/>
      <c r="V77" s="189">
        <v>20</v>
      </c>
      <c r="W77" s="189">
        <v>6</v>
      </c>
      <c r="X77" s="189"/>
      <c r="Y77" s="191"/>
      <c r="Z77" s="191"/>
      <c r="AA77" s="191"/>
      <c r="AB77" s="189"/>
      <c r="AC77" s="189"/>
      <c r="AD77" s="192">
        <f>C77+D77+E77+F77+G77+H77+I77+J77+K77+L77+M77+N77+O77+P77+Q77+R77+S77+T77+U77+V77+W77+X77+Y77+Z77+AA77+AB77+AC77</f>
        <v>649</v>
      </c>
      <c r="AE77" s="191">
        <v>38</v>
      </c>
      <c r="AF77" s="192">
        <f>AD77+AE77</f>
        <v>687</v>
      </c>
      <c r="AJ77" s="195"/>
    </row>
    <row r="78" spans="1:36" s="194" customFormat="1" ht="15.75" customHeight="1" x14ac:dyDescent="0.2">
      <c r="A78" s="207">
        <v>59</v>
      </c>
      <c r="B78" s="188">
        <f>[11]стоимость!J63</f>
        <v>257186</v>
      </c>
      <c r="C78" s="200">
        <v>100</v>
      </c>
      <c r="D78" s="189">
        <v>5</v>
      </c>
      <c r="E78" s="189"/>
      <c r="F78" s="189"/>
      <c r="G78" s="189"/>
      <c r="H78" s="189"/>
      <c r="I78" s="189"/>
      <c r="J78" s="189"/>
      <c r="K78" s="189"/>
      <c r="L78" s="189"/>
      <c r="M78" s="189"/>
      <c r="N78" s="189">
        <v>100</v>
      </c>
      <c r="O78" s="189">
        <v>125</v>
      </c>
      <c r="P78" s="189"/>
      <c r="Q78" s="189"/>
      <c r="R78" s="189"/>
      <c r="S78" s="189"/>
      <c r="T78" s="189"/>
      <c r="U78" s="189"/>
      <c r="V78" s="189"/>
      <c r="W78" s="189"/>
      <c r="X78" s="189"/>
      <c r="Y78" s="191"/>
      <c r="Z78" s="191"/>
      <c r="AA78" s="191"/>
      <c r="AB78" s="189"/>
      <c r="AC78" s="189"/>
      <c r="AD78" s="192">
        <f>C78+D78+E78+F78+G78+H78+I78+J78+K78+L78+M78+N78+O78+P78+Q78+R78+S78+T78+U78+V78+W78+X78+Y78+Z78+AA78+AB78+AC78</f>
        <v>330</v>
      </c>
      <c r="AE78" s="191"/>
      <c r="AF78" s="192">
        <f>AD78+AE78</f>
        <v>330</v>
      </c>
      <c r="AJ78" s="195"/>
    </row>
    <row r="79" spans="1:36" s="194" customFormat="1" ht="15.75" customHeight="1" x14ac:dyDescent="0.2">
      <c r="A79" s="207">
        <v>60</v>
      </c>
      <c r="B79" s="188">
        <f>[11]стоимость!J64</f>
        <v>400476</v>
      </c>
      <c r="C79" s="189">
        <v>56</v>
      </c>
      <c r="D79" s="189"/>
      <c r="E79" s="189"/>
      <c r="F79" s="189"/>
      <c r="G79" s="189"/>
      <c r="H79" s="189"/>
      <c r="I79" s="189"/>
      <c r="J79" s="189"/>
      <c r="K79" s="189">
        <v>10</v>
      </c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91"/>
      <c r="Z79" s="191"/>
      <c r="AA79" s="191"/>
      <c r="AB79" s="189"/>
      <c r="AC79" s="189"/>
      <c r="AD79" s="192">
        <f>C79+D79+E79+F79+G79+H79+I79+J79+K79+L79+M79+N79+O79+P79+Q79+R79+S79+T79+U79+V79+W79+X79+Y79+Z79+AA79+AB79+AC79</f>
        <v>66</v>
      </c>
      <c r="AE79" s="191"/>
      <c r="AF79" s="192">
        <f>AD79+AE79</f>
        <v>66</v>
      </c>
      <c r="AJ79" s="195"/>
    </row>
    <row r="80" spans="1:36" s="181" customFormat="1" ht="18.75" customHeight="1" x14ac:dyDescent="0.2">
      <c r="A80" s="710" t="s">
        <v>439</v>
      </c>
      <c r="B80" s="711"/>
      <c r="C80" s="184">
        <f>SUM(C81:C82)</f>
        <v>124</v>
      </c>
      <c r="D80" s="184">
        <f t="shared" ref="D80:AC80" si="22">SUM(D81:D82)</f>
        <v>0</v>
      </c>
      <c r="E80" s="184">
        <f t="shared" si="22"/>
        <v>0</v>
      </c>
      <c r="F80" s="184">
        <f t="shared" si="22"/>
        <v>0</v>
      </c>
      <c r="G80" s="184">
        <f t="shared" si="22"/>
        <v>0</v>
      </c>
      <c r="H80" s="184">
        <f t="shared" si="22"/>
        <v>0</v>
      </c>
      <c r="I80" s="184">
        <f t="shared" si="22"/>
        <v>0</v>
      </c>
      <c r="J80" s="184">
        <f t="shared" si="22"/>
        <v>131</v>
      </c>
      <c r="K80" s="184">
        <f t="shared" si="22"/>
        <v>42</v>
      </c>
      <c r="L80" s="184">
        <f t="shared" si="22"/>
        <v>6</v>
      </c>
      <c r="M80" s="184">
        <f t="shared" si="22"/>
        <v>0</v>
      </c>
      <c r="N80" s="184">
        <f t="shared" si="22"/>
        <v>0</v>
      </c>
      <c r="O80" s="184">
        <f t="shared" si="22"/>
        <v>10</v>
      </c>
      <c r="P80" s="184">
        <f t="shared" si="22"/>
        <v>0</v>
      </c>
      <c r="Q80" s="184">
        <f t="shared" si="22"/>
        <v>0</v>
      </c>
      <c r="R80" s="184">
        <f t="shared" si="22"/>
        <v>0</v>
      </c>
      <c r="S80" s="184">
        <f t="shared" si="22"/>
        <v>0</v>
      </c>
      <c r="T80" s="184">
        <f t="shared" si="22"/>
        <v>0</v>
      </c>
      <c r="U80" s="184">
        <f t="shared" si="22"/>
        <v>0</v>
      </c>
      <c r="V80" s="184">
        <f t="shared" si="22"/>
        <v>0</v>
      </c>
      <c r="W80" s="184">
        <f t="shared" si="22"/>
        <v>0</v>
      </c>
      <c r="X80" s="184">
        <f t="shared" si="22"/>
        <v>0</v>
      </c>
      <c r="Y80" s="184">
        <f t="shared" si="22"/>
        <v>0</v>
      </c>
      <c r="Z80" s="184">
        <f t="shared" si="22"/>
        <v>0</v>
      </c>
      <c r="AA80" s="184">
        <f t="shared" si="22"/>
        <v>0</v>
      </c>
      <c r="AB80" s="184">
        <f t="shared" si="22"/>
        <v>41</v>
      </c>
      <c r="AC80" s="184">
        <f t="shared" ref="AC80" si="23">SUM(AC81:AC82)</f>
        <v>0</v>
      </c>
      <c r="AD80" s="184">
        <f t="shared" ref="AD80" si="24">SUM(AD81:AD82)</f>
        <v>354</v>
      </c>
      <c r="AE80" s="184">
        <f t="shared" ref="AE80" si="25">SUM(AE81:AE82)</f>
        <v>0</v>
      </c>
      <c r="AF80" s="184">
        <f t="shared" ref="AF80" si="26">SUM(AF81:AF82)</f>
        <v>354</v>
      </c>
      <c r="AJ80" s="182"/>
    </row>
    <row r="81" spans="1:36" s="194" customFormat="1" ht="18" customHeight="1" x14ac:dyDescent="0.2">
      <c r="A81" s="187">
        <v>61</v>
      </c>
      <c r="B81" s="188">
        <f>[11]стоимость!J65</f>
        <v>113876</v>
      </c>
      <c r="C81" s="200">
        <v>104</v>
      </c>
      <c r="D81" s="189"/>
      <c r="E81" s="189"/>
      <c r="F81" s="189"/>
      <c r="G81" s="189"/>
      <c r="H81" s="189"/>
      <c r="I81" s="189"/>
      <c r="J81" s="189">
        <v>131</v>
      </c>
      <c r="K81" s="189">
        <v>42</v>
      </c>
      <c r="L81" s="189">
        <v>3</v>
      </c>
      <c r="M81" s="189"/>
      <c r="N81" s="189"/>
      <c r="O81" s="189">
        <v>10</v>
      </c>
      <c r="P81" s="189"/>
      <c r="Q81" s="189"/>
      <c r="R81" s="189"/>
      <c r="S81" s="189"/>
      <c r="T81" s="189"/>
      <c r="U81" s="189"/>
      <c r="V81" s="189"/>
      <c r="W81" s="189"/>
      <c r="X81" s="189"/>
      <c r="Y81" s="191"/>
      <c r="Z81" s="191"/>
      <c r="AA81" s="191"/>
      <c r="AB81" s="189">
        <v>41</v>
      </c>
      <c r="AC81" s="189"/>
      <c r="AD81" s="192">
        <f>C81+D81+E81+F81+G81+H81+I81+J81+K81+L81+M81+N81+O81+P81+Q81+R81+S81+T81+U81+V81+W81+X81+Y81+Z81+AA81+AB81+AC81</f>
        <v>331</v>
      </c>
      <c r="AE81" s="191"/>
      <c r="AF81" s="192">
        <f>AD81+AE81</f>
        <v>331</v>
      </c>
      <c r="AJ81" s="195"/>
    </row>
    <row r="82" spans="1:36" s="194" customFormat="1" ht="12.75" customHeight="1" x14ac:dyDescent="0.2">
      <c r="A82" s="187">
        <v>62</v>
      </c>
      <c r="B82" s="188">
        <f>[11]стоимость!J66</f>
        <v>168260</v>
      </c>
      <c r="C82" s="200">
        <v>20</v>
      </c>
      <c r="D82" s="189"/>
      <c r="E82" s="189"/>
      <c r="F82" s="189"/>
      <c r="G82" s="189"/>
      <c r="H82" s="189"/>
      <c r="I82" s="189"/>
      <c r="J82" s="189"/>
      <c r="K82" s="189"/>
      <c r="L82" s="189">
        <v>3</v>
      </c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91"/>
      <c r="Z82" s="191"/>
      <c r="AA82" s="191"/>
      <c r="AB82" s="189"/>
      <c r="AC82" s="189"/>
      <c r="AD82" s="192">
        <f>C82+D82+E82+F82+G82+H82+I82+J82+K82+L82+M82+N82+O82+P82+Q82+R82+S82+T82+U82+V82+W82+X82+Y82+Z82+AA82+AB82+AC82</f>
        <v>23</v>
      </c>
      <c r="AE82" s="191"/>
      <c r="AF82" s="192">
        <f>AD82+AE82</f>
        <v>23</v>
      </c>
      <c r="AJ82" s="195"/>
    </row>
    <row r="83" spans="1:36" s="185" customFormat="1" ht="12.75" customHeight="1" x14ac:dyDescent="0.2">
      <c r="A83" s="710" t="s">
        <v>745</v>
      </c>
      <c r="B83" s="711"/>
      <c r="C83" s="971">
        <f>SUM(C84:C85)</f>
        <v>163</v>
      </c>
      <c r="D83" s="971">
        <f t="shared" ref="D83:AF83" si="27">SUM(D84:D85)</f>
        <v>0</v>
      </c>
      <c r="E83" s="971">
        <f t="shared" si="27"/>
        <v>0</v>
      </c>
      <c r="F83" s="971">
        <f t="shared" si="27"/>
        <v>0</v>
      </c>
      <c r="G83" s="971">
        <f t="shared" si="27"/>
        <v>0</v>
      </c>
      <c r="H83" s="971">
        <f t="shared" si="27"/>
        <v>0</v>
      </c>
      <c r="I83" s="971">
        <f t="shared" si="27"/>
        <v>0</v>
      </c>
      <c r="J83" s="971">
        <f t="shared" si="27"/>
        <v>0</v>
      </c>
      <c r="K83" s="971">
        <f t="shared" si="27"/>
        <v>0</v>
      </c>
      <c r="L83" s="971">
        <f t="shared" si="27"/>
        <v>0</v>
      </c>
      <c r="M83" s="971">
        <f t="shared" si="27"/>
        <v>0</v>
      </c>
      <c r="N83" s="971">
        <f t="shared" si="27"/>
        <v>0</v>
      </c>
      <c r="O83" s="971">
        <f t="shared" si="27"/>
        <v>73</v>
      </c>
      <c r="P83" s="971">
        <f t="shared" si="27"/>
        <v>0</v>
      </c>
      <c r="Q83" s="971">
        <f t="shared" si="27"/>
        <v>0</v>
      </c>
      <c r="R83" s="971">
        <f t="shared" si="27"/>
        <v>0</v>
      </c>
      <c r="S83" s="971">
        <f t="shared" si="27"/>
        <v>0</v>
      </c>
      <c r="T83" s="971">
        <f t="shared" si="27"/>
        <v>0</v>
      </c>
      <c r="U83" s="971">
        <f t="shared" si="27"/>
        <v>0</v>
      </c>
      <c r="V83" s="971">
        <f t="shared" si="27"/>
        <v>0</v>
      </c>
      <c r="W83" s="971">
        <f t="shared" si="27"/>
        <v>0</v>
      </c>
      <c r="X83" s="971">
        <f t="shared" si="27"/>
        <v>0</v>
      </c>
      <c r="Y83" s="972">
        <f t="shared" si="27"/>
        <v>0</v>
      </c>
      <c r="Z83" s="972">
        <f t="shared" si="27"/>
        <v>0</v>
      </c>
      <c r="AA83" s="972">
        <f t="shared" si="27"/>
        <v>0</v>
      </c>
      <c r="AB83" s="971">
        <f t="shared" si="27"/>
        <v>25</v>
      </c>
      <c r="AC83" s="971">
        <f t="shared" si="27"/>
        <v>0</v>
      </c>
      <c r="AD83" s="971">
        <f t="shared" si="27"/>
        <v>261</v>
      </c>
      <c r="AE83" s="972">
        <f t="shared" si="27"/>
        <v>0</v>
      </c>
      <c r="AF83" s="971">
        <f t="shared" si="27"/>
        <v>261</v>
      </c>
      <c r="AJ83" s="186"/>
    </row>
    <row r="84" spans="1:36" s="194" customFormat="1" ht="12.75" customHeight="1" x14ac:dyDescent="0.2">
      <c r="A84" s="187">
        <v>63</v>
      </c>
      <c r="B84" s="188">
        <f>[11]стоимость!J67</f>
        <v>197786</v>
      </c>
      <c r="C84" s="200">
        <v>138</v>
      </c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>
        <v>70</v>
      </c>
      <c r="P84" s="189"/>
      <c r="Q84" s="189"/>
      <c r="R84" s="189"/>
      <c r="S84" s="189"/>
      <c r="T84" s="189"/>
      <c r="U84" s="189"/>
      <c r="V84" s="189"/>
      <c r="W84" s="189"/>
      <c r="X84" s="189"/>
      <c r="Y84" s="191"/>
      <c r="Z84" s="191"/>
      <c r="AA84" s="191"/>
      <c r="AB84" s="189">
        <v>25</v>
      </c>
      <c r="AC84" s="189"/>
      <c r="AD84" s="192">
        <f>C84+D84+E84+F84+G84+H84+I84+J84+K84+L84+M84+N84+O84+P84+Q84+R84+S84+T84+U84+V84+W84+X84+Y84+Z84+AA84+AB84+AC84</f>
        <v>233</v>
      </c>
      <c r="AE84" s="191"/>
      <c r="AF84" s="192">
        <f>AD84+AE84</f>
        <v>233</v>
      </c>
      <c r="AJ84" s="195"/>
    </row>
    <row r="85" spans="1:36" s="194" customFormat="1" ht="12.75" customHeight="1" x14ac:dyDescent="0.2">
      <c r="A85" s="187">
        <v>64</v>
      </c>
      <c r="B85" s="188">
        <f>[11]стоимость!J68</f>
        <v>214839</v>
      </c>
      <c r="C85" s="200">
        <v>25</v>
      </c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>
        <v>3</v>
      </c>
      <c r="P85" s="189"/>
      <c r="Q85" s="189"/>
      <c r="R85" s="189"/>
      <c r="S85" s="189"/>
      <c r="T85" s="189"/>
      <c r="U85" s="189"/>
      <c r="V85" s="189"/>
      <c r="W85" s="189"/>
      <c r="X85" s="189"/>
      <c r="Y85" s="191"/>
      <c r="Z85" s="191"/>
      <c r="AA85" s="191"/>
      <c r="AB85" s="189"/>
      <c r="AC85" s="189"/>
      <c r="AD85" s="192">
        <f>C85+D85+E85+F85+G85+H85+I85+J85+K85+L85+M85+N85+O85+P85+Q85+R85+S85+T85+U85+V85+W85+X85+Y85+Z85+AA85+AB85+AC85</f>
        <v>28</v>
      </c>
      <c r="AE85" s="191"/>
      <c r="AF85" s="192">
        <f>AD85+AE85</f>
        <v>28</v>
      </c>
      <c r="AJ85" s="195"/>
    </row>
    <row r="86" spans="1:36" s="181" customFormat="1" ht="24.75" customHeight="1" x14ac:dyDescent="0.2">
      <c r="A86" s="710" t="s">
        <v>440</v>
      </c>
      <c r="B86" s="711"/>
      <c r="C86" s="184">
        <f t="shared" ref="C86:AF86" si="28">C87</f>
        <v>0</v>
      </c>
      <c r="D86" s="184">
        <f t="shared" si="28"/>
        <v>0</v>
      </c>
      <c r="E86" s="184">
        <f t="shared" si="28"/>
        <v>0</v>
      </c>
      <c r="F86" s="184">
        <f t="shared" si="28"/>
        <v>0</v>
      </c>
      <c r="G86" s="184">
        <f t="shared" si="28"/>
        <v>0</v>
      </c>
      <c r="H86" s="184">
        <f t="shared" si="28"/>
        <v>0</v>
      </c>
      <c r="I86" s="184">
        <f t="shared" si="28"/>
        <v>0</v>
      </c>
      <c r="J86" s="184">
        <f t="shared" si="28"/>
        <v>60</v>
      </c>
      <c r="K86" s="184">
        <f t="shared" si="28"/>
        <v>0</v>
      </c>
      <c r="L86" s="184">
        <f t="shared" si="28"/>
        <v>0</v>
      </c>
      <c r="M86" s="184">
        <f t="shared" si="28"/>
        <v>0</v>
      </c>
      <c r="N86" s="184">
        <f t="shared" si="28"/>
        <v>0</v>
      </c>
      <c r="O86" s="184">
        <f t="shared" si="28"/>
        <v>51</v>
      </c>
      <c r="P86" s="184">
        <f t="shared" si="28"/>
        <v>0</v>
      </c>
      <c r="Q86" s="184">
        <f t="shared" si="28"/>
        <v>0</v>
      </c>
      <c r="R86" s="184">
        <f t="shared" si="28"/>
        <v>0</v>
      </c>
      <c r="S86" s="184">
        <f t="shared" si="28"/>
        <v>13</v>
      </c>
      <c r="T86" s="184">
        <f t="shared" si="28"/>
        <v>0</v>
      </c>
      <c r="U86" s="184">
        <f t="shared" si="28"/>
        <v>0</v>
      </c>
      <c r="V86" s="184">
        <f t="shared" si="28"/>
        <v>0</v>
      </c>
      <c r="W86" s="184">
        <f t="shared" si="28"/>
        <v>0</v>
      </c>
      <c r="X86" s="184">
        <f t="shared" si="28"/>
        <v>0</v>
      </c>
      <c r="Y86" s="184">
        <f t="shared" si="28"/>
        <v>0</v>
      </c>
      <c r="Z86" s="184">
        <f t="shared" si="28"/>
        <v>0</v>
      </c>
      <c r="AA86" s="184">
        <f t="shared" si="28"/>
        <v>0</v>
      </c>
      <c r="AB86" s="184">
        <f t="shared" si="28"/>
        <v>0</v>
      </c>
      <c r="AC86" s="184">
        <f t="shared" si="28"/>
        <v>0</v>
      </c>
      <c r="AD86" s="184">
        <f t="shared" si="28"/>
        <v>124</v>
      </c>
      <c r="AE86" s="184">
        <f t="shared" si="28"/>
        <v>0</v>
      </c>
      <c r="AF86" s="184">
        <f t="shared" si="28"/>
        <v>124</v>
      </c>
      <c r="AJ86" s="182"/>
    </row>
    <row r="87" spans="1:36" s="194" customFormat="1" ht="16.5" customHeight="1" x14ac:dyDescent="0.2">
      <c r="A87" s="187">
        <v>65</v>
      </c>
      <c r="B87" s="188">
        <f>[11]стоимость!J69</f>
        <v>148891</v>
      </c>
      <c r="C87" s="189"/>
      <c r="D87" s="189"/>
      <c r="E87" s="189"/>
      <c r="F87" s="189"/>
      <c r="G87" s="189"/>
      <c r="H87" s="189"/>
      <c r="I87" s="189"/>
      <c r="J87" s="189">
        <v>60</v>
      </c>
      <c r="K87" s="189"/>
      <c r="L87" s="189"/>
      <c r="M87" s="189"/>
      <c r="N87" s="189"/>
      <c r="O87" s="189">
        <v>51</v>
      </c>
      <c r="P87" s="189"/>
      <c r="Q87" s="189"/>
      <c r="R87" s="189"/>
      <c r="S87" s="189">
        <v>13</v>
      </c>
      <c r="T87" s="189"/>
      <c r="U87" s="189"/>
      <c r="V87" s="189"/>
      <c r="W87" s="189"/>
      <c r="X87" s="189"/>
      <c r="Y87" s="191"/>
      <c r="Z87" s="191"/>
      <c r="AA87" s="191"/>
      <c r="AB87" s="189"/>
      <c r="AC87" s="189"/>
      <c r="AD87" s="192">
        <f>C87+D87+E87+F87+G87+H87+I87+J87+K87+L87+M87+N87+O87+P87+Q87+R87+S87+T87+U87+V87+W87+X87+Y87+Z87+AA87+AB87+AC87</f>
        <v>124</v>
      </c>
      <c r="AE87" s="191"/>
      <c r="AF87" s="192">
        <f>AD87+AE87</f>
        <v>124</v>
      </c>
      <c r="AJ87" s="195"/>
    </row>
    <row r="88" spans="1:36" s="181" customFormat="1" ht="18.75" customHeight="1" x14ac:dyDescent="0.2">
      <c r="A88" s="710" t="s">
        <v>441</v>
      </c>
      <c r="B88" s="711"/>
      <c r="C88" s="184">
        <f t="shared" ref="C88:AF88" si="29">C89+C90</f>
        <v>10</v>
      </c>
      <c r="D88" s="184">
        <f t="shared" si="29"/>
        <v>0</v>
      </c>
      <c r="E88" s="184">
        <f t="shared" si="29"/>
        <v>0</v>
      </c>
      <c r="F88" s="184">
        <f t="shared" si="29"/>
        <v>0</v>
      </c>
      <c r="G88" s="184">
        <f t="shared" si="29"/>
        <v>0</v>
      </c>
      <c r="H88" s="184">
        <f t="shared" si="29"/>
        <v>0</v>
      </c>
      <c r="I88" s="184">
        <f t="shared" si="29"/>
        <v>0</v>
      </c>
      <c r="J88" s="184">
        <f t="shared" si="29"/>
        <v>80</v>
      </c>
      <c r="K88" s="184">
        <f t="shared" si="29"/>
        <v>0</v>
      </c>
      <c r="L88" s="184">
        <f t="shared" si="29"/>
        <v>0</v>
      </c>
      <c r="M88" s="184">
        <f t="shared" si="29"/>
        <v>0</v>
      </c>
      <c r="N88" s="184">
        <f t="shared" si="29"/>
        <v>0</v>
      </c>
      <c r="O88" s="184">
        <f t="shared" si="29"/>
        <v>10</v>
      </c>
      <c r="P88" s="184">
        <f t="shared" si="29"/>
        <v>0</v>
      </c>
      <c r="Q88" s="184">
        <f t="shared" si="29"/>
        <v>0</v>
      </c>
      <c r="R88" s="184">
        <f t="shared" si="29"/>
        <v>0</v>
      </c>
      <c r="S88" s="184">
        <f t="shared" si="29"/>
        <v>0</v>
      </c>
      <c r="T88" s="184">
        <f t="shared" si="29"/>
        <v>0</v>
      </c>
      <c r="U88" s="184">
        <f t="shared" si="29"/>
        <v>0</v>
      </c>
      <c r="V88" s="184">
        <f t="shared" si="29"/>
        <v>0</v>
      </c>
      <c r="W88" s="184">
        <f t="shared" si="29"/>
        <v>0</v>
      </c>
      <c r="X88" s="184">
        <f t="shared" si="29"/>
        <v>0</v>
      </c>
      <c r="Y88" s="184">
        <f t="shared" si="29"/>
        <v>0</v>
      </c>
      <c r="Z88" s="184">
        <f t="shared" si="29"/>
        <v>0</v>
      </c>
      <c r="AA88" s="184">
        <f t="shared" si="29"/>
        <v>0</v>
      </c>
      <c r="AB88" s="184">
        <f t="shared" si="29"/>
        <v>0</v>
      </c>
      <c r="AC88" s="184">
        <f t="shared" si="29"/>
        <v>0</v>
      </c>
      <c r="AD88" s="184">
        <f t="shared" si="29"/>
        <v>100</v>
      </c>
      <c r="AE88" s="184">
        <f t="shared" si="29"/>
        <v>0</v>
      </c>
      <c r="AF88" s="184">
        <f t="shared" si="29"/>
        <v>100</v>
      </c>
      <c r="AJ88" s="182"/>
    </row>
    <row r="89" spans="1:36" s="194" customFormat="1" ht="15.75" customHeight="1" x14ac:dyDescent="0.2">
      <c r="A89" s="187">
        <v>66</v>
      </c>
      <c r="B89" s="188">
        <f>[11]стоимость!J70</f>
        <v>220834</v>
      </c>
      <c r="C89" s="189">
        <v>10</v>
      </c>
      <c r="D89" s="189"/>
      <c r="E89" s="189"/>
      <c r="F89" s="189"/>
      <c r="G89" s="189"/>
      <c r="H89" s="189"/>
      <c r="I89" s="189"/>
      <c r="J89" s="189">
        <v>80</v>
      </c>
      <c r="K89" s="189"/>
      <c r="L89" s="189"/>
      <c r="M89" s="189"/>
      <c r="N89" s="189"/>
      <c r="O89" s="189">
        <v>10</v>
      </c>
      <c r="P89" s="189"/>
      <c r="Q89" s="189"/>
      <c r="R89" s="189"/>
      <c r="S89" s="189"/>
      <c r="T89" s="189"/>
      <c r="U89" s="189"/>
      <c r="V89" s="189"/>
      <c r="W89" s="189"/>
      <c r="X89" s="189"/>
      <c r="Y89" s="191"/>
      <c r="Z89" s="191"/>
      <c r="AA89" s="191"/>
      <c r="AB89" s="189"/>
      <c r="AC89" s="189"/>
      <c r="AD89" s="192">
        <f>C89+D89+E89+F89+G89+H89+I89+J89+K89+L89+M89+N89+O89+P89+Q89+R89+S89+T89+U89+V89+W89+X89+Y89+Z89+AA89+AB89+AC89</f>
        <v>100</v>
      </c>
      <c r="AE89" s="191"/>
      <c r="AF89" s="192">
        <f>AD89+AE89</f>
        <v>100</v>
      </c>
      <c r="AJ89" s="195"/>
    </row>
    <row r="90" spans="1:36" s="194" customFormat="1" ht="17.25" customHeight="1" x14ac:dyDescent="0.2">
      <c r="A90" s="187">
        <v>67</v>
      </c>
      <c r="B90" s="188">
        <f>[11]стоимость!J71</f>
        <v>123613</v>
      </c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91"/>
      <c r="Z90" s="191"/>
      <c r="AA90" s="191"/>
      <c r="AB90" s="189"/>
      <c r="AC90" s="189"/>
      <c r="AD90" s="192">
        <f>C90+D90+E90+F90+G90+H90+I90+J90+K90+L90+M90+N90+O90+P90+Q90+R90+S90+T90+U90+V90+W90+X90+Y90+Z90+AA90+AB90+AC90</f>
        <v>0</v>
      </c>
      <c r="AE90" s="191"/>
      <c r="AF90" s="192">
        <f>AD90+AE90</f>
        <v>0</v>
      </c>
      <c r="AJ90" s="195"/>
    </row>
    <row r="91" spans="1:36" s="181" customFormat="1" ht="18.75" customHeight="1" x14ac:dyDescent="0.2">
      <c r="A91" s="712" t="s">
        <v>6</v>
      </c>
      <c r="B91" s="713"/>
      <c r="C91" s="228">
        <f>C4+C7+C9+C12+C14+C16+C19+C26+C29+C37+C41+C51+C53+C71+C74+C80+C86+C88+C45+C83</f>
        <v>2860</v>
      </c>
      <c r="D91" s="228">
        <f t="shared" ref="D91:AF91" si="30">D4+D7+D9+D12+D14+D16+D19+D26+D29+D37+D41+D51+D53+D71+D74+D80+D86+D88+D45+D83</f>
        <v>1145</v>
      </c>
      <c r="E91" s="228">
        <f t="shared" si="30"/>
        <v>871</v>
      </c>
      <c r="F91" s="228">
        <f t="shared" si="30"/>
        <v>3650</v>
      </c>
      <c r="G91" s="228">
        <f t="shared" si="30"/>
        <v>1700</v>
      </c>
      <c r="H91" s="228">
        <f t="shared" si="30"/>
        <v>48</v>
      </c>
      <c r="I91" s="228">
        <f t="shared" si="30"/>
        <v>260</v>
      </c>
      <c r="J91" s="228">
        <f t="shared" si="30"/>
        <v>1086</v>
      </c>
      <c r="K91" s="228">
        <f t="shared" si="30"/>
        <v>401</v>
      </c>
      <c r="L91" s="228">
        <f t="shared" si="30"/>
        <v>1190</v>
      </c>
      <c r="M91" s="228">
        <f t="shared" si="30"/>
        <v>369</v>
      </c>
      <c r="N91" s="228">
        <f t="shared" si="30"/>
        <v>842</v>
      </c>
      <c r="O91" s="228">
        <f t="shared" si="30"/>
        <v>1175</v>
      </c>
      <c r="P91" s="228">
        <f t="shared" si="30"/>
        <v>120</v>
      </c>
      <c r="Q91" s="228">
        <f t="shared" si="30"/>
        <v>253</v>
      </c>
      <c r="R91" s="228">
        <f t="shared" si="30"/>
        <v>467</v>
      </c>
      <c r="S91" s="228">
        <f t="shared" si="30"/>
        <v>940</v>
      </c>
      <c r="T91" s="228">
        <f t="shared" si="30"/>
        <v>121</v>
      </c>
      <c r="U91" s="228">
        <f t="shared" si="30"/>
        <v>265</v>
      </c>
      <c r="V91" s="228">
        <f t="shared" si="30"/>
        <v>223</v>
      </c>
      <c r="W91" s="228">
        <f t="shared" si="30"/>
        <v>26</v>
      </c>
      <c r="X91" s="228">
        <f t="shared" si="30"/>
        <v>57</v>
      </c>
      <c r="Y91" s="228">
        <f t="shared" si="30"/>
        <v>130</v>
      </c>
      <c r="Z91" s="228">
        <f t="shared" si="30"/>
        <v>270</v>
      </c>
      <c r="AA91" s="228">
        <f t="shared" si="30"/>
        <v>90</v>
      </c>
      <c r="AB91" s="228">
        <f t="shared" si="30"/>
        <v>263</v>
      </c>
      <c r="AC91" s="228">
        <f t="shared" si="30"/>
        <v>450</v>
      </c>
      <c r="AD91" s="228">
        <f t="shared" si="30"/>
        <v>19272</v>
      </c>
      <c r="AE91" s="228">
        <f t="shared" si="30"/>
        <v>438</v>
      </c>
      <c r="AF91" s="228">
        <f t="shared" si="30"/>
        <v>19710</v>
      </c>
      <c r="AJ91" s="182"/>
    </row>
    <row r="92" spans="1:36" x14ac:dyDescent="0.2">
      <c r="B92" s="178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</row>
    <row r="93" spans="1:36" ht="12" customHeight="1" x14ac:dyDescent="0.2">
      <c r="B93" s="178"/>
    </row>
    <row r="94" spans="1:36" s="218" customFormat="1" ht="21.75" customHeight="1" x14ac:dyDescent="0.25">
      <c r="A94" s="213"/>
      <c r="B94" s="213"/>
      <c r="C94" s="214"/>
      <c r="D94" s="214"/>
      <c r="E94" s="214"/>
      <c r="F94" s="214"/>
      <c r="G94" s="214"/>
      <c r="H94" s="214"/>
      <c r="I94" s="214"/>
      <c r="J94" s="216"/>
      <c r="K94" s="216"/>
      <c r="L94" s="216"/>
      <c r="M94" s="216"/>
      <c r="N94" s="216"/>
      <c r="O94" s="217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J94" s="219"/>
    </row>
    <row r="95" spans="1:36" s="218" customFormat="1" ht="15.75" x14ac:dyDescent="0.25">
      <c r="A95" s="220"/>
      <c r="B95" s="215"/>
      <c r="C95" s="214"/>
      <c r="D95" s="214"/>
      <c r="E95" s="214"/>
      <c r="F95" s="214"/>
      <c r="G95" s="214"/>
      <c r="H95" s="214"/>
      <c r="I95" s="214"/>
      <c r="J95" s="221"/>
      <c r="K95" s="221"/>
      <c r="L95" s="221"/>
      <c r="M95" s="221"/>
      <c r="N95" s="221"/>
      <c r="O95" s="222"/>
      <c r="P95" s="221"/>
      <c r="Q95" s="221"/>
      <c r="R95" s="221"/>
      <c r="S95" s="221"/>
      <c r="T95" s="221"/>
      <c r="U95" s="221"/>
      <c r="V95" s="221"/>
      <c r="W95" s="221"/>
      <c r="X95" s="221"/>
      <c r="Y95" s="221"/>
      <c r="Z95" s="221"/>
      <c r="AA95" s="221"/>
      <c r="AB95" s="221"/>
      <c r="AC95" s="221"/>
      <c r="AD95" s="221"/>
      <c r="AE95" s="221"/>
      <c r="AF95" s="221"/>
      <c r="AJ95" s="219"/>
    </row>
    <row r="96" spans="1:36" s="211" customFormat="1" ht="15.75" x14ac:dyDescent="0.25">
      <c r="A96" s="223"/>
      <c r="B96" s="224"/>
      <c r="C96" s="225"/>
      <c r="D96" s="225"/>
      <c r="E96" s="225"/>
      <c r="F96" s="225"/>
      <c r="G96" s="225"/>
      <c r="H96" s="225"/>
      <c r="I96" s="225"/>
      <c r="J96" s="209"/>
      <c r="K96" s="209"/>
      <c r="L96" s="209"/>
      <c r="M96" s="209"/>
      <c r="N96" s="209"/>
      <c r="O96" s="212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J96" s="226"/>
    </row>
    <row r="97" spans="1:36" s="211" customFormat="1" ht="15.75" x14ac:dyDescent="0.25">
      <c r="A97" s="223"/>
      <c r="B97" s="224"/>
      <c r="C97" s="225"/>
      <c r="D97" s="225"/>
      <c r="E97" s="225"/>
      <c r="F97" s="225"/>
      <c r="G97" s="225"/>
      <c r="H97" s="225"/>
      <c r="I97" s="225"/>
      <c r="J97" s="209"/>
      <c r="K97" s="209"/>
      <c r="L97" s="209"/>
      <c r="M97" s="209"/>
      <c r="N97" s="209"/>
      <c r="O97" s="212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J97" s="226"/>
    </row>
    <row r="98" spans="1:36" s="211" customFormat="1" ht="15.75" x14ac:dyDescent="0.25">
      <c r="A98" s="223"/>
      <c r="B98" s="224"/>
      <c r="C98" s="225"/>
      <c r="D98" s="225"/>
      <c r="E98" s="225"/>
      <c r="F98" s="225"/>
      <c r="G98" s="225"/>
      <c r="H98" s="225"/>
      <c r="I98" s="225"/>
      <c r="J98" s="209"/>
      <c r="K98" s="209"/>
      <c r="L98" s="209"/>
      <c r="M98" s="209"/>
      <c r="N98" s="209"/>
      <c r="O98" s="212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J98" s="226"/>
    </row>
    <row r="99" spans="1:36" s="211" customFormat="1" ht="15.75" x14ac:dyDescent="0.25">
      <c r="A99" s="223"/>
      <c r="B99" s="224"/>
      <c r="C99" s="225"/>
      <c r="D99" s="225"/>
      <c r="E99" s="225"/>
      <c r="F99" s="225"/>
      <c r="G99" s="225"/>
      <c r="H99" s="225"/>
      <c r="I99" s="225"/>
      <c r="J99" s="209"/>
      <c r="K99" s="209"/>
      <c r="L99" s="209"/>
      <c r="M99" s="209"/>
      <c r="N99" s="209"/>
      <c r="O99" s="212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J99" s="226"/>
    </row>
    <row r="100" spans="1:36" ht="15.75" x14ac:dyDescent="0.25">
      <c r="A100" s="223"/>
      <c r="B100" s="227"/>
      <c r="C100" s="225"/>
      <c r="D100" s="225"/>
      <c r="E100" s="225"/>
      <c r="F100" s="225"/>
      <c r="G100" s="225"/>
      <c r="H100" s="225"/>
      <c r="I100" s="225"/>
    </row>
    <row r="101" spans="1:36" ht="15.75" x14ac:dyDescent="0.25">
      <c r="A101" s="223"/>
      <c r="B101" s="227"/>
      <c r="C101" s="225"/>
      <c r="D101" s="225"/>
      <c r="E101" s="225"/>
      <c r="F101" s="225"/>
      <c r="G101" s="225"/>
      <c r="H101" s="225"/>
      <c r="I101" s="225"/>
    </row>
  </sheetData>
  <mergeCells count="24">
    <mergeCell ref="A9:B9"/>
    <mergeCell ref="A1:O1"/>
    <mergeCell ref="A2:A3"/>
    <mergeCell ref="B2:B3"/>
    <mergeCell ref="A4:B4"/>
    <mergeCell ref="A7:B7"/>
    <mergeCell ref="A71:B71"/>
    <mergeCell ref="A12:B12"/>
    <mergeCell ref="A14:B14"/>
    <mergeCell ref="A16:B16"/>
    <mergeCell ref="A19:B19"/>
    <mergeCell ref="A26:B26"/>
    <mergeCell ref="A29:B29"/>
    <mergeCell ref="A37:B37"/>
    <mergeCell ref="A41:B41"/>
    <mergeCell ref="A45:B45"/>
    <mergeCell ref="A51:B51"/>
    <mergeCell ref="A53:B53"/>
    <mergeCell ref="A74:B74"/>
    <mergeCell ref="A80:B80"/>
    <mergeCell ref="A86:B86"/>
    <mergeCell ref="A88:B88"/>
    <mergeCell ref="A91:B91"/>
    <mergeCell ref="A83:B83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65"/>
  <sheetViews>
    <sheetView workbookViewId="0">
      <pane xSplit="3" ySplit="7" topLeftCell="H44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RowHeight="12" x14ac:dyDescent="0.25"/>
  <cols>
    <col min="1" max="1" width="4" style="374" customWidth="1"/>
    <col min="2" max="2" width="8.140625" style="374" customWidth="1"/>
    <col min="3" max="3" width="28.5703125" style="375" customWidth="1"/>
    <col min="4" max="8" width="10.28515625" style="376" customWidth="1"/>
    <col min="9" max="9" width="10.28515625" style="377" customWidth="1"/>
    <col min="10" max="10" width="9.7109375" style="376" customWidth="1"/>
    <col min="11" max="12" width="9.7109375" style="377" customWidth="1"/>
    <col min="13" max="15" width="9.7109375" style="374" customWidth="1"/>
    <col min="16" max="21" width="8.7109375" style="374" customWidth="1"/>
    <col min="22" max="16384" width="9.140625" style="374"/>
  </cols>
  <sheetData>
    <row r="1" spans="1:21" ht="15.75" x14ac:dyDescent="0.25">
      <c r="A1" s="861" t="s">
        <v>643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87"/>
      <c r="N1" s="887"/>
      <c r="O1" s="887"/>
      <c r="P1" s="887"/>
      <c r="Q1" s="887"/>
      <c r="R1" s="887"/>
      <c r="S1" s="887"/>
      <c r="T1" s="887"/>
      <c r="U1" s="887"/>
    </row>
    <row r="3" spans="1:21" s="428" customFormat="1" ht="15.75" customHeight="1" x14ac:dyDescent="0.25">
      <c r="A3" s="872" t="s">
        <v>0</v>
      </c>
      <c r="B3" s="872" t="s">
        <v>613</v>
      </c>
      <c r="C3" s="872" t="s">
        <v>294</v>
      </c>
      <c r="D3" s="875" t="s">
        <v>623</v>
      </c>
      <c r="E3" s="875"/>
      <c r="F3" s="875"/>
      <c r="G3" s="875"/>
      <c r="H3" s="875"/>
      <c r="I3" s="875"/>
      <c r="J3" s="875" t="s">
        <v>633</v>
      </c>
      <c r="K3" s="873"/>
      <c r="L3" s="873"/>
      <c r="M3" s="873"/>
      <c r="N3" s="873"/>
      <c r="O3" s="873"/>
      <c r="P3" s="875" t="s">
        <v>634</v>
      </c>
      <c r="Q3" s="873"/>
      <c r="R3" s="873"/>
      <c r="S3" s="873"/>
      <c r="T3" s="873"/>
      <c r="U3" s="873"/>
    </row>
    <row r="4" spans="1:21" s="428" customFormat="1" ht="23.25" customHeight="1" x14ac:dyDescent="0.25">
      <c r="A4" s="872"/>
      <c r="B4" s="872"/>
      <c r="C4" s="872"/>
      <c r="D4" s="885" t="s">
        <v>289</v>
      </c>
      <c r="E4" s="873"/>
      <c r="F4" s="873"/>
      <c r="G4" s="886" t="s">
        <v>638</v>
      </c>
      <c r="H4" s="873"/>
      <c r="I4" s="873"/>
      <c r="J4" s="879" t="s">
        <v>635</v>
      </c>
      <c r="K4" s="873"/>
      <c r="L4" s="873"/>
      <c r="M4" s="879" t="s">
        <v>619</v>
      </c>
      <c r="N4" s="873"/>
      <c r="O4" s="873"/>
      <c r="P4" s="879" t="s">
        <v>620</v>
      </c>
      <c r="Q4" s="873"/>
      <c r="R4" s="873"/>
      <c r="S4" s="879" t="s">
        <v>621</v>
      </c>
      <c r="T4" s="873"/>
      <c r="U4" s="873"/>
    </row>
    <row r="5" spans="1:21" s="428" customFormat="1" ht="69" customHeight="1" x14ac:dyDescent="0.25">
      <c r="A5" s="872"/>
      <c r="B5" s="872"/>
      <c r="C5" s="872"/>
      <c r="D5" s="369" t="s">
        <v>639</v>
      </c>
      <c r="E5" s="369" t="s">
        <v>640</v>
      </c>
      <c r="F5" s="413" t="s">
        <v>6</v>
      </c>
      <c r="G5" s="369" t="s">
        <v>641</v>
      </c>
      <c r="H5" s="369" t="s">
        <v>390</v>
      </c>
      <c r="I5" s="414" t="s">
        <v>6</v>
      </c>
      <c r="J5" s="369" t="s">
        <v>642</v>
      </c>
      <c r="K5" s="429" t="s">
        <v>390</v>
      </c>
      <c r="L5" s="430" t="s">
        <v>6</v>
      </c>
      <c r="M5" s="369" t="s">
        <v>642</v>
      </c>
      <c r="N5" s="429" t="s">
        <v>390</v>
      </c>
      <c r="O5" s="430" t="s">
        <v>6</v>
      </c>
      <c r="P5" s="369" t="s">
        <v>642</v>
      </c>
      <c r="Q5" s="429" t="s">
        <v>390</v>
      </c>
      <c r="R5" s="430" t="s">
        <v>6</v>
      </c>
      <c r="S5" s="369" t="s">
        <v>642</v>
      </c>
      <c r="T5" s="429" t="s">
        <v>390</v>
      </c>
      <c r="U5" s="430" t="s">
        <v>6</v>
      </c>
    </row>
    <row r="6" spans="1:21" s="428" customFormat="1" ht="11.25" x14ac:dyDescent="0.25">
      <c r="A6" s="370">
        <v>1</v>
      </c>
      <c r="B6" s="370">
        <v>2</v>
      </c>
      <c r="C6" s="370">
        <v>3</v>
      </c>
      <c r="D6" s="372">
        <v>4</v>
      </c>
      <c r="E6" s="372">
        <v>5</v>
      </c>
      <c r="F6" s="372">
        <v>6</v>
      </c>
      <c r="G6" s="372">
        <v>7</v>
      </c>
      <c r="H6" s="372">
        <v>8</v>
      </c>
      <c r="I6" s="372">
        <v>9</v>
      </c>
      <c r="J6" s="372">
        <v>10</v>
      </c>
      <c r="K6" s="372">
        <v>11</v>
      </c>
      <c r="L6" s="372">
        <v>12</v>
      </c>
      <c r="M6" s="372">
        <v>13</v>
      </c>
      <c r="N6" s="372">
        <v>14</v>
      </c>
      <c r="O6" s="372">
        <v>15</v>
      </c>
      <c r="P6" s="372">
        <v>16</v>
      </c>
      <c r="Q6" s="372">
        <v>17</v>
      </c>
      <c r="R6" s="372">
        <v>18</v>
      </c>
      <c r="S6" s="372">
        <v>19</v>
      </c>
      <c r="T6" s="372">
        <v>20</v>
      </c>
      <c r="U6" s="372">
        <v>21</v>
      </c>
    </row>
    <row r="7" spans="1:21" x14ac:dyDescent="0.25">
      <c r="A7" s="431"/>
      <c r="B7" s="381"/>
      <c r="C7" s="381" t="s">
        <v>6</v>
      </c>
      <c r="D7" s="382">
        <f>SUM(D8:D65)</f>
        <v>282214</v>
      </c>
      <c r="E7" s="382">
        <f t="shared" ref="E7:U7" si="0">SUM(E8:E65)</f>
        <v>145959</v>
      </c>
      <c r="F7" s="382">
        <f t="shared" si="0"/>
        <v>428173</v>
      </c>
      <c r="G7" s="382">
        <f t="shared" si="0"/>
        <v>63827</v>
      </c>
      <c r="H7" s="382">
        <f t="shared" si="0"/>
        <v>31107</v>
      </c>
      <c r="I7" s="382">
        <f t="shared" si="0"/>
        <v>94934</v>
      </c>
      <c r="J7" s="382">
        <f t="shared" si="0"/>
        <v>14381</v>
      </c>
      <c r="K7" s="382">
        <f t="shared" si="0"/>
        <v>5134</v>
      </c>
      <c r="L7" s="382">
        <f t="shared" si="0"/>
        <v>19515</v>
      </c>
      <c r="M7" s="382">
        <f t="shared" si="0"/>
        <v>182183</v>
      </c>
      <c r="N7" s="382">
        <f t="shared" si="0"/>
        <v>137095</v>
      </c>
      <c r="O7" s="382">
        <f t="shared" si="0"/>
        <v>319278</v>
      </c>
      <c r="P7" s="382">
        <f t="shared" si="0"/>
        <v>957</v>
      </c>
      <c r="Q7" s="382">
        <f t="shared" si="0"/>
        <v>568</v>
      </c>
      <c r="R7" s="382">
        <f t="shared" si="0"/>
        <v>1525</v>
      </c>
      <c r="S7" s="382">
        <f t="shared" si="0"/>
        <v>11470</v>
      </c>
      <c r="T7" s="382">
        <f t="shared" si="0"/>
        <v>6820</v>
      </c>
      <c r="U7" s="382">
        <f t="shared" si="0"/>
        <v>18290</v>
      </c>
    </row>
    <row r="8" spans="1:21" x14ac:dyDescent="0.25">
      <c r="A8" s="383">
        <v>1</v>
      </c>
      <c r="B8" s="384" t="s">
        <v>16</v>
      </c>
      <c r="C8" s="385" t="s">
        <v>17</v>
      </c>
      <c r="D8" s="380">
        <v>2498</v>
      </c>
      <c r="E8" s="380"/>
      <c r="F8" s="422">
        <f t="shared" ref="F8:F65" si="1">D8+E8</f>
        <v>2498</v>
      </c>
      <c r="G8" s="380">
        <v>367</v>
      </c>
      <c r="H8" s="380"/>
      <c r="I8" s="382">
        <f t="shared" ref="I8:I65" si="2">G8+H8</f>
        <v>367</v>
      </c>
      <c r="J8" s="380"/>
      <c r="K8" s="382"/>
      <c r="L8" s="382">
        <f>J8+K8</f>
        <v>0</v>
      </c>
      <c r="M8" s="380"/>
      <c r="N8" s="380"/>
      <c r="O8" s="382">
        <f t="shared" ref="O8:O65" si="3">M8+N8</f>
        <v>0</v>
      </c>
      <c r="P8" s="382"/>
      <c r="Q8" s="382"/>
      <c r="R8" s="382">
        <f>P8+Q8</f>
        <v>0</v>
      </c>
      <c r="S8" s="380"/>
      <c r="T8" s="380"/>
      <c r="U8" s="382">
        <f t="shared" ref="U8:U65" si="4">S8+T8</f>
        <v>0</v>
      </c>
    </row>
    <row r="9" spans="1:21" x14ac:dyDescent="0.25">
      <c r="A9" s="383">
        <v>2</v>
      </c>
      <c r="B9" s="384" t="s">
        <v>18</v>
      </c>
      <c r="C9" s="385" t="s">
        <v>19</v>
      </c>
      <c r="D9" s="380">
        <v>2948</v>
      </c>
      <c r="E9" s="380"/>
      <c r="F9" s="422">
        <f t="shared" si="1"/>
        <v>2948</v>
      </c>
      <c r="G9" s="380">
        <v>374</v>
      </c>
      <c r="H9" s="380"/>
      <c r="I9" s="382">
        <f t="shared" si="2"/>
        <v>374</v>
      </c>
      <c r="J9" s="380"/>
      <c r="K9" s="382"/>
      <c r="L9" s="382">
        <f t="shared" ref="L9:L65" si="5">J9+K9</f>
        <v>0</v>
      </c>
      <c r="M9" s="380"/>
      <c r="N9" s="380"/>
      <c r="O9" s="382">
        <f t="shared" si="3"/>
        <v>0</v>
      </c>
      <c r="P9" s="382"/>
      <c r="Q9" s="382"/>
      <c r="R9" s="382">
        <f t="shared" ref="R9:R65" si="6">P9+Q9</f>
        <v>0</v>
      </c>
      <c r="S9" s="380"/>
      <c r="T9" s="380"/>
      <c r="U9" s="382">
        <f t="shared" si="4"/>
        <v>0</v>
      </c>
    </row>
    <row r="10" spans="1:21" x14ac:dyDescent="0.25">
      <c r="A10" s="383">
        <v>3</v>
      </c>
      <c r="B10" s="386" t="s">
        <v>20</v>
      </c>
      <c r="C10" s="387" t="s">
        <v>21</v>
      </c>
      <c r="D10" s="380">
        <v>4833</v>
      </c>
      <c r="E10" s="380"/>
      <c r="F10" s="422">
        <f t="shared" si="1"/>
        <v>4833</v>
      </c>
      <c r="G10" s="380">
        <v>2230</v>
      </c>
      <c r="H10" s="380"/>
      <c r="I10" s="382">
        <f t="shared" si="2"/>
        <v>2230</v>
      </c>
      <c r="J10" s="380">
        <v>299</v>
      </c>
      <c r="K10" s="382"/>
      <c r="L10" s="382">
        <f t="shared" si="5"/>
        <v>299</v>
      </c>
      <c r="M10" s="380">
        <v>4328</v>
      </c>
      <c r="N10" s="380"/>
      <c r="O10" s="382">
        <f t="shared" si="3"/>
        <v>4328</v>
      </c>
      <c r="P10" s="380">
        <v>155</v>
      </c>
      <c r="Q10" s="382"/>
      <c r="R10" s="382">
        <f t="shared" si="6"/>
        <v>155</v>
      </c>
      <c r="S10" s="380">
        <v>1860</v>
      </c>
      <c r="T10" s="380"/>
      <c r="U10" s="382">
        <f t="shared" si="4"/>
        <v>1860</v>
      </c>
    </row>
    <row r="11" spans="1:21" x14ac:dyDescent="0.25">
      <c r="A11" s="383">
        <v>4</v>
      </c>
      <c r="B11" s="384" t="s">
        <v>22</v>
      </c>
      <c r="C11" s="385" t="s">
        <v>23</v>
      </c>
      <c r="D11" s="380">
        <v>3320</v>
      </c>
      <c r="E11" s="380"/>
      <c r="F11" s="422">
        <f t="shared" si="1"/>
        <v>3320</v>
      </c>
      <c r="G11" s="380">
        <v>73</v>
      </c>
      <c r="H11" s="380"/>
      <c r="I11" s="382">
        <f t="shared" si="2"/>
        <v>73</v>
      </c>
      <c r="J11" s="380"/>
      <c r="K11" s="382"/>
      <c r="L11" s="382">
        <f t="shared" si="5"/>
        <v>0</v>
      </c>
      <c r="M11" s="380"/>
      <c r="N11" s="380"/>
      <c r="O11" s="382">
        <f t="shared" si="3"/>
        <v>0</v>
      </c>
      <c r="P11" s="382"/>
      <c r="Q11" s="382"/>
      <c r="R11" s="382">
        <f t="shared" si="6"/>
        <v>0</v>
      </c>
      <c r="S11" s="380"/>
      <c r="T11" s="380"/>
      <c r="U11" s="382">
        <f t="shared" si="4"/>
        <v>0</v>
      </c>
    </row>
    <row r="12" spans="1:21" ht="12.75" customHeight="1" x14ac:dyDescent="0.25">
      <c r="A12" s="383">
        <v>5</v>
      </c>
      <c r="B12" s="384" t="s">
        <v>24</v>
      </c>
      <c r="C12" s="385" t="s">
        <v>25</v>
      </c>
      <c r="D12" s="380">
        <v>3368</v>
      </c>
      <c r="E12" s="380"/>
      <c r="F12" s="422">
        <f t="shared" si="1"/>
        <v>3368</v>
      </c>
      <c r="G12" s="380">
        <v>73</v>
      </c>
      <c r="H12" s="380"/>
      <c r="I12" s="382">
        <f t="shared" si="2"/>
        <v>73</v>
      </c>
      <c r="J12" s="380"/>
      <c r="K12" s="382"/>
      <c r="L12" s="382">
        <f t="shared" si="5"/>
        <v>0</v>
      </c>
      <c r="M12" s="380"/>
      <c r="N12" s="380"/>
      <c r="O12" s="382">
        <f t="shared" si="3"/>
        <v>0</v>
      </c>
      <c r="P12" s="382"/>
      <c r="Q12" s="382"/>
      <c r="R12" s="382">
        <f t="shared" si="6"/>
        <v>0</v>
      </c>
      <c r="S12" s="380"/>
      <c r="T12" s="380"/>
      <c r="U12" s="382">
        <f t="shared" si="4"/>
        <v>0</v>
      </c>
    </row>
    <row r="13" spans="1:21" x14ac:dyDescent="0.25">
      <c r="A13" s="383">
        <v>6</v>
      </c>
      <c r="B13" s="386" t="s">
        <v>26</v>
      </c>
      <c r="C13" s="387" t="s">
        <v>27</v>
      </c>
      <c r="D13" s="380">
        <v>11007</v>
      </c>
      <c r="E13" s="380"/>
      <c r="F13" s="422">
        <f t="shared" si="1"/>
        <v>11007</v>
      </c>
      <c r="G13" s="380">
        <v>5559</v>
      </c>
      <c r="H13" s="380"/>
      <c r="I13" s="382">
        <f t="shared" si="2"/>
        <v>5559</v>
      </c>
      <c r="J13" s="380">
        <v>920</v>
      </c>
      <c r="K13" s="382"/>
      <c r="L13" s="382">
        <f t="shared" si="5"/>
        <v>920</v>
      </c>
      <c r="M13" s="380">
        <v>13328</v>
      </c>
      <c r="N13" s="380"/>
      <c r="O13" s="382">
        <f t="shared" si="3"/>
        <v>13328</v>
      </c>
      <c r="P13" s="380">
        <v>103</v>
      </c>
      <c r="Q13" s="382"/>
      <c r="R13" s="382">
        <f t="shared" si="6"/>
        <v>103</v>
      </c>
      <c r="S13" s="380">
        <v>1240</v>
      </c>
      <c r="T13" s="380"/>
      <c r="U13" s="382">
        <f t="shared" si="4"/>
        <v>1240</v>
      </c>
    </row>
    <row r="14" spans="1:21" x14ac:dyDescent="0.25">
      <c r="A14" s="383">
        <v>7</v>
      </c>
      <c r="B14" s="388" t="s">
        <v>28</v>
      </c>
      <c r="C14" s="389" t="s">
        <v>29</v>
      </c>
      <c r="D14" s="380">
        <v>7439</v>
      </c>
      <c r="E14" s="380"/>
      <c r="F14" s="422">
        <f t="shared" si="1"/>
        <v>7439</v>
      </c>
      <c r="G14" s="380">
        <v>1143</v>
      </c>
      <c r="H14" s="380"/>
      <c r="I14" s="382">
        <f t="shared" si="2"/>
        <v>1143</v>
      </c>
      <c r="J14" s="380"/>
      <c r="K14" s="382"/>
      <c r="L14" s="382">
        <f t="shared" si="5"/>
        <v>0</v>
      </c>
      <c r="M14" s="380"/>
      <c r="N14" s="380"/>
      <c r="O14" s="382">
        <f t="shared" si="3"/>
        <v>0</v>
      </c>
      <c r="P14" s="382"/>
      <c r="Q14" s="382"/>
      <c r="R14" s="382">
        <f t="shared" si="6"/>
        <v>0</v>
      </c>
      <c r="S14" s="380"/>
      <c r="T14" s="380"/>
      <c r="U14" s="382">
        <f t="shared" si="4"/>
        <v>0</v>
      </c>
    </row>
    <row r="15" spans="1:21" x14ac:dyDescent="0.25">
      <c r="A15" s="383">
        <v>8</v>
      </c>
      <c r="B15" s="386" t="s">
        <v>30</v>
      </c>
      <c r="C15" s="387" t="s">
        <v>31</v>
      </c>
      <c r="D15" s="380">
        <v>7085</v>
      </c>
      <c r="E15" s="380"/>
      <c r="F15" s="422">
        <f t="shared" si="1"/>
        <v>7085</v>
      </c>
      <c r="G15" s="380">
        <v>52</v>
      </c>
      <c r="H15" s="380"/>
      <c r="I15" s="382">
        <f t="shared" si="2"/>
        <v>52</v>
      </c>
      <c r="J15" s="380"/>
      <c r="K15" s="382"/>
      <c r="L15" s="382">
        <f t="shared" si="5"/>
        <v>0</v>
      </c>
      <c r="M15" s="380"/>
      <c r="N15" s="380"/>
      <c r="O15" s="382">
        <f t="shared" si="3"/>
        <v>0</v>
      </c>
      <c r="P15" s="382"/>
      <c r="Q15" s="382"/>
      <c r="R15" s="382">
        <f t="shared" si="6"/>
        <v>0</v>
      </c>
      <c r="S15" s="380"/>
      <c r="T15" s="380"/>
      <c r="U15" s="382">
        <f t="shared" si="4"/>
        <v>0</v>
      </c>
    </row>
    <row r="16" spans="1:21" x14ac:dyDescent="0.25">
      <c r="A16" s="383">
        <v>9</v>
      </c>
      <c r="B16" s="386" t="s">
        <v>32</v>
      </c>
      <c r="C16" s="387" t="s">
        <v>33</v>
      </c>
      <c r="D16" s="380">
        <v>3184</v>
      </c>
      <c r="E16" s="380"/>
      <c r="F16" s="422">
        <f t="shared" si="1"/>
        <v>3184</v>
      </c>
      <c r="G16" s="380">
        <v>490</v>
      </c>
      <c r="H16" s="380"/>
      <c r="I16" s="382">
        <f t="shared" si="2"/>
        <v>490</v>
      </c>
      <c r="J16" s="380">
        <v>332</v>
      </c>
      <c r="K16" s="382"/>
      <c r="L16" s="382">
        <f t="shared" si="5"/>
        <v>332</v>
      </c>
      <c r="M16" s="380">
        <v>3015</v>
      </c>
      <c r="N16" s="380"/>
      <c r="O16" s="382">
        <f t="shared" si="3"/>
        <v>3015</v>
      </c>
      <c r="P16" s="382"/>
      <c r="Q16" s="382"/>
      <c r="R16" s="382">
        <f t="shared" si="6"/>
        <v>0</v>
      </c>
      <c r="S16" s="380"/>
      <c r="T16" s="380"/>
      <c r="U16" s="382">
        <f t="shared" si="4"/>
        <v>0</v>
      </c>
    </row>
    <row r="17" spans="1:21" x14ac:dyDescent="0.25">
      <c r="A17" s="383">
        <v>10</v>
      </c>
      <c r="B17" s="386" t="s">
        <v>36</v>
      </c>
      <c r="C17" s="387" t="s">
        <v>37</v>
      </c>
      <c r="D17" s="380">
        <v>3362</v>
      </c>
      <c r="E17" s="380"/>
      <c r="F17" s="422">
        <f t="shared" si="1"/>
        <v>3362</v>
      </c>
      <c r="G17" s="380">
        <v>73</v>
      </c>
      <c r="H17" s="380"/>
      <c r="I17" s="382">
        <f t="shared" si="2"/>
        <v>73</v>
      </c>
      <c r="J17" s="380"/>
      <c r="K17" s="382"/>
      <c r="L17" s="382">
        <f t="shared" si="5"/>
        <v>0</v>
      </c>
      <c r="M17" s="380"/>
      <c r="N17" s="380"/>
      <c r="O17" s="382">
        <f t="shared" si="3"/>
        <v>0</v>
      </c>
      <c r="P17" s="382"/>
      <c r="Q17" s="382"/>
      <c r="R17" s="382">
        <f t="shared" si="6"/>
        <v>0</v>
      </c>
      <c r="S17" s="380"/>
      <c r="T17" s="380"/>
      <c r="U17" s="382">
        <f t="shared" si="4"/>
        <v>0</v>
      </c>
    </row>
    <row r="18" spans="1:21" x14ac:dyDescent="0.25">
      <c r="A18" s="383">
        <v>11</v>
      </c>
      <c r="B18" s="386" t="s">
        <v>38</v>
      </c>
      <c r="C18" s="387" t="s">
        <v>39</v>
      </c>
      <c r="D18" s="380">
        <v>5510</v>
      </c>
      <c r="E18" s="380"/>
      <c r="F18" s="422">
        <f t="shared" si="1"/>
        <v>5510</v>
      </c>
      <c r="G18" s="380">
        <v>850</v>
      </c>
      <c r="H18" s="380"/>
      <c r="I18" s="382">
        <f t="shared" si="2"/>
        <v>850</v>
      </c>
      <c r="J18" s="380"/>
      <c r="K18" s="382"/>
      <c r="L18" s="382">
        <f t="shared" si="5"/>
        <v>0</v>
      </c>
      <c r="M18" s="380"/>
      <c r="N18" s="380"/>
      <c r="O18" s="382">
        <f t="shared" si="3"/>
        <v>0</v>
      </c>
      <c r="P18" s="382"/>
      <c r="Q18" s="382"/>
      <c r="R18" s="382">
        <f t="shared" si="6"/>
        <v>0</v>
      </c>
      <c r="S18" s="380"/>
      <c r="T18" s="380"/>
      <c r="U18" s="382">
        <f t="shared" si="4"/>
        <v>0</v>
      </c>
    </row>
    <row r="19" spans="1:21" x14ac:dyDescent="0.25">
      <c r="A19" s="383">
        <v>12</v>
      </c>
      <c r="B19" s="386" t="s">
        <v>44</v>
      </c>
      <c r="C19" s="387" t="s">
        <v>45</v>
      </c>
      <c r="D19" s="380">
        <v>4477</v>
      </c>
      <c r="E19" s="380"/>
      <c r="F19" s="422">
        <f t="shared" si="1"/>
        <v>4477</v>
      </c>
      <c r="G19" s="380">
        <v>73</v>
      </c>
      <c r="H19" s="380"/>
      <c r="I19" s="382">
        <f t="shared" si="2"/>
        <v>73</v>
      </c>
      <c r="J19" s="380"/>
      <c r="K19" s="382"/>
      <c r="L19" s="382">
        <f t="shared" si="5"/>
        <v>0</v>
      </c>
      <c r="M19" s="380"/>
      <c r="N19" s="380"/>
      <c r="O19" s="382">
        <f t="shared" si="3"/>
        <v>0</v>
      </c>
      <c r="P19" s="382"/>
      <c r="Q19" s="382"/>
      <c r="R19" s="382">
        <f t="shared" si="6"/>
        <v>0</v>
      </c>
      <c r="S19" s="380"/>
      <c r="T19" s="380"/>
      <c r="U19" s="382">
        <f t="shared" si="4"/>
        <v>0</v>
      </c>
    </row>
    <row r="20" spans="1:21" x14ac:dyDescent="0.25">
      <c r="A20" s="383">
        <v>13</v>
      </c>
      <c r="B20" s="386" t="s">
        <v>46</v>
      </c>
      <c r="C20" s="387" t="s">
        <v>47</v>
      </c>
      <c r="D20" s="380">
        <v>6176</v>
      </c>
      <c r="E20" s="380"/>
      <c r="F20" s="422">
        <f t="shared" si="1"/>
        <v>6176</v>
      </c>
      <c r="G20" s="380">
        <v>73</v>
      </c>
      <c r="H20" s="380"/>
      <c r="I20" s="382">
        <f t="shared" si="2"/>
        <v>73</v>
      </c>
      <c r="J20" s="380">
        <v>702</v>
      </c>
      <c r="K20" s="382"/>
      <c r="L20" s="382">
        <f t="shared" si="5"/>
        <v>702</v>
      </c>
      <c r="M20" s="380">
        <v>6365</v>
      </c>
      <c r="N20" s="380"/>
      <c r="O20" s="382">
        <f t="shared" si="3"/>
        <v>6365</v>
      </c>
      <c r="P20" s="382"/>
      <c r="Q20" s="382"/>
      <c r="R20" s="382">
        <f t="shared" si="6"/>
        <v>0</v>
      </c>
      <c r="S20" s="380"/>
      <c r="T20" s="380"/>
      <c r="U20" s="382">
        <f t="shared" si="4"/>
        <v>0</v>
      </c>
    </row>
    <row r="21" spans="1:21" x14ac:dyDescent="0.25">
      <c r="A21" s="383">
        <v>14</v>
      </c>
      <c r="B21" s="386" t="s">
        <v>48</v>
      </c>
      <c r="C21" s="387" t="s">
        <v>49</v>
      </c>
      <c r="D21" s="380">
        <v>6752</v>
      </c>
      <c r="E21" s="380"/>
      <c r="F21" s="422">
        <f t="shared" si="1"/>
        <v>6752</v>
      </c>
      <c r="G21" s="380">
        <v>1138</v>
      </c>
      <c r="H21" s="380"/>
      <c r="I21" s="382">
        <f t="shared" si="2"/>
        <v>1138</v>
      </c>
      <c r="J21" s="380">
        <v>369</v>
      </c>
      <c r="K21" s="382"/>
      <c r="L21" s="382">
        <f t="shared" si="5"/>
        <v>369</v>
      </c>
      <c r="M21" s="380">
        <v>3350</v>
      </c>
      <c r="N21" s="380"/>
      <c r="O21" s="382">
        <f t="shared" si="3"/>
        <v>3350</v>
      </c>
      <c r="P21" s="382"/>
      <c r="Q21" s="382"/>
      <c r="R21" s="382">
        <f t="shared" si="6"/>
        <v>0</v>
      </c>
      <c r="S21" s="380"/>
      <c r="T21" s="380"/>
      <c r="U21" s="382">
        <f t="shared" si="4"/>
        <v>0</v>
      </c>
    </row>
    <row r="22" spans="1:21" x14ac:dyDescent="0.25">
      <c r="A22" s="383">
        <v>15</v>
      </c>
      <c r="B22" s="386" t="s">
        <v>50</v>
      </c>
      <c r="C22" s="387" t="s">
        <v>51</v>
      </c>
      <c r="D22" s="380">
        <v>8192</v>
      </c>
      <c r="E22" s="380"/>
      <c r="F22" s="422">
        <f t="shared" si="1"/>
        <v>8192</v>
      </c>
      <c r="G22" s="380">
        <v>4059</v>
      </c>
      <c r="H22" s="380"/>
      <c r="I22" s="382">
        <f t="shared" si="2"/>
        <v>4059</v>
      </c>
      <c r="J22" s="380">
        <v>553</v>
      </c>
      <c r="K22" s="382"/>
      <c r="L22" s="382">
        <f t="shared" si="5"/>
        <v>553</v>
      </c>
      <c r="M22" s="380">
        <v>8013</v>
      </c>
      <c r="N22" s="380"/>
      <c r="O22" s="382">
        <f t="shared" si="3"/>
        <v>8013</v>
      </c>
      <c r="P22" s="382"/>
      <c r="Q22" s="382"/>
      <c r="R22" s="382">
        <f t="shared" si="6"/>
        <v>0</v>
      </c>
      <c r="S22" s="380"/>
      <c r="T22" s="380"/>
      <c r="U22" s="382">
        <f t="shared" si="4"/>
        <v>0</v>
      </c>
    </row>
    <row r="23" spans="1:21" x14ac:dyDescent="0.25">
      <c r="A23" s="383">
        <v>16</v>
      </c>
      <c r="B23" s="384" t="s">
        <v>52</v>
      </c>
      <c r="C23" s="385" t="s">
        <v>53</v>
      </c>
      <c r="D23" s="380">
        <v>2484</v>
      </c>
      <c r="E23" s="380"/>
      <c r="F23" s="422">
        <f t="shared" si="1"/>
        <v>2484</v>
      </c>
      <c r="G23" s="380">
        <v>58</v>
      </c>
      <c r="H23" s="380"/>
      <c r="I23" s="382">
        <f t="shared" si="2"/>
        <v>58</v>
      </c>
      <c r="J23" s="380"/>
      <c r="K23" s="382"/>
      <c r="L23" s="382">
        <f t="shared" si="5"/>
        <v>0</v>
      </c>
      <c r="M23" s="380"/>
      <c r="N23" s="380"/>
      <c r="O23" s="382">
        <f t="shared" si="3"/>
        <v>0</v>
      </c>
      <c r="P23" s="382"/>
      <c r="Q23" s="382"/>
      <c r="R23" s="382">
        <f t="shared" si="6"/>
        <v>0</v>
      </c>
      <c r="S23" s="380"/>
      <c r="T23" s="380"/>
      <c r="U23" s="382">
        <f t="shared" si="4"/>
        <v>0</v>
      </c>
    </row>
    <row r="24" spans="1:21" x14ac:dyDescent="0.25">
      <c r="A24" s="383">
        <v>17</v>
      </c>
      <c r="B24" s="384" t="s">
        <v>54</v>
      </c>
      <c r="C24" s="385" t="s">
        <v>55</v>
      </c>
      <c r="D24" s="380">
        <v>2202</v>
      </c>
      <c r="E24" s="380"/>
      <c r="F24" s="422">
        <f t="shared" si="1"/>
        <v>2202</v>
      </c>
      <c r="G24" s="380">
        <v>73</v>
      </c>
      <c r="H24" s="380"/>
      <c r="I24" s="382">
        <f t="shared" si="2"/>
        <v>73</v>
      </c>
      <c r="J24" s="380"/>
      <c r="K24" s="382"/>
      <c r="L24" s="382">
        <f t="shared" si="5"/>
        <v>0</v>
      </c>
      <c r="M24" s="380"/>
      <c r="N24" s="380"/>
      <c r="O24" s="382">
        <f t="shared" si="3"/>
        <v>0</v>
      </c>
      <c r="P24" s="382"/>
      <c r="Q24" s="382"/>
      <c r="R24" s="382">
        <f t="shared" si="6"/>
        <v>0</v>
      </c>
      <c r="S24" s="380"/>
      <c r="T24" s="380"/>
      <c r="U24" s="382">
        <f t="shared" si="4"/>
        <v>0</v>
      </c>
    </row>
    <row r="25" spans="1:21" x14ac:dyDescent="0.25">
      <c r="A25" s="383">
        <v>18</v>
      </c>
      <c r="B25" s="384" t="s">
        <v>56</v>
      </c>
      <c r="C25" s="385" t="s">
        <v>57</v>
      </c>
      <c r="D25" s="380">
        <v>5681</v>
      </c>
      <c r="E25" s="380"/>
      <c r="F25" s="422">
        <f t="shared" si="1"/>
        <v>5681</v>
      </c>
      <c r="G25" s="380">
        <v>2750</v>
      </c>
      <c r="H25" s="380"/>
      <c r="I25" s="382">
        <f t="shared" si="2"/>
        <v>2750</v>
      </c>
      <c r="J25" s="380">
        <v>453</v>
      </c>
      <c r="K25" s="382"/>
      <c r="L25" s="382">
        <f t="shared" si="5"/>
        <v>453</v>
      </c>
      <c r="M25" s="380">
        <v>6555</v>
      </c>
      <c r="N25" s="380"/>
      <c r="O25" s="382">
        <f t="shared" si="3"/>
        <v>6555</v>
      </c>
      <c r="P25" s="382"/>
      <c r="Q25" s="382"/>
      <c r="R25" s="382">
        <f t="shared" si="6"/>
        <v>0</v>
      </c>
      <c r="S25" s="380"/>
      <c r="T25" s="380"/>
      <c r="U25" s="382">
        <f t="shared" si="4"/>
        <v>0</v>
      </c>
    </row>
    <row r="26" spans="1:21" x14ac:dyDescent="0.25">
      <c r="A26" s="383">
        <v>19</v>
      </c>
      <c r="B26" s="384" t="s">
        <v>58</v>
      </c>
      <c r="C26" s="385" t="s">
        <v>59</v>
      </c>
      <c r="D26" s="380">
        <v>3950</v>
      </c>
      <c r="E26" s="380"/>
      <c r="F26" s="422">
        <f t="shared" si="1"/>
        <v>3950</v>
      </c>
      <c r="G26" s="380">
        <v>1432</v>
      </c>
      <c r="H26" s="380"/>
      <c r="I26" s="382">
        <f t="shared" si="2"/>
        <v>1432</v>
      </c>
      <c r="J26" s="380">
        <v>1157</v>
      </c>
      <c r="K26" s="382"/>
      <c r="L26" s="382">
        <f t="shared" si="5"/>
        <v>1157</v>
      </c>
      <c r="M26" s="380">
        <v>16750</v>
      </c>
      <c r="N26" s="380"/>
      <c r="O26" s="382">
        <f t="shared" si="3"/>
        <v>16750</v>
      </c>
      <c r="P26" s="382"/>
      <c r="Q26" s="382"/>
      <c r="R26" s="382">
        <f t="shared" si="6"/>
        <v>0</v>
      </c>
      <c r="S26" s="380"/>
      <c r="T26" s="380"/>
      <c r="U26" s="382">
        <f t="shared" si="4"/>
        <v>0</v>
      </c>
    </row>
    <row r="27" spans="1:21" x14ac:dyDescent="0.25">
      <c r="A27" s="383">
        <v>20</v>
      </c>
      <c r="B27" s="386" t="s">
        <v>68</v>
      </c>
      <c r="C27" s="387" t="s">
        <v>69</v>
      </c>
      <c r="D27" s="380">
        <v>4701</v>
      </c>
      <c r="E27" s="380"/>
      <c r="F27" s="422">
        <f t="shared" si="1"/>
        <v>4701</v>
      </c>
      <c r="G27" s="380">
        <v>72</v>
      </c>
      <c r="H27" s="380"/>
      <c r="I27" s="382">
        <f t="shared" si="2"/>
        <v>72</v>
      </c>
      <c r="J27" s="380"/>
      <c r="K27" s="382"/>
      <c r="L27" s="382">
        <f t="shared" si="5"/>
        <v>0</v>
      </c>
      <c r="M27" s="380"/>
      <c r="N27" s="380"/>
      <c r="O27" s="382">
        <f t="shared" si="3"/>
        <v>0</v>
      </c>
      <c r="P27" s="382"/>
      <c r="Q27" s="382"/>
      <c r="R27" s="382">
        <f t="shared" si="6"/>
        <v>0</v>
      </c>
      <c r="S27" s="380"/>
      <c r="T27" s="380"/>
      <c r="U27" s="382">
        <f t="shared" si="4"/>
        <v>0</v>
      </c>
    </row>
    <row r="28" spans="1:21" x14ac:dyDescent="0.25">
      <c r="A28" s="383">
        <v>21</v>
      </c>
      <c r="B28" s="386" t="s">
        <v>77</v>
      </c>
      <c r="C28" s="387" t="s">
        <v>78</v>
      </c>
      <c r="D28" s="380">
        <v>13560</v>
      </c>
      <c r="E28" s="380"/>
      <c r="F28" s="422">
        <f t="shared" si="1"/>
        <v>13560</v>
      </c>
      <c r="G28" s="380">
        <v>3892</v>
      </c>
      <c r="H28" s="380"/>
      <c r="I28" s="382">
        <f t="shared" si="2"/>
        <v>3892</v>
      </c>
      <c r="J28" s="380">
        <v>587</v>
      </c>
      <c r="K28" s="382"/>
      <c r="L28" s="382">
        <f t="shared" si="5"/>
        <v>587</v>
      </c>
      <c r="M28" s="380">
        <v>9873</v>
      </c>
      <c r="N28" s="380"/>
      <c r="O28" s="382">
        <f t="shared" si="3"/>
        <v>9873</v>
      </c>
      <c r="P28" s="382"/>
      <c r="Q28" s="382"/>
      <c r="R28" s="382">
        <f t="shared" si="6"/>
        <v>0</v>
      </c>
      <c r="S28" s="380"/>
      <c r="T28" s="380"/>
      <c r="U28" s="382">
        <f t="shared" si="4"/>
        <v>0</v>
      </c>
    </row>
    <row r="29" spans="1:21" x14ac:dyDescent="0.25">
      <c r="A29" s="383">
        <v>22</v>
      </c>
      <c r="B29" s="384" t="s">
        <v>79</v>
      </c>
      <c r="C29" s="385" t="s">
        <v>80</v>
      </c>
      <c r="D29" s="380">
        <v>11757</v>
      </c>
      <c r="E29" s="380"/>
      <c r="F29" s="422">
        <f t="shared" si="1"/>
        <v>11757</v>
      </c>
      <c r="G29" s="380">
        <v>5563</v>
      </c>
      <c r="H29" s="380"/>
      <c r="I29" s="382">
        <f t="shared" si="2"/>
        <v>5563</v>
      </c>
      <c r="J29" s="380">
        <v>1234</v>
      </c>
      <c r="K29" s="382"/>
      <c r="L29" s="382">
        <f t="shared" si="5"/>
        <v>1234</v>
      </c>
      <c r="M29" s="380">
        <v>21157</v>
      </c>
      <c r="N29" s="380"/>
      <c r="O29" s="382">
        <f t="shared" si="3"/>
        <v>21157</v>
      </c>
      <c r="P29" s="380">
        <v>234</v>
      </c>
      <c r="Q29" s="382"/>
      <c r="R29" s="382">
        <f t="shared" si="6"/>
        <v>234</v>
      </c>
      <c r="S29" s="380">
        <v>2790</v>
      </c>
      <c r="T29" s="380"/>
      <c r="U29" s="382">
        <f t="shared" si="4"/>
        <v>2790</v>
      </c>
    </row>
    <row r="30" spans="1:21" x14ac:dyDescent="0.25">
      <c r="A30" s="383">
        <v>23</v>
      </c>
      <c r="B30" s="388" t="s">
        <v>81</v>
      </c>
      <c r="C30" s="389" t="s">
        <v>82</v>
      </c>
      <c r="D30" s="380">
        <v>3180</v>
      </c>
      <c r="E30" s="380"/>
      <c r="F30" s="422">
        <f t="shared" si="1"/>
        <v>3180</v>
      </c>
      <c r="G30" s="380">
        <v>489</v>
      </c>
      <c r="H30" s="380"/>
      <c r="I30" s="382">
        <f t="shared" si="2"/>
        <v>489</v>
      </c>
      <c r="J30" s="380">
        <v>517</v>
      </c>
      <c r="K30" s="382"/>
      <c r="L30" s="382">
        <f t="shared" si="5"/>
        <v>517</v>
      </c>
      <c r="M30" s="380">
        <v>4690</v>
      </c>
      <c r="N30" s="380"/>
      <c r="O30" s="382">
        <f t="shared" si="3"/>
        <v>4690</v>
      </c>
      <c r="P30" s="382"/>
      <c r="Q30" s="382"/>
      <c r="R30" s="382">
        <f t="shared" si="6"/>
        <v>0</v>
      </c>
      <c r="S30" s="380"/>
      <c r="T30" s="380"/>
      <c r="U30" s="382">
        <f t="shared" si="4"/>
        <v>0</v>
      </c>
    </row>
    <row r="31" spans="1:21" x14ac:dyDescent="0.25">
      <c r="A31" s="383">
        <v>24</v>
      </c>
      <c r="B31" s="384" t="s">
        <v>83</v>
      </c>
      <c r="C31" s="385" t="s">
        <v>84</v>
      </c>
      <c r="D31" s="380">
        <v>7017</v>
      </c>
      <c r="E31" s="380"/>
      <c r="F31" s="422">
        <f t="shared" si="1"/>
        <v>7017</v>
      </c>
      <c r="G31" s="380">
        <v>3421</v>
      </c>
      <c r="H31" s="380"/>
      <c r="I31" s="382">
        <f t="shared" si="2"/>
        <v>3421</v>
      </c>
      <c r="J31" s="380">
        <v>538</v>
      </c>
      <c r="K31" s="382"/>
      <c r="L31" s="382">
        <f t="shared" si="5"/>
        <v>538</v>
      </c>
      <c r="M31" s="380">
        <v>7795</v>
      </c>
      <c r="N31" s="380"/>
      <c r="O31" s="382">
        <f t="shared" si="3"/>
        <v>7795</v>
      </c>
      <c r="P31" s="380">
        <v>155</v>
      </c>
      <c r="Q31" s="382"/>
      <c r="R31" s="382">
        <f t="shared" si="6"/>
        <v>155</v>
      </c>
      <c r="S31" s="380">
        <v>1860</v>
      </c>
      <c r="T31" s="380"/>
      <c r="U31" s="382">
        <f t="shared" si="4"/>
        <v>1860</v>
      </c>
    </row>
    <row r="32" spans="1:21" x14ac:dyDescent="0.25">
      <c r="A32" s="383">
        <v>25</v>
      </c>
      <c r="B32" s="384" t="s">
        <v>85</v>
      </c>
      <c r="C32" s="385" t="s">
        <v>86</v>
      </c>
      <c r="D32" s="380">
        <v>4549</v>
      </c>
      <c r="E32" s="380"/>
      <c r="F32" s="422">
        <f t="shared" si="1"/>
        <v>4549</v>
      </c>
      <c r="G32" s="380">
        <v>73</v>
      </c>
      <c r="H32" s="380"/>
      <c r="I32" s="382">
        <f t="shared" si="2"/>
        <v>73</v>
      </c>
      <c r="J32" s="380">
        <v>332</v>
      </c>
      <c r="K32" s="382"/>
      <c r="L32" s="382">
        <f t="shared" si="5"/>
        <v>332</v>
      </c>
      <c r="M32" s="380">
        <v>3015</v>
      </c>
      <c r="N32" s="380"/>
      <c r="O32" s="382">
        <f t="shared" si="3"/>
        <v>3015</v>
      </c>
      <c r="P32" s="382"/>
      <c r="Q32" s="382"/>
      <c r="R32" s="382">
        <f t="shared" si="6"/>
        <v>0</v>
      </c>
      <c r="S32" s="380"/>
      <c r="T32" s="380"/>
      <c r="U32" s="382">
        <f t="shared" si="4"/>
        <v>0</v>
      </c>
    </row>
    <row r="33" spans="1:21" x14ac:dyDescent="0.25">
      <c r="A33" s="383">
        <v>26</v>
      </c>
      <c r="B33" s="386" t="s">
        <v>87</v>
      </c>
      <c r="C33" s="387" t="s">
        <v>88</v>
      </c>
      <c r="D33" s="380">
        <v>6759</v>
      </c>
      <c r="E33" s="380"/>
      <c r="F33" s="422">
        <f t="shared" si="1"/>
        <v>6759</v>
      </c>
      <c r="G33" s="380">
        <v>3228</v>
      </c>
      <c r="H33" s="380"/>
      <c r="I33" s="382">
        <f t="shared" si="2"/>
        <v>3228</v>
      </c>
      <c r="J33" s="380">
        <v>691</v>
      </c>
      <c r="K33" s="382"/>
      <c r="L33" s="382">
        <f t="shared" si="5"/>
        <v>691</v>
      </c>
      <c r="M33" s="380">
        <v>10007</v>
      </c>
      <c r="N33" s="380"/>
      <c r="O33" s="382">
        <f t="shared" si="3"/>
        <v>10007</v>
      </c>
      <c r="P33" s="382"/>
      <c r="Q33" s="382"/>
      <c r="R33" s="382">
        <f t="shared" si="6"/>
        <v>0</v>
      </c>
      <c r="S33" s="380"/>
      <c r="T33" s="380"/>
      <c r="U33" s="382">
        <f t="shared" si="4"/>
        <v>0</v>
      </c>
    </row>
    <row r="34" spans="1:21" x14ac:dyDescent="0.25">
      <c r="A34" s="383">
        <v>27</v>
      </c>
      <c r="B34" s="384" t="s">
        <v>89</v>
      </c>
      <c r="C34" s="385" t="s">
        <v>90</v>
      </c>
      <c r="D34" s="380">
        <v>4180</v>
      </c>
      <c r="E34" s="380"/>
      <c r="F34" s="422">
        <f t="shared" si="1"/>
        <v>4180</v>
      </c>
      <c r="G34" s="380">
        <v>73</v>
      </c>
      <c r="H34" s="380"/>
      <c r="I34" s="382">
        <f t="shared" si="2"/>
        <v>73</v>
      </c>
      <c r="J34" s="380"/>
      <c r="K34" s="382"/>
      <c r="L34" s="382">
        <f t="shared" si="5"/>
        <v>0</v>
      </c>
      <c r="M34" s="380"/>
      <c r="N34" s="380"/>
      <c r="O34" s="382">
        <f t="shared" si="3"/>
        <v>0</v>
      </c>
      <c r="P34" s="382"/>
      <c r="Q34" s="382"/>
      <c r="R34" s="382">
        <f t="shared" si="6"/>
        <v>0</v>
      </c>
      <c r="S34" s="380"/>
      <c r="T34" s="380"/>
      <c r="U34" s="382">
        <f t="shared" si="4"/>
        <v>0</v>
      </c>
    </row>
    <row r="35" spans="1:21" x14ac:dyDescent="0.25">
      <c r="A35" s="383">
        <v>28</v>
      </c>
      <c r="B35" s="384" t="s">
        <v>91</v>
      </c>
      <c r="C35" s="385" t="s">
        <v>92</v>
      </c>
      <c r="D35" s="380">
        <v>2318</v>
      </c>
      <c r="E35" s="380"/>
      <c r="F35" s="422">
        <f t="shared" si="1"/>
        <v>2318</v>
      </c>
      <c r="G35" s="380">
        <v>52</v>
      </c>
      <c r="H35" s="380"/>
      <c r="I35" s="382">
        <f t="shared" si="2"/>
        <v>52</v>
      </c>
      <c r="J35" s="380"/>
      <c r="K35" s="382"/>
      <c r="L35" s="382">
        <f t="shared" si="5"/>
        <v>0</v>
      </c>
      <c r="M35" s="380"/>
      <c r="N35" s="380"/>
      <c r="O35" s="382">
        <f t="shared" si="3"/>
        <v>0</v>
      </c>
      <c r="P35" s="382"/>
      <c r="Q35" s="382"/>
      <c r="R35" s="382">
        <f t="shared" si="6"/>
        <v>0</v>
      </c>
      <c r="S35" s="380"/>
      <c r="T35" s="380"/>
      <c r="U35" s="382">
        <f t="shared" si="4"/>
        <v>0</v>
      </c>
    </row>
    <row r="36" spans="1:21" x14ac:dyDescent="0.25">
      <c r="A36" s="383">
        <v>29</v>
      </c>
      <c r="B36" s="390" t="s">
        <v>93</v>
      </c>
      <c r="C36" s="391" t="s">
        <v>94</v>
      </c>
      <c r="D36" s="380">
        <v>5058</v>
      </c>
      <c r="E36" s="380"/>
      <c r="F36" s="422">
        <f t="shared" si="1"/>
        <v>5058</v>
      </c>
      <c r="G36" s="380">
        <v>416</v>
      </c>
      <c r="H36" s="380"/>
      <c r="I36" s="382">
        <f t="shared" si="2"/>
        <v>416</v>
      </c>
      <c r="J36" s="380"/>
      <c r="K36" s="382"/>
      <c r="L36" s="382">
        <f t="shared" si="5"/>
        <v>0</v>
      </c>
      <c r="M36" s="380"/>
      <c r="N36" s="380"/>
      <c r="O36" s="382">
        <f t="shared" si="3"/>
        <v>0</v>
      </c>
      <c r="P36" s="382"/>
      <c r="Q36" s="382"/>
      <c r="R36" s="382">
        <f t="shared" si="6"/>
        <v>0</v>
      </c>
      <c r="S36" s="380"/>
      <c r="T36" s="380"/>
      <c r="U36" s="382">
        <f t="shared" si="4"/>
        <v>0</v>
      </c>
    </row>
    <row r="37" spans="1:21" x14ac:dyDescent="0.25">
      <c r="A37" s="383">
        <v>30</v>
      </c>
      <c r="B37" s="384" t="s">
        <v>95</v>
      </c>
      <c r="C37" s="385" t="s">
        <v>96</v>
      </c>
      <c r="D37" s="380">
        <v>2503</v>
      </c>
      <c r="E37" s="380"/>
      <c r="F37" s="422">
        <f t="shared" si="1"/>
        <v>2503</v>
      </c>
      <c r="G37" s="380">
        <v>156</v>
      </c>
      <c r="H37" s="380"/>
      <c r="I37" s="382">
        <f t="shared" si="2"/>
        <v>156</v>
      </c>
      <c r="J37" s="380"/>
      <c r="K37" s="382"/>
      <c r="L37" s="382">
        <f t="shared" si="5"/>
        <v>0</v>
      </c>
      <c r="M37" s="380"/>
      <c r="N37" s="380"/>
      <c r="O37" s="382">
        <f t="shared" si="3"/>
        <v>0</v>
      </c>
      <c r="P37" s="382"/>
      <c r="Q37" s="382"/>
      <c r="R37" s="382">
        <f t="shared" si="6"/>
        <v>0</v>
      </c>
      <c r="S37" s="380"/>
      <c r="T37" s="380"/>
      <c r="U37" s="382">
        <f t="shared" si="4"/>
        <v>0</v>
      </c>
    </row>
    <row r="38" spans="1:21" x14ac:dyDescent="0.25">
      <c r="A38" s="383">
        <v>31</v>
      </c>
      <c r="B38" s="386" t="s">
        <v>99</v>
      </c>
      <c r="C38" s="387" t="s">
        <v>100</v>
      </c>
      <c r="D38" s="380">
        <v>9725</v>
      </c>
      <c r="E38" s="380"/>
      <c r="F38" s="422">
        <f t="shared" si="1"/>
        <v>9725</v>
      </c>
      <c r="G38" s="380">
        <v>4350</v>
      </c>
      <c r="H38" s="380"/>
      <c r="I38" s="382">
        <f t="shared" si="2"/>
        <v>4350</v>
      </c>
      <c r="J38" s="380">
        <v>567</v>
      </c>
      <c r="K38" s="382"/>
      <c r="L38" s="382">
        <f t="shared" si="5"/>
        <v>567</v>
      </c>
      <c r="M38" s="380">
        <v>8216</v>
      </c>
      <c r="N38" s="380"/>
      <c r="O38" s="382">
        <f t="shared" si="3"/>
        <v>8216</v>
      </c>
      <c r="P38" s="382"/>
      <c r="Q38" s="382"/>
      <c r="R38" s="382">
        <f t="shared" si="6"/>
        <v>0</v>
      </c>
      <c r="S38" s="380"/>
      <c r="T38" s="380"/>
      <c r="U38" s="382">
        <f t="shared" si="4"/>
        <v>0</v>
      </c>
    </row>
    <row r="39" spans="1:21" x14ac:dyDescent="0.25">
      <c r="A39" s="383">
        <v>32</v>
      </c>
      <c r="B39" s="384" t="s">
        <v>101</v>
      </c>
      <c r="C39" s="385" t="s">
        <v>102</v>
      </c>
      <c r="D39" s="380">
        <v>3398</v>
      </c>
      <c r="E39" s="380"/>
      <c r="F39" s="422">
        <f t="shared" si="1"/>
        <v>3398</v>
      </c>
      <c r="G39" s="380">
        <v>505</v>
      </c>
      <c r="H39" s="380"/>
      <c r="I39" s="382">
        <f t="shared" si="2"/>
        <v>505</v>
      </c>
      <c r="J39" s="380"/>
      <c r="K39" s="382"/>
      <c r="L39" s="382">
        <f t="shared" si="5"/>
        <v>0</v>
      </c>
      <c r="M39" s="380"/>
      <c r="N39" s="380"/>
      <c r="O39" s="382">
        <f t="shared" si="3"/>
        <v>0</v>
      </c>
      <c r="P39" s="382"/>
      <c r="Q39" s="382"/>
      <c r="R39" s="382">
        <f t="shared" si="6"/>
        <v>0</v>
      </c>
      <c r="S39" s="380"/>
      <c r="T39" s="380"/>
      <c r="U39" s="382">
        <f t="shared" si="4"/>
        <v>0</v>
      </c>
    </row>
    <row r="40" spans="1:21" x14ac:dyDescent="0.25">
      <c r="A40" s="383">
        <v>33</v>
      </c>
      <c r="B40" s="386" t="s">
        <v>103</v>
      </c>
      <c r="C40" s="387" t="s">
        <v>104</v>
      </c>
      <c r="D40" s="380">
        <v>7935</v>
      </c>
      <c r="E40" s="380"/>
      <c r="F40" s="422">
        <f t="shared" si="1"/>
        <v>7935</v>
      </c>
      <c r="G40" s="380">
        <v>3976</v>
      </c>
      <c r="H40" s="380"/>
      <c r="I40" s="382">
        <f t="shared" si="2"/>
        <v>3976</v>
      </c>
      <c r="J40" s="380">
        <v>793</v>
      </c>
      <c r="K40" s="382"/>
      <c r="L40" s="382">
        <f t="shared" si="5"/>
        <v>793</v>
      </c>
      <c r="M40" s="380">
        <v>11479</v>
      </c>
      <c r="N40" s="380"/>
      <c r="O40" s="382">
        <f t="shared" si="3"/>
        <v>11479</v>
      </c>
      <c r="P40" s="382"/>
      <c r="Q40" s="382"/>
      <c r="R40" s="382">
        <f t="shared" si="6"/>
        <v>0</v>
      </c>
      <c r="S40" s="380"/>
      <c r="T40" s="380"/>
      <c r="U40" s="382">
        <f t="shared" si="4"/>
        <v>0</v>
      </c>
    </row>
    <row r="41" spans="1:21" x14ac:dyDescent="0.25">
      <c r="A41" s="383">
        <v>34</v>
      </c>
      <c r="B41" s="384" t="s">
        <v>105</v>
      </c>
      <c r="C41" s="385" t="s">
        <v>106</v>
      </c>
      <c r="D41" s="380">
        <v>3442</v>
      </c>
      <c r="E41" s="380"/>
      <c r="F41" s="422">
        <f t="shared" si="1"/>
        <v>3442</v>
      </c>
      <c r="G41" s="380">
        <v>42</v>
      </c>
      <c r="H41" s="380"/>
      <c r="I41" s="382">
        <f t="shared" si="2"/>
        <v>42</v>
      </c>
      <c r="J41" s="380"/>
      <c r="K41" s="382"/>
      <c r="L41" s="382">
        <f t="shared" si="5"/>
        <v>0</v>
      </c>
      <c r="M41" s="380"/>
      <c r="N41" s="380"/>
      <c r="O41" s="382">
        <f t="shared" si="3"/>
        <v>0</v>
      </c>
      <c r="P41" s="382"/>
      <c r="Q41" s="382"/>
      <c r="R41" s="382">
        <f t="shared" si="6"/>
        <v>0</v>
      </c>
      <c r="S41" s="380"/>
      <c r="T41" s="380"/>
      <c r="U41" s="382">
        <f t="shared" si="4"/>
        <v>0</v>
      </c>
    </row>
    <row r="42" spans="1:21" ht="13.5" customHeight="1" x14ac:dyDescent="0.25">
      <c r="A42" s="383">
        <v>35</v>
      </c>
      <c r="B42" s="384" t="s">
        <v>107</v>
      </c>
      <c r="C42" s="385" t="s">
        <v>108</v>
      </c>
      <c r="D42" s="380">
        <v>3964</v>
      </c>
      <c r="E42" s="380"/>
      <c r="F42" s="422">
        <f t="shared" si="1"/>
        <v>3964</v>
      </c>
      <c r="G42" s="380">
        <v>610</v>
      </c>
      <c r="H42" s="380"/>
      <c r="I42" s="382">
        <f t="shared" si="2"/>
        <v>610</v>
      </c>
      <c r="J42" s="380"/>
      <c r="K42" s="382"/>
      <c r="L42" s="382">
        <f t="shared" si="5"/>
        <v>0</v>
      </c>
      <c r="M42" s="380"/>
      <c r="N42" s="380"/>
      <c r="O42" s="382">
        <f t="shared" si="3"/>
        <v>0</v>
      </c>
      <c r="P42" s="382"/>
      <c r="Q42" s="382"/>
      <c r="R42" s="382">
        <f t="shared" si="6"/>
        <v>0</v>
      </c>
      <c r="S42" s="380"/>
      <c r="T42" s="380"/>
      <c r="U42" s="382">
        <f t="shared" si="4"/>
        <v>0</v>
      </c>
    </row>
    <row r="43" spans="1:21" x14ac:dyDescent="0.25">
      <c r="A43" s="383">
        <v>36</v>
      </c>
      <c r="B43" s="386" t="s">
        <v>109</v>
      </c>
      <c r="C43" s="387" t="s">
        <v>110</v>
      </c>
      <c r="D43" s="380">
        <v>3261</v>
      </c>
      <c r="E43" s="380"/>
      <c r="F43" s="422">
        <f t="shared" si="1"/>
        <v>3261</v>
      </c>
      <c r="G43" s="380">
        <v>1504</v>
      </c>
      <c r="H43" s="380"/>
      <c r="I43" s="382">
        <f t="shared" si="2"/>
        <v>1504</v>
      </c>
      <c r="J43" s="380">
        <v>886</v>
      </c>
      <c r="K43" s="382"/>
      <c r="L43" s="382">
        <f t="shared" si="5"/>
        <v>886</v>
      </c>
      <c r="M43" s="380">
        <v>8040</v>
      </c>
      <c r="N43" s="380"/>
      <c r="O43" s="382">
        <f t="shared" si="3"/>
        <v>8040</v>
      </c>
      <c r="P43" s="380">
        <v>103</v>
      </c>
      <c r="Q43" s="382"/>
      <c r="R43" s="382">
        <f t="shared" si="6"/>
        <v>103</v>
      </c>
      <c r="S43" s="380">
        <v>1240</v>
      </c>
      <c r="T43" s="380"/>
      <c r="U43" s="382">
        <f t="shared" si="4"/>
        <v>1240</v>
      </c>
    </row>
    <row r="44" spans="1:21" x14ac:dyDescent="0.25">
      <c r="A44" s="383">
        <v>37</v>
      </c>
      <c r="B44" s="386" t="s">
        <v>111</v>
      </c>
      <c r="C44" s="387" t="s">
        <v>112</v>
      </c>
      <c r="D44" s="380">
        <v>2275</v>
      </c>
      <c r="E44" s="380"/>
      <c r="F44" s="422">
        <f t="shared" si="1"/>
        <v>2275</v>
      </c>
      <c r="G44" s="380">
        <v>156</v>
      </c>
      <c r="H44" s="380"/>
      <c r="I44" s="382">
        <f t="shared" si="2"/>
        <v>156</v>
      </c>
      <c r="J44" s="380"/>
      <c r="K44" s="382"/>
      <c r="L44" s="382">
        <f t="shared" si="5"/>
        <v>0</v>
      </c>
      <c r="M44" s="380"/>
      <c r="N44" s="380"/>
      <c r="O44" s="382">
        <f t="shared" si="3"/>
        <v>0</v>
      </c>
      <c r="P44" s="380"/>
      <c r="Q44" s="382"/>
      <c r="R44" s="382">
        <f t="shared" si="6"/>
        <v>0</v>
      </c>
      <c r="S44" s="380"/>
      <c r="T44" s="380"/>
      <c r="U44" s="382">
        <f t="shared" si="4"/>
        <v>0</v>
      </c>
    </row>
    <row r="45" spans="1:21" x14ac:dyDescent="0.25">
      <c r="A45" s="383">
        <v>38</v>
      </c>
      <c r="B45" s="384" t="s">
        <v>113</v>
      </c>
      <c r="C45" s="385" t="s">
        <v>114</v>
      </c>
      <c r="D45" s="380">
        <v>3200</v>
      </c>
      <c r="E45" s="380"/>
      <c r="F45" s="422">
        <f t="shared" si="1"/>
        <v>3200</v>
      </c>
      <c r="G45" s="380">
        <v>493</v>
      </c>
      <c r="H45" s="380"/>
      <c r="I45" s="382">
        <f t="shared" si="2"/>
        <v>493</v>
      </c>
      <c r="J45" s="380"/>
      <c r="K45" s="382"/>
      <c r="L45" s="382">
        <f t="shared" si="5"/>
        <v>0</v>
      </c>
      <c r="M45" s="380"/>
      <c r="N45" s="380"/>
      <c r="O45" s="382">
        <f t="shared" si="3"/>
        <v>0</v>
      </c>
      <c r="P45" s="380"/>
      <c r="Q45" s="382"/>
      <c r="R45" s="382">
        <f t="shared" si="6"/>
        <v>0</v>
      </c>
      <c r="S45" s="380"/>
      <c r="T45" s="380"/>
      <c r="U45" s="382">
        <f t="shared" si="4"/>
        <v>0</v>
      </c>
    </row>
    <row r="46" spans="1:21" x14ac:dyDescent="0.25">
      <c r="A46" s="383">
        <v>39</v>
      </c>
      <c r="B46" s="386" t="s">
        <v>115</v>
      </c>
      <c r="C46" s="387" t="s">
        <v>116</v>
      </c>
      <c r="D46" s="380">
        <v>5763</v>
      </c>
      <c r="E46" s="380"/>
      <c r="F46" s="422">
        <f t="shared" si="1"/>
        <v>5763</v>
      </c>
      <c r="G46" s="380">
        <v>94</v>
      </c>
      <c r="H46" s="380"/>
      <c r="I46" s="382">
        <f t="shared" si="2"/>
        <v>94</v>
      </c>
      <c r="J46" s="380"/>
      <c r="K46" s="382"/>
      <c r="L46" s="382">
        <f t="shared" si="5"/>
        <v>0</v>
      </c>
      <c r="M46" s="380"/>
      <c r="N46" s="380"/>
      <c r="O46" s="382">
        <f t="shared" si="3"/>
        <v>0</v>
      </c>
      <c r="P46" s="380"/>
      <c r="Q46" s="382"/>
      <c r="R46" s="382">
        <f t="shared" si="6"/>
        <v>0</v>
      </c>
      <c r="S46" s="380"/>
      <c r="T46" s="380"/>
      <c r="U46" s="382">
        <f t="shared" si="4"/>
        <v>0</v>
      </c>
    </row>
    <row r="47" spans="1:21" ht="14.25" customHeight="1" x14ac:dyDescent="0.25">
      <c r="A47" s="383">
        <v>40</v>
      </c>
      <c r="B47" s="384" t="s">
        <v>117</v>
      </c>
      <c r="C47" s="385" t="s">
        <v>118</v>
      </c>
      <c r="D47" s="380">
        <v>10140</v>
      </c>
      <c r="E47" s="380"/>
      <c r="F47" s="422">
        <f t="shared" si="1"/>
        <v>10140</v>
      </c>
      <c r="G47" s="380">
        <v>5198</v>
      </c>
      <c r="H47" s="380"/>
      <c r="I47" s="382">
        <f t="shared" si="2"/>
        <v>5198</v>
      </c>
      <c r="J47" s="380">
        <v>905</v>
      </c>
      <c r="K47" s="382"/>
      <c r="L47" s="382">
        <f t="shared" si="5"/>
        <v>905</v>
      </c>
      <c r="M47" s="380">
        <v>13110</v>
      </c>
      <c r="N47" s="380"/>
      <c r="O47" s="382">
        <f t="shared" si="3"/>
        <v>13110</v>
      </c>
      <c r="P47" s="380">
        <v>207</v>
      </c>
      <c r="Q47" s="382"/>
      <c r="R47" s="382">
        <f t="shared" si="6"/>
        <v>207</v>
      </c>
      <c r="S47" s="380">
        <v>2480</v>
      </c>
      <c r="T47" s="380"/>
      <c r="U47" s="382">
        <f t="shared" si="4"/>
        <v>2480</v>
      </c>
    </row>
    <row r="48" spans="1:21" x14ac:dyDescent="0.25">
      <c r="A48" s="383">
        <v>41</v>
      </c>
      <c r="B48" s="386" t="s">
        <v>119</v>
      </c>
      <c r="C48" s="387" t="s">
        <v>120</v>
      </c>
      <c r="D48" s="380">
        <v>2686</v>
      </c>
      <c r="E48" s="380"/>
      <c r="F48" s="422">
        <f t="shared" si="1"/>
        <v>2686</v>
      </c>
      <c r="G48" s="380">
        <v>408</v>
      </c>
      <c r="H48" s="380"/>
      <c r="I48" s="382">
        <f t="shared" si="2"/>
        <v>408</v>
      </c>
      <c r="J48" s="380"/>
      <c r="K48" s="382"/>
      <c r="L48" s="382">
        <f t="shared" si="5"/>
        <v>0</v>
      </c>
      <c r="M48" s="380"/>
      <c r="N48" s="380"/>
      <c r="O48" s="382">
        <f t="shared" si="3"/>
        <v>0</v>
      </c>
      <c r="P48" s="382"/>
      <c r="Q48" s="382"/>
      <c r="R48" s="382">
        <f t="shared" si="6"/>
        <v>0</v>
      </c>
      <c r="S48" s="380"/>
      <c r="T48" s="380"/>
      <c r="U48" s="382">
        <f t="shared" si="4"/>
        <v>0</v>
      </c>
    </row>
    <row r="49" spans="1:21" x14ac:dyDescent="0.25">
      <c r="A49" s="383">
        <v>42</v>
      </c>
      <c r="B49" s="388" t="s">
        <v>187</v>
      </c>
      <c r="C49" s="389" t="s">
        <v>188</v>
      </c>
      <c r="D49" s="380">
        <v>2483</v>
      </c>
      <c r="E49" s="380"/>
      <c r="F49" s="422">
        <f t="shared" si="1"/>
        <v>2483</v>
      </c>
      <c r="G49" s="380">
        <v>73</v>
      </c>
      <c r="H49" s="380"/>
      <c r="I49" s="382">
        <f t="shared" si="2"/>
        <v>73</v>
      </c>
      <c r="J49" s="380"/>
      <c r="K49" s="382"/>
      <c r="L49" s="382">
        <f t="shared" si="5"/>
        <v>0</v>
      </c>
      <c r="M49" s="380"/>
      <c r="N49" s="380"/>
      <c r="O49" s="382">
        <f t="shared" si="3"/>
        <v>0</v>
      </c>
      <c r="P49" s="382"/>
      <c r="Q49" s="382"/>
      <c r="R49" s="382">
        <f t="shared" si="6"/>
        <v>0</v>
      </c>
      <c r="S49" s="380"/>
      <c r="T49" s="380"/>
      <c r="U49" s="382">
        <f t="shared" si="4"/>
        <v>0</v>
      </c>
    </row>
    <row r="50" spans="1:21" x14ac:dyDescent="0.25">
      <c r="A50" s="383">
        <v>43</v>
      </c>
      <c r="B50" s="384" t="s">
        <v>189</v>
      </c>
      <c r="C50" s="387" t="s">
        <v>190</v>
      </c>
      <c r="D50" s="380">
        <v>2290</v>
      </c>
      <c r="E50" s="380"/>
      <c r="F50" s="422">
        <f t="shared" si="1"/>
        <v>2290</v>
      </c>
      <c r="G50" s="380">
        <v>353</v>
      </c>
      <c r="H50" s="380"/>
      <c r="I50" s="382">
        <f t="shared" si="2"/>
        <v>353</v>
      </c>
      <c r="J50" s="380"/>
      <c r="K50" s="382"/>
      <c r="L50" s="382">
        <f t="shared" si="5"/>
        <v>0</v>
      </c>
      <c r="M50" s="380"/>
      <c r="N50" s="380"/>
      <c r="O50" s="382">
        <f t="shared" si="3"/>
        <v>0</v>
      </c>
      <c r="P50" s="382"/>
      <c r="Q50" s="382"/>
      <c r="R50" s="382">
        <f t="shared" si="6"/>
        <v>0</v>
      </c>
      <c r="S50" s="380"/>
      <c r="T50" s="380"/>
      <c r="U50" s="382">
        <f t="shared" si="4"/>
        <v>0</v>
      </c>
    </row>
    <row r="51" spans="1:21" x14ac:dyDescent="0.25">
      <c r="A51" s="383">
        <v>44</v>
      </c>
      <c r="B51" s="384" t="s">
        <v>191</v>
      </c>
      <c r="C51" s="387" t="s">
        <v>192</v>
      </c>
      <c r="D51" s="380">
        <v>6777</v>
      </c>
      <c r="E51" s="380"/>
      <c r="F51" s="422">
        <f t="shared" si="1"/>
        <v>6777</v>
      </c>
      <c r="G51" s="380">
        <v>260</v>
      </c>
      <c r="H51" s="380"/>
      <c r="I51" s="382">
        <f t="shared" si="2"/>
        <v>260</v>
      </c>
      <c r="J51" s="380"/>
      <c r="K51" s="382"/>
      <c r="L51" s="382">
        <f t="shared" si="5"/>
        <v>0</v>
      </c>
      <c r="M51" s="380"/>
      <c r="N51" s="380"/>
      <c r="O51" s="382">
        <f t="shared" si="3"/>
        <v>0</v>
      </c>
      <c r="P51" s="382"/>
      <c r="Q51" s="382"/>
      <c r="R51" s="382">
        <f t="shared" si="6"/>
        <v>0</v>
      </c>
      <c r="S51" s="380"/>
      <c r="T51" s="380"/>
      <c r="U51" s="382">
        <f t="shared" si="4"/>
        <v>0</v>
      </c>
    </row>
    <row r="52" spans="1:21" ht="10.5" customHeight="1" x14ac:dyDescent="0.25">
      <c r="A52" s="383">
        <v>45</v>
      </c>
      <c r="B52" s="388" t="s">
        <v>193</v>
      </c>
      <c r="C52" s="389" t="s">
        <v>194</v>
      </c>
      <c r="D52" s="380">
        <v>2871</v>
      </c>
      <c r="E52" s="380"/>
      <c r="F52" s="422">
        <f t="shared" si="1"/>
        <v>2871</v>
      </c>
      <c r="G52" s="380">
        <v>467</v>
      </c>
      <c r="H52" s="380"/>
      <c r="I52" s="382">
        <f t="shared" si="2"/>
        <v>467</v>
      </c>
      <c r="J52" s="380"/>
      <c r="K52" s="382"/>
      <c r="L52" s="382">
        <f t="shared" si="5"/>
        <v>0</v>
      </c>
      <c r="M52" s="380"/>
      <c r="N52" s="380"/>
      <c r="O52" s="382">
        <f t="shared" si="3"/>
        <v>0</v>
      </c>
      <c r="P52" s="382"/>
      <c r="Q52" s="382"/>
      <c r="R52" s="382">
        <f t="shared" si="6"/>
        <v>0</v>
      </c>
      <c r="S52" s="380"/>
      <c r="T52" s="380"/>
      <c r="U52" s="382">
        <f t="shared" si="4"/>
        <v>0</v>
      </c>
    </row>
    <row r="53" spans="1:21" x14ac:dyDescent="0.25">
      <c r="A53" s="383">
        <v>46</v>
      </c>
      <c r="B53" s="384" t="s">
        <v>195</v>
      </c>
      <c r="C53" s="387" t="s">
        <v>196</v>
      </c>
      <c r="D53" s="380">
        <v>3483</v>
      </c>
      <c r="E53" s="380"/>
      <c r="F53" s="422">
        <f t="shared" si="1"/>
        <v>3483</v>
      </c>
      <c r="G53" s="380">
        <v>537</v>
      </c>
      <c r="H53" s="380"/>
      <c r="I53" s="382">
        <f t="shared" si="2"/>
        <v>537</v>
      </c>
      <c r="J53" s="380">
        <v>369</v>
      </c>
      <c r="K53" s="382"/>
      <c r="L53" s="382">
        <f t="shared" si="5"/>
        <v>369</v>
      </c>
      <c r="M53" s="380">
        <v>3350</v>
      </c>
      <c r="N53" s="380"/>
      <c r="O53" s="382">
        <f t="shared" si="3"/>
        <v>3350</v>
      </c>
      <c r="P53" s="382"/>
      <c r="Q53" s="382"/>
      <c r="R53" s="382">
        <f t="shared" si="6"/>
        <v>0</v>
      </c>
      <c r="S53" s="380"/>
      <c r="T53" s="380"/>
      <c r="U53" s="382">
        <f t="shared" si="4"/>
        <v>0</v>
      </c>
    </row>
    <row r="54" spans="1:21" x14ac:dyDescent="0.25">
      <c r="A54" s="383">
        <v>47</v>
      </c>
      <c r="B54" s="388" t="s">
        <v>197</v>
      </c>
      <c r="C54" s="389" t="s">
        <v>198</v>
      </c>
      <c r="D54" s="380">
        <v>5863</v>
      </c>
      <c r="E54" s="380"/>
      <c r="F54" s="422">
        <f t="shared" si="1"/>
        <v>5863</v>
      </c>
      <c r="G54" s="380">
        <v>902</v>
      </c>
      <c r="H54" s="380"/>
      <c r="I54" s="382">
        <f t="shared" si="2"/>
        <v>902</v>
      </c>
      <c r="J54" s="380"/>
      <c r="K54" s="382"/>
      <c r="L54" s="382">
        <f t="shared" si="5"/>
        <v>0</v>
      </c>
      <c r="M54" s="380"/>
      <c r="N54" s="380"/>
      <c r="O54" s="382">
        <f t="shared" si="3"/>
        <v>0</v>
      </c>
      <c r="P54" s="382"/>
      <c r="Q54" s="382"/>
      <c r="R54" s="382">
        <f t="shared" si="6"/>
        <v>0</v>
      </c>
      <c r="S54" s="380"/>
      <c r="T54" s="380"/>
      <c r="U54" s="382">
        <f t="shared" si="4"/>
        <v>0</v>
      </c>
    </row>
    <row r="55" spans="1:21" ht="11.25" customHeight="1" x14ac:dyDescent="0.25">
      <c r="A55" s="383">
        <v>48</v>
      </c>
      <c r="B55" s="384" t="s">
        <v>199</v>
      </c>
      <c r="C55" s="387" t="s">
        <v>200</v>
      </c>
      <c r="D55" s="380">
        <v>6908</v>
      </c>
      <c r="E55" s="380"/>
      <c r="F55" s="422">
        <f t="shared" si="1"/>
        <v>6908</v>
      </c>
      <c r="G55" s="380">
        <v>52</v>
      </c>
      <c r="H55" s="380"/>
      <c r="I55" s="382">
        <f t="shared" si="2"/>
        <v>52</v>
      </c>
      <c r="J55" s="380"/>
      <c r="K55" s="382"/>
      <c r="L55" s="382">
        <f t="shared" si="5"/>
        <v>0</v>
      </c>
      <c r="M55" s="380"/>
      <c r="N55" s="380"/>
      <c r="O55" s="382">
        <f t="shared" si="3"/>
        <v>0</v>
      </c>
      <c r="P55" s="382"/>
      <c r="Q55" s="382"/>
      <c r="R55" s="382">
        <f t="shared" si="6"/>
        <v>0</v>
      </c>
      <c r="S55" s="380"/>
      <c r="T55" s="380"/>
      <c r="U55" s="382">
        <f t="shared" si="4"/>
        <v>0</v>
      </c>
    </row>
    <row r="56" spans="1:21" ht="11.25" customHeight="1" x14ac:dyDescent="0.25">
      <c r="A56" s="383">
        <v>49</v>
      </c>
      <c r="B56" s="386" t="s">
        <v>201</v>
      </c>
      <c r="C56" s="387" t="s">
        <v>202</v>
      </c>
      <c r="D56" s="380">
        <v>2568</v>
      </c>
      <c r="E56" s="380"/>
      <c r="F56" s="422">
        <f t="shared" si="1"/>
        <v>2568</v>
      </c>
      <c r="G56" s="380">
        <v>52</v>
      </c>
      <c r="H56" s="380"/>
      <c r="I56" s="382">
        <f t="shared" si="2"/>
        <v>52</v>
      </c>
      <c r="J56" s="380">
        <v>517</v>
      </c>
      <c r="K56" s="382"/>
      <c r="L56" s="382">
        <f t="shared" si="5"/>
        <v>517</v>
      </c>
      <c r="M56" s="380">
        <v>4690</v>
      </c>
      <c r="N56" s="380"/>
      <c r="O56" s="382">
        <f t="shared" si="3"/>
        <v>4690</v>
      </c>
      <c r="P56" s="382"/>
      <c r="Q56" s="382"/>
      <c r="R56" s="382">
        <f t="shared" si="6"/>
        <v>0</v>
      </c>
      <c r="S56" s="380"/>
      <c r="T56" s="380"/>
      <c r="U56" s="382">
        <f t="shared" si="4"/>
        <v>0</v>
      </c>
    </row>
    <row r="57" spans="1:21" ht="11.25" customHeight="1" x14ac:dyDescent="0.25">
      <c r="A57" s="383">
        <v>50</v>
      </c>
      <c r="B57" s="384" t="s">
        <v>203</v>
      </c>
      <c r="C57" s="385" t="s">
        <v>204</v>
      </c>
      <c r="D57" s="380">
        <v>3163</v>
      </c>
      <c r="E57" s="380"/>
      <c r="F57" s="422">
        <f t="shared" si="1"/>
        <v>3163</v>
      </c>
      <c r="G57" s="380">
        <v>487</v>
      </c>
      <c r="H57" s="380"/>
      <c r="I57" s="382">
        <f t="shared" si="2"/>
        <v>487</v>
      </c>
      <c r="J57" s="380"/>
      <c r="K57" s="382"/>
      <c r="L57" s="382">
        <f t="shared" si="5"/>
        <v>0</v>
      </c>
      <c r="M57" s="380"/>
      <c r="N57" s="380"/>
      <c r="O57" s="382">
        <f t="shared" si="3"/>
        <v>0</v>
      </c>
      <c r="P57" s="382"/>
      <c r="Q57" s="382"/>
      <c r="R57" s="382">
        <f t="shared" si="6"/>
        <v>0</v>
      </c>
      <c r="S57" s="380"/>
      <c r="T57" s="380"/>
      <c r="U57" s="382">
        <f t="shared" si="4"/>
        <v>0</v>
      </c>
    </row>
    <row r="58" spans="1:21" ht="11.25" customHeight="1" x14ac:dyDescent="0.25">
      <c r="A58" s="383">
        <v>51</v>
      </c>
      <c r="B58" s="384" t="s">
        <v>205</v>
      </c>
      <c r="C58" s="389" t="s">
        <v>206</v>
      </c>
      <c r="D58" s="380">
        <v>3519</v>
      </c>
      <c r="E58" s="380"/>
      <c r="F58" s="422">
        <f t="shared" si="1"/>
        <v>3519</v>
      </c>
      <c r="G58" s="380">
        <v>73</v>
      </c>
      <c r="H58" s="380"/>
      <c r="I58" s="382">
        <f t="shared" si="2"/>
        <v>73</v>
      </c>
      <c r="J58" s="380">
        <v>369</v>
      </c>
      <c r="K58" s="382"/>
      <c r="L58" s="382">
        <f t="shared" si="5"/>
        <v>369</v>
      </c>
      <c r="M58" s="380">
        <v>3350</v>
      </c>
      <c r="N58" s="380"/>
      <c r="O58" s="382">
        <f t="shared" si="3"/>
        <v>3350</v>
      </c>
      <c r="P58" s="382"/>
      <c r="Q58" s="382"/>
      <c r="R58" s="382">
        <f t="shared" si="6"/>
        <v>0</v>
      </c>
      <c r="S58" s="380"/>
      <c r="T58" s="380"/>
      <c r="U58" s="382">
        <f t="shared" si="4"/>
        <v>0</v>
      </c>
    </row>
    <row r="59" spans="1:21" ht="11.25" customHeight="1" x14ac:dyDescent="0.25">
      <c r="A59" s="383">
        <v>52</v>
      </c>
      <c r="B59" s="386" t="s">
        <v>207</v>
      </c>
      <c r="C59" s="387" t="s">
        <v>208</v>
      </c>
      <c r="D59" s="380">
        <v>3599</v>
      </c>
      <c r="E59" s="380"/>
      <c r="F59" s="422">
        <f t="shared" si="1"/>
        <v>3599</v>
      </c>
      <c r="G59" s="380">
        <v>554</v>
      </c>
      <c r="H59" s="380"/>
      <c r="I59" s="382">
        <f t="shared" si="2"/>
        <v>554</v>
      </c>
      <c r="J59" s="380">
        <v>552</v>
      </c>
      <c r="K59" s="382"/>
      <c r="L59" s="382">
        <f t="shared" si="5"/>
        <v>552</v>
      </c>
      <c r="M59" s="380">
        <v>5007</v>
      </c>
      <c r="N59" s="380"/>
      <c r="O59" s="382">
        <f t="shared" si="3"/>
        <v>5007</v>
      </c>
      <c r="P59" s="382"/>
      <c r="Q59" s="382"/>
      <c r="R59" s="382">
        <f t="shared" si="6"/>
        <v>0</v>
      </c>
      <c r="S59" s="380"/>
      <c r="T59" s="380"/>
      <c r="U59" s="382">
        <f t="shared" si="4"/>
        <v>0</v>
      </c>
    </row>
    <row r="60" spans="1:21" ht="11.25" customHeight="1" x14ac:dyDescent="0.25">
      <c r="A60" s="383">
        <v>53</v>
      </c>
      <c r="B60" s="384" t="s">
        <v>209</v>
      </c>
      <c r="C60" s="385" t="s">
        <v>210</v>
      </c>
      <c r="D60" s="380">
        <v>2631</v>
      </c>
      <c r="E60" s="380"/>
      <c r="F60" s="422">
        <f t="shared" si="1"/>
        <v>2631</v>
      </c>
      <c r="G60" s="380">
        <v>370</v>
      </c>
      <c r="H60" s="380"/>
      <c r="I60" s="382">
        <f t="shared" si="2"/>
        <v>370</v>
      </c>
      <c r="J60" s="380"/>
      <c r="K60" s="382"/>
      <c r="L60" s="382">
        <f t="shared" si="5"/>
        <v>0</v>
      </c>
      <c r="M60" s="380"/>
      <c r="N60" s="380"/>
      <c r="O60" s="382">
        <f t="shared" si="3"/>
        <v>0</v>
      </c>
      <c r="P60" s="382"/>
      <c r="Q60" s="382"/>
      <c r="R60" s="382">
        <f t="shared" si="6"/>
        <v>0</v>
      </c>
      <c r="S60" s="380"/>
      <c r="T60" s="380"/>
      <c r="U60" s="382">
        <f t="shared" si="4"/>
        <v>0</v>
      </c>
    </row>
    <row r="61" spans="1:21" ht="11.25" customHeight="1" x14ac:dyDescent="0.25">
      <c r="A61" s="383">
        <v>54</v>
      </c>
      <c r="B61" s="386" t="s">
        <v>211</v>
      </c>
      <c r="C61" s="387" t="s">
        <v>212</v>
      </c>
      <c r="D61" s="380">
        <v>3534</v>
      </c>
      <c r="E61" s="380"/>
      <c r="F61" s="422">
        <f t="shared" si="1"/>
        <v>3534</v>
      </c>
      <c r="G61" s="380">
        <v>544</v>
      </c>
      <c r="H61" s="380"/>
      <c r="I61" s="382">
        <f t="shared" si="2"/>
        <v>544</v>
      </c>
      <c r="J61" s="380"/>
      <c r="K61" s="382"/>
      <c r="L61" s="382">
        <f t="shared" si="5"/>
        <v>0</v>
      </c>
      <c r="M61" s="380"/>
      <c r="N61" s="380"/>
      <c r="O61" s="382">
        <f t="shared" si="3"/>
        <v>0</v>
      </c>
      <c r="P61" s="382"/>
      <c r="Q61" s="382"/>
      <c r="R61" s="382">
        <f t="shared" si="6"/>
        <v>0</v>
      </c>
      <c r="S61" s="380"/>
      <c r="T61" s="380"/>
      <c r="U61" s="382">
        <f t="shared" si="4"/>
        <v>0</v>
      </c>
    </row>
    <row r="62" spans="1:21" ht="11.25" customHeight="1" x14ac:dyDescent="0.25">
      <c r="A62" s="383">
        <v>55</v>
      </c>
      <c r="B62" s="386" t="s">
        <v>213</v>
      </c>
      <c r="C62" s="387" t="s">
        <v>214</v>
      </c>
      <c r="D62" s="380">
        <v>4050</v>
      </c>
      <c r="E62" s="380"/>
      <c r="F62" s="422">
        <f t="shared" si="1"/>
        <v>4050</v>
      </c>
      <c r="G62" s="380">
        <v>2082</v>
      </c>
      <c r="H62" s="380"/>
      <c r="I62" s="382">
        <f t="shared" si="2"/>
        <v>2082</v>
      </c>
      <c r="J62" s="380">
        <v>739</v>
      </c>
      <c r="K62" s="382"/>
      <c r="L62" s="382">
        <f t="shared" si="5"/>
        <v>739</v>
      </c>
      <c r="M62" s="380">
        <v>6700</v>
      </c>
      <c r="N62" s="380"/>
      <c r="O62" s="382">
        <f t="shared" si="3"/>
        <v>6700</v>
      </c>
      <c r="P62" s="382"/>
      <c r="Q62" s="382"/>
      <c r="R62" s="382">
        <f t="shared" si="6"/>
        <v>0</v>
      </c>
      <c r="S62" s="380"/>
      <c r="T62" s="380"/>
      <c r="U62" s="382">
        <f t="shared" si="4"/>
        <v>0</v>
      </c>
    </row>
    <row r="63" spans="1:21" ht="11.25" customHeight="1" x14ac:dyDescent="0.25">
      <c r="A63" s="392">
        <v>56</v>
      </c>
      <c r="B63" s="384" t="s">
        <v>215</v>
      </c>
      <c r="C63" s="389" t="s">
        <v>216</v>
      </c>
      <c r="D63" s="380">
        <v>3504</v>
      </c>
      <c r="E63" s="380"/>
      <c r="F63" s="422">
        <f t="shared" si="1"/>
        <v>3504</v>
      </c>
      <c r="G63" s="380">
        <v>73</v>
      </c>
      <c r="H63" s="380"/>
      <c r="I63" s="382">
        <f t="shared" si="2"/>
        <v>73</v>
      </c>
      <c r="J63" s="380"/>
      <c r="K63" s="382"/>
      <c r="L63" s="382">
        <f t="shared" si="5"/>
        <v>0</v>
      </c>
      <c r="M63" s="380"/>
      <c r="N63" s="380"/>
      <c r="O63" s="382">
        <f t="shared" si="3"/>
        <v>0</v>
      </c>
      <c r="P63" s="382"/>
      <c r="Q63" s="382"/>
      <c r="R63" s="382">
        <f t="shared" si="6"/>
        <v>0</v>
      </c>
      <c r="S63" s="380"/>
      <c r="T63" s="380"/>
      <c r="U63" s="382">
        <f t="shared" si="4"/>
        <v>0</v>
      </c>
    </row>
    <row r="64" spans="1:21" ht="11.25" customHeight="1" x14ac:dyDescent="0.25">
      <c r="A64" s="383">
        <v>57</v>
      </c>
      <c r="B64" s="386" t="s">
        <v>278</v>
      </c>
      <c r="C64" s="387" t="s">
        <v>279</v>
      </c>
      <c r="D64" s="380">
        <v>9132</v>
      </c>
      <c r="E64" s="380"/>
      <c r="F64" s="422">
        <f t="shared" si="1"/>
        <v>9132</v>
      </c>
      <c r="G64" s="380">
        <v>1237</v>
      </c>
      <c r="H64" s="380"/>
      <c r="I64" s="382">
        <f t="shared" si="2"/>
        <v>1237</v>
      </c>
      <c r="J64" s="380"/>
      <c r="K64" s="382"/>
      <c r="L64" s="382">
        <f t="shared" si="5"/>
        <v>0</v>
      </c>
      <c r="M64" s="380"/>
      <c r="N64" s="380"/>
      <c r="O64" s="382">
        <f t="shared" si="3"/>
        <v>0</v>
      </c>
      <c r="P64" s="382"/>
      <c r="Q64" s="382"/>
      <c r="R64" s="382">
        <f t="shared" si="6"/>
        <v>0</v>
      </c>
      <c r="S64" s="380"/>
      <c r="T64" s="380"/>
      <c r="U64" s="382">
        <f t="shared" si="4"/>
        <v>0</v>
      </c>
    </row>
    <row r="65" spans="1:21" ht="11.25" customHeight="1" x14ac:dyDescent="0.25">
      <c r="A65" s="383">
        <v>58</v>
      </c>
      <c r="B65" s="432" t="s">
        <v>389</v>
      </c>
      <c r="C65" s="162" t="s">
        <v>390</v>
      </c>
      <c r="D65" s="380"/>
      <c r="E65" s="380">
        <v>145959</v>
      </c>
      <c r="F65" s="422">
        <f t="shared" si="1"/>
        <v>145959</v>
      </c>
      <c r="G65" s="380"/>
      <c r="H65" s="380">
        <v>31107</v>
      </c>
      <c r="I65" s="382">
        <f t="shared" si="2"/>
        <v>31107</v>
      </c>
      <c r="J65" s="380"/>
      <c r="K65" s="380">
        <v>5134</v>
      </c>
      <c r="L65" s="382">
        <f t="shared" si="5"/>
        <v>5134</v>
      </c>
      <c r="M65" s="380"/>
      <c r="N65" s="380">
        <v>137095</v>
      </c>
      <c r="O65" s="382">
        <f t="shared" si="3"/>
        <v>137095</v>
      </c>
      <c r="P65" s="382"/>
      <c r="Q65" s="380">
        <v>568</v>
      </c>
      <c r="R65" s="382">
        <f t="shared" si="6"/>
        <v>568</v>
      </c>
      <c r="S65" s="380"/>
      <c r="T65" s="380">
        <v>6820</v>
      </c>
      <c r="U65" s="382">
        <f t="shared" si="4"/>
        <v>6820</v>
      </c>
    </row>
  </sheetData>
  <mergeCells count="13">
    <mergeCell ref="M4:O4"/>
    <mergeCell ref="P4:R4"/>
    <mergeCell ref="S4:U4"/>
    <mergeCell ref="A1:U1"/>
    <mergeCell ref="A3:A5"/>
    <mergeCell ref="B3:B5"/>
    <mergeCell ref="C3:C5"/>
    <mergeCell ref="D3:I3"/>
    <mergeCell ref="J3:O3"/>
    <mergeCell ref="P3:U3"/>
    <mergeCell ref="D4:F4"/>
    <mergeCell ref="G4:I4"/>
    <mergeCell ref="J4:L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9"/>
  <sheetViews>
    <sheetView zoomScaleNormal="10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Y48" sqref="Y48"/>
    </sheetView>
  </sheetViews>
  <sheetFormatPr defaultRowHeight="12" x14ac:dyDescent="0.25"/>
  <cols>
    <col min="1" max="1" width="4.5703125" style="437" customWidth="1"/>
    <col min="2" max="2" width="8.140625" style="437" customWidth="1"/>
    <col min="3" max="3" width="28.28515625" style="438" customWidth="1"/>
    <col min="4" max="4" width="10.28515625" style="439" customWidth="1"/>
    <col min="5" max="5" width="9.42578125" style="439" customWidth="1"/>
    <col min="6" max="6" width="12" style="439" customWidth="1"/>
    <col min="7" max="7" width="10.140625" style="440" customWidth="1"/>
    <col min="8" max="8" width="10.28515625" style="439" customWidth="1"/>
    <col min="9" max="9" width="8.5703125" style="439" customWidth="1"/>
    <col min="10" max="10" width="9.140625" style="439" customWidth="1"/>
    <col min="11" max="11" width="9" style="439" customWidth="1"/>
    <col min="12" max="12" width="9.140625" style="439" customWidth="1"/>
    <col min="13" max="13" width="7.42578125" style="439" customWidth="1"/>
    <col min="14" max="14" width="8" style="439" customWidth="1"/>
    <col min="15" max="16384" width="9.140625" style="437"/>
  </cols>
  <sheetData>
    <row r="1" spans="1:14" ht="15.75" x14ac:dyDescent="0.25">
      <c r="A1" s="888" t="s">
        <v>649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</row>
    <row r="3" spans="1:14" s="434" customFormat="1" ht="15" customHeight="1" x14ac:dyDescent="0.25">
      <c r="A3" s="872" t="s">
        <v>0</v>
      </c>
      <c r="B3" s="872" t="s">
        <v>613</v>
      </c>
      <c r="C3" s="872" t="s">
        <v>294</v>
      </c>
      <c r="D3" s="893" t="s">
        <v>623</v>
      </c>
      <c r="E3" s="894"/>
      <c r="F3" s="894"/>
      <c r="G3" s="894"/>
      <c r="H3" s="894"/>
      <c r="I3" s="895"/>
      <c r="J3" s="896"/>
      <c r="K3" s="890" t="s">
        <v>633</v>
      </c>
      <c r="L3" s="891"/>
      <c r="M3" s="890" t="s">
        <v>634</v>
      </c>
      <c r="N3" s="891"/>
    </row>
    <row r="4" spans="1:14" s="434" customFormat="1" ht="24.75" customHeight="1" x14ac:dyDescent="0.25">
      <c r="A4" s="872"/>
      <c r="B4" s="872"/>
      <c r="C4" s="872"/>
      <c r="D4" s="885" t="s">
        <v>289</v>
      </c>
      <c r="E4" s="885"/>
      <c r="F4" s="873"/>
      <c r="G4" s="873"/>
      <c r="H4" s="886" t="s">
        <v>617</v>
      </c>
      <c r="I4" s="892"/>
      <c r="J4" s="892"/>
      <c r="K4" s="891"/>
      <c r="L4" s="891"/>
      <c r="M4" s="891"/>
      <c r="N4" s="891"/>
    </row>
    <row r="5" spans="1:14" s="433" customFormat="1" ht="40.5" customHeight="1" x14ac:dyDescent="0.25">
      <c r="A5" s="872"/>
      <c r="B5" s="872"/>
      <c r="C5" s="872"/>
      <c r="D5" s="369" t="s">
        <v>645</v>
      </c>
      <c r="E5" s="369" t="s">
        <v>646</v>
      </c>
      <c r="F5" s="369" t="s">
        <v>650</v>
      </c>
      <c r="G5" s="435" t="s">
        <v>6</v>
      </c>
      <c r="H5" s="369" t="s">
        <v>645</v>
      </c>
      <c r="I5" s="369" t="s">
        <v>646</v>
      </c>
      <c r="J5" s="435" t="s">
        <v>6</v>
      </c>
      <c r="K5" s="48" t="s">
        <v>647</v>
      </c>
      <c r="L5" s="369" t="s">
        <v>619</v>
      </c>
      <c r="M5" s="369" t="s">
        <v>620</v>
      </c>
      <c r="N5" s="369" t="s">
        <v>648</v>
      </c>
    </row>
    <row r="6" spans="1:14" s="433" customFormat="1" ht="11.25" x14ac:dyDescent="0.25">
      <c r="A6" s="370">
        <v>1</v>
      </c>
      <c r="B6" s="370">
        <v>2</v>
      </c>
      <c r="C6" s="370">
        <v>3</v>
      </c>
      <c r="D6" s="436">
        <v>4</v>
      </c>
      <c r="E6" s="436">
        <v>5</v>
      </c>
      <c r="F6" s="436">
        <v>6</v>
      </c>
      <c r="G6" s="436">
        <v>7</v>
      </c>
      <c r="H6" s="436">
        <v>8</v>
      </c>
      <c r="I6" s="436">
        <v>9</v>
      </c>
      <c r="J6" s="436">
        <v>10</v>
      </c>
      <c r="K6" s="436">
        <v>11</v>
      </c>
      <c r="L6" s="436">
        <v>12</v>
      </c>
      <c r="M6" s="436">
        <v>13</v>
      </c>
      <c r="N6" s="436">
        <v>14</v>
      </c>
    </row>
    <row r="7" spans="1:14" x14ac:dyDescent="0.25">
      <c r="A7" s="455"/>
      <c r="B7" s="456"/>
      <c r="C7" s="457" t="s">
        <v>6</v>
      </c>
      <c r="D7" s="442">
        <f>SUM(D8:D59)</f>
        <v>219495</v>
      </c>
      <c r="E7" s="442">
        <f>SUM(E8:E59)</f>
        <v>419945</v>
      </c>
      <c r="F7" s="442">
        <f t="shared" ref="F7:N7" si="0">SUM(F8:F59)</f>
        <v>99924</v>
      </c>
      <c r="G7" s="442">
        <f t="shared" si="0"/>
        <v>739364</v>
      </c>
      <c r="H7" s="442">
        <f t="shared" si="0"/>
        <v>36592</v>
      </c>
      <c r="I7" s="442">
        <f t="shared" si="0"/>
        <v>151965</v>
      </c>
      <c r="J7" s="442">
        <f t="shared" si="0"/>
        <v>188557</v>
      </c>
      <c r="K7" s="442">
        <f t="shared" si="0"/>
        <v>6603</v>
      </c>
      <c r="L7" s="442">
        <f t="shared" si="0"/>
        <v>526204</v>
      </c>
      <c r="M7" s="442">
        <f t="shared" si="0"/>
        <v>799</v>
      </c>
      <c r="N7" s="442">
        <f t="shared" si="0"/>
        <v>41540</v>
      </c>
    </row>
    <row r="8" spans="1:14" x14ac:dyDescent="0.25">
      <c r="A8" s="383">
        <v>1</v>
      </c>
      <c r="B8" s="404" t="s">
        <v>16</v>
      </c>
      <c r="C8" s="405" t="s">
        <v>17</v>
      </c>
      <c r="D8" s="441">
        <v>2850</v>
      </c>
      <c r="E8" s="441"/>
      <c r="F8" s="441"/>
      <c r="G8" s="442">
        <f>SUM(D8:F8)</f>
        <v>2850</v>
      </c>
      <c r="H8" s="441">
        <v>475</v>
      </c>
      <c r="I8" s="441"/>
      <c r="J8" s="442">
        <f>SUM(H8:I8)</f>
        <v>475</v>
      </c>
      <c r="K8" s="441"/>
      <c r="L8" s="441"/>
      <c r="M8" s="441"/>
      <c r="N8" s="441"/>
    </row>
    <row r="9" spans="1:14" x14ac:dyDescent="0.25">
      <c r="A9" s="383">
        <v>2</v>
      </c>
      <c r="B9" s="404" t="s">
        <v>18</v>
      </c>
      <c r="C9" s="405" t="s">
        <v>19</v>
      </c>
      <c r="D9" s="441">
        <v>5458</v>
      </c>
      <c r="E9" s="441"/>
      <c r="F9" s="441"/>
      <c r="G9" s="442">
        <f t="shared" ref="G9:G59" si="1">SUM(D9:F9)</f>
        <v>5458</v>
      </c>
      <c r="H9" s="441">
        <v>912</v>
      </c>
      <c r="I9" s="441"/>
      <c r="J9" s="442">
        <f t="shared" ref="J9:J59" si="2">SUM(H9:I9)</f>
        <v>912</v>
      </c>
      <c r="K9" s="441"/>
      <c r="L9" s="441"/>
      <c r="M9" s="441"/>
      <c r="N9" s="441"/>
    </row>
    <row r="10" spans="1:14" x14ac:dyDescent="0.25">
      <c r="A10" s="383">
        <v>3</v>
      </c>
      <c r="B10" s="404" t="s">
        <v>22</v>
      </c>
      <c r="C10" s="405" t="s">
        <v>23</v>
      </c>
      <c r="D10" s="441">
        <v>2250</v>
      </c>
      <c r="E10" s="441"/>
      <c r="F10" s="441"/>
      <c r="G10" s="442">
        <f t="shared" si="1"/>
        <v>2250</v>
      </c>
      <c r="H10" s="441">
        <v>375</v>
      </c>
      <c r="I10" s="441"/>
      <c r="J10" s="442">
        <f t="shared" si="2"/>
        <v>375</v>
      </c>
      <c r="K10" s="441"/>
      <c r="L10" s="441"/>
      <c r="M10" s="441"/>
      <c r="N10" s="441"/>
    </row>
    <row r="11" spans="1:14" ht="24" x14ac:dyDescent="0.25">
      <c r="A11" s="383">
        <v>4</v>
      </c>
      <c r="B11" s="404" t="s">
        <v>24</v>
      </c>
      <c r="C11" s="405" t="s">
        <v>25</v>
      </c>
      <c r="D11" s="441">
        <v>3000</v>
      </c>
      <c r="E11" s="441"/>
      <c r="F11" s="441"/>
      <c r="G11" s="442">
        <f t="shared" si="1"/>
        <v>3000</v>
      </c>
      <c r="H11" s="441">
        <v>500</v>
      </c>
      <c r="I11" s="441"/>
      <c r="J11" s="442">
        <f t="shared" si="2"/>
        <v>500</v>
      </c>
      <c r="K11" s="441"/>
      <c r="L11" s="441"/>
      <c r="M11" s="441"/>
      <c r="N11" s="441"/>
    </row>
    <row r="12" spans="1:14" x14ac:dyDescent="0.25">
      <c r="A12" s="383">
        <v>5</v>
      </c>
      <c r="B12" s="407" t="s">
        <v>26</v>
      </c>
      <c r="C12" s="408" t="s">
        <v>27</v>
      </c>
      <c r="D12" s="441">
        <v>1500</v>
      </c>
      <c r="E12" s="441"/>
      <c r="F12" s="441"/>
      <c r="G12" s="442">
        <f t="shared" si="1"/>
        <v>1500</v>
      </c>
      <c r="H12" s="441">
        <v>250</v>
      </c>
      <c r="I12" s="441"/>
      <c r="J12" s="442">
        <f t="shared" si="2"/>
        <v>250</v>
      </c>
      <c r="K12" s="441"/>
      <c r="L12" s="441"/>
      <c r="M12" s="441"/>
      <c r="N12" s="441"/>
    </row>
    <row r="13" spans="1:14" x14ac:dyDescent="0.25">
      <c r="A13" s="383">
        <v>6</v>
      </c>
      <c r="B13" s="409" t="s">
        <v>28</v>
      </c>
      <c r="C13" s="410" t="s">
        <v>29</v>
      </c>
      <c r="D13" s="441">
        <v>5625</v>
      </c>
      <c r="E13" s="441"/>
      <c r="F13" s="441"/>
      <c r="G13" s="442">
        <f t="shared" si="1"/>
        <v>5625</v>
      </c>
      <c r="H13" s="441">
        <v>938</v>
      </c>
      <c r="I13" s="441"/>
      <c r="J13" s="442">
        <f t="shared" si="2"/>
        <v>938</v>
      </c>
      <c r="K13" s="441"/>
      <c r="L13" s="441"/>
      <c r="M13" s="441"/>
      <c r="N13" s="441"/>
    </row>
    <row r="14" spans="1:14" x14ac:dyDescent="0.25">
      <c r="A14" s="383">
        <v>7</v>
      </c>
      <c r="B14" s="407" t="s">
        <v>30</v>
      </c>
      <c r="C14" s="408" t="s">
        <v>31</v>
      </c>
      <c r="D14" s="441">
        <v>3375</v>
      </c>
      <c r="E14" s="441"/>
      <c r="F14" s="441"/>
      <c r="G14" s="442">
        <f t="shared" si="1"/>
        <v>3375</v>
      </c>
      <c r="H14" s="441">
        <v>562</v>
      </c>
      <c r="I14" s="441"/>
      <c r="J14" s="442">
        <f t="shared" si="2"/>
        <v>562</v>
      </c>
      <c r="K14" s="441"/>
      <c r="L14" s="441"/>
      <c r="M14" s="441"/>
      <c r="N14" s="441"/>
    </row>
    <row r="15" spans="1:14" x14ac:dyDescent="0.25">
      <c r="A15" s="383">
        <v>8</v>
      </c>
      <c r="B15" s="407" t="s">
        <v>32</v>
      </c>
      <c r="C15" s="408" t="s">
        <v>33</v>
      </c>
      <c r="D15" s="441">
        <v>3750</v>
      </c>
      <c r="E15" s="441"/>
      <c r="F15" s="441"/>
      <c r="G15" s="442">
        <f t="shared" si="1"/>
        <v>3750</v>
      </c>
      <c r="H15" s="441">
        <v>625</v>
      </c>
      <c r="I15" s="441"/>
      <c r="J15" s="442">
        <f t="shared" si="2"/>
        <v>625</v>
      </c>
      <c r="K15" s="441"/>
      <c r="L15" s="441"/>
      <c r="M15" s="441"/>
      <c r="N15" s="441"/>
    </row>
    <row r="16" spans="1:14" x14ac:dyDescent="0.25">
      <c r="A16" s="383">
        <v>9</v>
      </c>
      <c r="B16" s="407" t="s">
        <v>34</v>
      </c>
      <c r="C16" s="408" t="s">
        <v>35</v>
      </c>
      <c r="D16" s="441">
        <v>2625</v>
      </c>
      <c r="E16" s="441"/>
      <c r="F16" s="441"/>
      <c r="G16" s="442">
        <f t="shared" si="1"/>
        <v>2625</v>
      </c>
      <c r="H16" s="441">
        <v>438</v>
      </c>
      <c r="I16" s="441"/>
      <c r="J16" s="442">
        <f t="shared" si="2"/>
        <v>438</v>
      </c>
      <c r="K16" s="441"/>
      <c r="L16" s="441"/>
      <c r="M16" s="441"/>
      <c r="N16" s="441"/>
    </row>
    <row r="17" spans="1:14" x14ac:dyDescent="0.25">
      <c r="A17" s="383">
        <v>10</v>
      </c>
      <c r="B17" s="407" t="s">
        <v>36</v>
      </c>
      <c r="C17" s="408" t="s">
        <v>37</v>
      </c>
      <c r="D17" s="441">
        <v>3418</v>
      </c>
      <c r="E17" s="441"/>
      <c r="F17" s="441"/>
      <c r="G17" s="442">
        <f t="shared" si="1"/>
        <v>3418</v>
      </c>
      <c r="H17" s="441">
        <v>569</v>
      </c>
      <c r="I17" s="441"/>
      <c r="J17" s="442">
        <f t="shared" si="2"/>
        <v>569</v>
      </c>
      <c r="K17" s="441"/>
      <c r="L17" s="441"/>
      <c r="M17" s="441"/>
      <c r="N17" s="441"/>
    </row>
    <row r="18" spans="1:14" x14ac:dyDescent="0.25">
      <c r="A18" s="383">
        <v>11</v>
      </c>
      <c r="B18" s="407" t="s">
        <v>38</v>
      </c>
      <c r="C18" s="408" t="s">
        <v>39</v>
      </c>
      <c r="D18" s="441">
        <v>6525</v>
      </c>
      <c r="E18" s="441"/>
      <c r="F18" s="441"/>
      <c r="G18" s="442">
        <f t="shared" si="1"/>
        <v>6525</v>
      </c>
      <c r="H18" s="441">
        <v>1088</v>
      </c>
      <c r="I18" s="441"/>
      <c r="J18" s="442">
        <f t="shared" si="2"/>
        <v>1088</v>
      </c>
      <c r="K18" s="441"/>
      <c r="L18" s="441"/>
      <c r="M18" s="441"/>
      <c r="N18" s="441"/>
    </row>
    <row r="19" spans="1:14" x14ac:dyDescent="0.25">
      <c r="A19" s="383">
        <v>12</v>
      </c>
      <c r="B19" s="407" t="s">
        <v>44</v>
      </c>
      <c r="C19" s="408" t="s">
        <v>45</v>
      </c>
      <c r="D19" s="441">
        <v>4575</v>
      </c>
      <c r="E19" s="441"/>
      <c r="F19" s="441"/>
      <c r="G19" s="442">
        <f t="shared" si="1"/>
        <v>4575</v>
      </c>
      <c r="H19" s="441">
        <v>762</v>
      </c>
      <c r="I19" s="441"/>
      <c r="J19" s="442">
        <f t="shared" si="2"/>
        <v>762</v>
      </c>
      <c r="K19" s="441"/>
      <c r="L19" s="441"/>
      <c r="M19" s="441"/>
      <c r="N19" s="441"/>
    </row>
    <row r="20" spans="1:14" x14ac:dyDescent="0.25">
      <c r="A20" s="383">
        <v>13</v>
      </c>
      <c r="B20" s="407" t="s">
        <v>46</v>
      </c>
      <c r="C20" s="408" t="s">
        <v>47</v>
      </c>
      <c r="D20" s="441">
        <v>6000</v>
      </c>
      <c r="E20" s="441"/>
      <c r="F20" s="441"/>
      <c r="G20" s="442">
        <f t="shared" si="1"/>
        <v>6000</v>
      </c>
      <c r="H20" s="441">
        <v>1000</v>
      </c>
      <c r="I20" s="441"/>
      <c r="J20" s="442">
        <f t="shared" si="2"/>
        <v>1000</v>
      </c>
      <c r="K20" s="441"/>
      <c r="L20" s="441"/>
      <c r="M20" s="441"/>
      <c r="N20" s="441"/>
    </row>
    <row r="21" spans="1:14" x14ac:dyDescent="0.25">
      <c r="A21" s="383">
        <v>14</v>
      </c>
      <c r="B21" s="407" t="s">
        <v>48</v>
      </c>
      <c r="C21" s="408" t="s">
        <v>49</v>
      </c>
      <c r="D21" s="441">
        <v>7500</v>
      </c>
      <c r="E21" s="441"/>
      <c r="F21" s="441"/>
      <c r="G21" s="442">
        <f t="shared" si="1"/>
        <v>7500</v>
      </c>
      <c r="H21" s="441">
        <v>1250</v>
      </c>
      <c r="I21" s="441"/>
      <c r="J21" s="442">
        <f t="shared" si="2"/>
        <v>1250</v>
      </c>
      <c r="K21" s="441"/>
      <c r="L21" s="441"/>
      <c r="M21" s="441"/>
      <c r="N21" s="441"/>
    </row>
    <row r="22" spans="1:14" x14ac:dyDescent="0.25">
      <c r="A22" s="383">
        <v>15</v>
      </c>
      <c r="B22" s="404" t="s">
        <v>52</v>
      </c>
      <c r="C22" s="405" t="s">
        <v>53</v>
      </c>
      <c r="D22" s="441">
        <v>2250</v>
      </c>
      <c r="E22" s="441"/>
      <c r="F22" s="441"/>
      <c r="G22" s="442">
        <f t="shared" si="1"/>
        <v>2250</v>
      </c>
      <c r="H22" s="441">
        <v>375</v>
      </c>
      <c r="I22" s="441"/>
      <c r="J22" s="442">
        <f t="shared" si="2"/>
        <v>375</v>
      </c>
      <c r="K22" s="441"/>
      <c r="L22" s="441"/>
      <c r="M22" s="441"/>
      <c r="N22" s="441"/>
    </row>
    <row r="23" spans="1:14" x14ac:dyDescent="0.25">
      <c r="A23" s="383">
        <v>16</v>
      </c>
      <c r="B23" s="404" t="s">
        <v>54</v>
      </c>
      <c r="C23" s="405" t="s">
        <v>55</v>
      </c>
      <c r="D23" s="441">
        <v>2250</v>
      </c>
      <c r="E23" s="441"/>
      <c r="F23" s="441"/>
      <c r="G23" s="442">
        <f t="shared" si="1"/>
        <v>2250</v>
      </c>
      <c r="H23" s="441">
        <v>375</v>
      </c>
      <c r="I23" s="441"/>
      <c r="J23" s="442">
        <f t="shared" si="2"/>
        <v>375</v>
      </c>
      <c r="K23" s="441"/>
      <c r="L23" s="441"/>
      <c r="M23" s="441"/>
      <c r="N23" s="441"/>
    </row>
    <row r="24" spans="1:14" x14ac:dyDescent="0.25">
      <c r="A24" s="383">
        <v>17</v>
      </c>
      <c r="B24" s="404" t="s">
        <v>56</v>
      </c>
      <c r="C24" s="405" t="s">
        <v>57</v>
      </c>
      <c r="D24" s="441">
        <v>5250</v>
      </c>
      <c r="E24" s="441"/>
      <c r="F24" s="441"/>
      <c r="G24" s="442">
        <f t="shared" si="1"/>
        <v>5250</v>
      </c>
      <c r="H24" s="441">
        <v>875</v>
      </c>
      <c r="I24" s="441"/>
      <c r="J24" s="442">
        <f t="shared" si="2"/>
        <v>875</v>
      </c>
      <c r="K24" s="441"/>
      <c r="L24" s="441"/>
      <c r="M24" s="441"/>
      <c r="N24" s="441"/>
    </row>
    <row r="25" spans="1:14" x14ac:dyDescent="0.25">
      <c r="A25" s="383">
        <v>18</v>
      </c>
      <c r="B25" s="407" t="s">
        <v>68</v>
      </c>
      <c r="C25" s="408" t="s">
        <v>69</v>
      </c>
      <c r="D25" s="441">
        <v>5625</v>
      </c>
      <c r="E25" s="441"/>
      <c r="F25" s="441"/>
      <c r="G25" s="442">
        <f t="shared" si="1"/>
        <v>5625</v>
      </c>
      <c r="H25" s="441">
        <v>938</v>
      </c>
      <c r="I25" s="441"/>
      <c r="J25" s="442">
        <f t="shared" si="2"/>
        <v>938</v>
      </c>
      <c r="K25" s="441"/>
      <c r="L25" s="441"/>
      <c r="M25" s="441"/>
      <c r="N25" s="441"/>
    </row>
    <row r="26" spans="1:14" x14ac:dyDescent="0.25">
      <c r="A26" s="383">
        <v>19</v>
      </c>
      <c r="B26" s="409" t="s">
        <v>81</v>
      </c>
      <c r="C26" s="410" t="s">
        <v>82</v>
      </c>
      <c r="D26" s="441">
        <v>3750</v>
      </c>
      <c r="E26" s="441"/>
      <c r="F26" s="441"/>
      <c r="G26" s="442">
        <f t="shared" si="1"/>
        <v>3750</v>
      </c>
      <c r="H26" s="441">
        <v>625</v>
      </c>
      <c r="I26" s="441"/>
      <c r="J26" s="442">
        <f t="shared" si="2"/>
        <v>625</v>
      </c>
      <c r="K26" s="441"/>
      <c r="L26" s="441"/>
      <c r="M26" s="441"/>
      <c r="N26" s="441"/>
    </row>
    <row r="27" spans="1:14" x14ac:dyDescent="0.25">
      <c r="A27" s="383">
        <v>20</v>
      </c>
      <c r="B27" s="404" t="s">
        <v>85</v>
      </c>
      <c r="C27" s="405" t="s">
        <v>86</v>
      </c>
      <c r="D27" s="441">
        <v>3750</v>
      </c>
      <c r="E27" s="441"/>
      <c r="F27" s="441"/>
      <c r="G27" s="442">
        <f t="shared" si="1"/>
        <v>3750</v>
      </c>
      <c r="H27" s="441">
        <v>625</v>
      </c>
      <c r="I27" s="441"/>
      <c r="J27" s="442">
        <f t="shared" si="2"/>
        <v>625</v>
      </c>
      <c r="K27" s="441"/>
      <c r="L27" s="441"/>
      <c r="M27" s="441"/>
      <c r="N27" s="441"/>
    </row>
    <row r="28" spans="1:14" x14ac:dyDescent="0.25">
      <c r="A28" s="383">
        <v>21</v>
      </c>
      <c r="B28" s="407" t="s">
        <v>87</v>
      </c>
      <c r="C28" s="408" t="s">
        <v>88</v>
      </c>
      <c r="D28" s="441">
        <v>11250</v>
      </c>
      <c r="E28" s="441"/>
      <c r="F28" s="441"/>
      <c r="G28" s="442">
        <f t="shared" si="1"/>
        <v>11250</v>
      </c>
      <c r="H28" s="441">
        <v>1875</v>
      </c>
      <c r="I28" s="441"/>
      <c r="J28" s="442">
        <f t="shared" si="2"/>
        <v>1875</v>
      </c>
      <c r="K28" s="441"/>
      <c r="L28" s="441"/>
      <c r="M28" s="441"/>
      <c r="N28" s="441"/>
    </row>
    <row r="29" spans="1:14" x14ac:dyDescent="0.25">
      <c r="A29" s="383">
        <v>22</v>
      </c>
      <c r="B29" s="404" t="s">
        <v>89</v>
      </c>
      <c r="C29" s="405" t="s">
        <v>90</v>
      </c>
      <c r="D29" s="441">
        <v>3000</v>
      </c>
      <c r="E29" s="441"/>
      <c r="F29" s="441"/>
      <c r="G29" s="442">
        <f t="shared" si="1"/>
        <v>3000</v>
      </c>
      <c r="H29" s="441">
        <v>500</v>
      </c>
      <c r="I29" s="441"/>
      <c r="J29" s="442">
        <f t="shared" si="2"/>
        <v>500</v>
      </c>
      <c r="K29" s="441"/>
      <c r="L29" s="441"/>
      <c r="M29" s="441"/>
      <c r="N29" s="441"/>
    </row>
    <row r="30" spans="1:14" x14ac:dyDescent="0.25">
      <c r="A30" s="383">
        <v>23</v>
      </c>
      <c r="B30" s="404" t="s">
        <v>91</v>
      </c>
      <c r="C30" s="405" t="s">
        <v>92</v>
      </c>
      <c r="D30" s="441">
        <v>2700</v>
      </c>
      <c r="E30" s="441"/>
      <c r="F30" s="441"/>
      <c r="G30" s="442">
        <f t="shared" si="1"/>
        <v>2700</v>
      </c>
      <c r="H30" s="441">
        <v>450</v>
      </c>
      <c r="I30" s="441"/>
      <c r="J30" s="442">
        <f t="shared" si="2"/>
        <v>450</v>
      </c>
      <c r="K30" s="441"/>
      <c r="L30" s="441"/>
      <c r="M30" s="441"/>
      <c r="N30" s="441"/>
    </row>
    <row r="31" spans="1:14" x14ac:dyDescent="0.25">
      <c r="A31" s="383">
        <v>24</v>
      </c>
      <c r="B31" s="411" t="s">
        <v>93</v>
      </c>
      <c r="C31" s="162" t="s">
        <v>94</v>
      </c>
      <c r="D31" s="441">
        <v>5025</v>
      </c>
      <c r="E31" s="441"/>
      <c r="F31" s="441"/>
      <c r="G31" s="442">
        <f t="shared" si="1"/>
        <v>5025</v>
      </c>
      <c r="H31" s="441">
        <v>838</v>
      </c>
      <c r="I31" s="441"/>
      <c r="J31" s="442">
        <f t="shared" si="2"/>
        <v>838</v>
      </c>
      <c r="K31" s="441"/>
      <c r="L31" s="441"/>
      <c r="M31" s="441"/>
      <c r="N31" s="441"/>
    </row>
    <row r="32" spans="1:14" x14ac:dyDescent="0.25">
      <c r="A32" s="383">
        <v>25</v>
      </c>
      <c r="B32" s="404" t="s">
        <v>95</v>
      </c>
      <c r="C32" s="405" t="s">
        <v>96</v>
      </c>
      <c r="D32" s="441">
        <v>2819</v>
      </c>
      <c r="E32" s="441"/>
      <c r="F32" s="441"/>
      <c r="G32" s="442">
        <f t="shared" si="1"/>
        <v>2819</v>
      </c>
      <c r="H32" s="441">
        <v>470</v>
      </c>
      <c r="I32" s="441"/>
      <c r="J32" s="442">
        <f t="shared" si="2"/>
        <v>470</v>
      </c>
      <c r="K32" s="441"/>
      <c r="L32" s="441"/>
      <c r="M32" s="441"/>
      <c r="N32" s="441"/>
    </row>
    <row r="33" spans="1:14" x14ac:dyDescent="0.25">
      <c r="A33" s="383">
        <v>26</v>
      </c>
      <c r="B33" s="404" t="s">
        <v>101</v>
      </c>
      <c r="C33" s="405" t="s">
        <v>102</v>
      </c>
      <c r="D33" s="441">
        <v>3000</v>
      </c>
      <c r="E33" s="441"/>
      <c r="F33" s="441"/>
      <c r="G33" s="442">
        <f t="shared" si="1"/>
        <v>3000</v>
      </c>
      <c r="H33" s="441">
        <v>500</v>
      </c>
      <c r="I33" s="441"/>
      <c r="J33" s="442">
        <f t="shared" si="2"/>
        <v>500</v>
      </c>
      <c r="K33" s="441"/>
      <c r="L33" s="441"/>
      <c r="M33" s="441"/>
      <c r="N33" s="441"/>
    </row>
    <row r="34" spans="1:14" x14ac:dyDescent="0.25">
      <c r="A34" s="383">
        <v>27</v>
      </c>
      <c r="B34" s="407" t="s">
        <v>103</v>
      </c>
      <c r="C34" s="408" t="s">
        <v>104</v>
      </c>
      <c r="D34" s="441">
        <v>6000</v>
      </c>
      <c r="E34" s="441"/>
      <c r="F34" s="441"/>
      <c r="G34" s="442">
        <f t="shared" si="1"/>
        <v>6000</v>
      </c>
      <c r="H34" s="441">
        <v>1000</v>
      </c>
      <c r="I34" s="441"/>
      <c r="J34" s="442">
        <f t="shared" si="2"/>
        <v>1000</v>
      </c>
      <c r="K34" s="441"/>
      <c r="L34" s="441"/>
      <c r="M34" s="441"/>
      <c r="N34" s="441"/>
    </row>
    <row r="35" spans="1:14" x14ac:dyDescent="0.25">
      <c r="A35" s="383">
        <v>28</v>
      </c>
      <c r="B35" s="404" t="s">
        <v>105</v>
      </c>
      <c r="C35" s="405" t="s">
        <v>106</v>
      </c>
      <c r="D35" s="441">
        <v>3375</v>
      </c>
      <c r="E35" s="441"/>
      <c r="F35" s="441"/>
      <c r="G35" s="442">
        <f t="shared" si="1"/>
        <v>3375</v>
      </c>
      <c r="H35" s="441">
        <v>562</v>
      </c>
      <c r="I35" s="441"/>
      <c r="J35" s="442">
        <f t="shared" si="2"/>
        <v>562</v>
      </c>
      <c r="K35" s="441"/>
      <c r="L35" s="441"/>
      <c r="M35" s="441"/>
      <c r="N35" s="441"/>
    </row>
    <row r="36" spans="1:14" x14ac:dyDescent="0.25">
      <c r="A36" s="383">
        <v>29</v>
      </c>
      <c r="B36" s="404" t="s">
        <v>107</v>
      </c>
      <c r="C36" s="405" t="s">
        <v>108</v>
      </c>
      <c r="D36" s="441">
        <v>3750</v>
      </c>
      <c r="E36" s="441"/>
      <c r="F36" s="441"/>
      <c r="G36" s="442">
        <f t="shared" si="1"/>
        <v>3750</v>
      </c>
      <c r="H36" s="441">
        <v>625</v>
      </c>
      <c r="I36" s="441"/>
      <c r="J36" s="442">
        <f t="shared" si="2"/>
        <v>625</v>
      </c>
      <c r="K36" s="441"/>
      <c r="L36" s="441"/>
      <c r="M36" s="441"/>
      <c r="N36" s="441"/>
    </row>
    <row r="37" spans="1:14" x14ac:dyDescent="0.25">
      <c r="A37" s="383">
        <v>30</v>
      </c>
      <c r="B37" s="407" t="s">
        <v>109</v>
      </c>
      <c r="C37" s="408" t="s">
        <v>110</v>
      </c>
      <c r="D37" s="441">
        <v>5625</v>
      </c>
      <c r="E37" s="441"/>
      <c r="F37" s="441"/>
      <c r="G37" s="442">
        <f t="shared" si="1"/>
        <v>5625</v>
      </c>
      <c r="H37" s="441">
        <v>938</v>
      </c>
      <c r="I37" s="441"/>
      <c r="J37" s="442">
        <f t="shared" si="2"/>
        <v>938</v>
      </c>
      <c r="K37" s="441"/>
      <c r="L37" s="441"/>
      <c r="M37" s="441"/>
      <c r="N37" s="441"/>
    </row>
    <row r="38" spans="1:14" x14ac:dyDescent="0.25">
      <c r="A38" s="383">
        <v>31</v>
      </c>
      <c r="B38" s="407" t="s">
        <v>111</v>
      </c>
      <c r="C38" s="408" t="s">
        <v>112</v>
      </c>
      <c r="D38" s="441">
        <v>2250</v>
      </c>
      <c r="E38" s="441"/>
      <c r="F38" s="441"/>
      <c r="G38" s="442">
        <f t="shared" si="1"/>
        <v>2250</v>
      </c>
      <c r="H38" s="441">
        <v>375</v>
      </c>
      <c r="I38" s="441"/>
      <c r="J38" s="442">
        <f t="shared" si="2"/>
        <v>375</v>
      </c>
      <c r="K38" s="441"/>
      <c r="L38" s="441"/>
      <c r="M38" s="441"/>
      <c r="N38" s="441"/>
    </row>
    <row r="39" spans="1:14" x14ac:dyDescent="0.25">
      <c r="A39" s="383">
        <v>32</v>
      </c>
      <c r="B39" s="404" t="s">
        <v>113</v>
      </c>
      <c r="C39" s="405" t="s">
        <v>114</v>
      </c>
      <c r="D39" s="441">
        <v>3750</v>
      </c>
      <c r="E39" s="441"/>
      <c r="F39" s="441"/>
      <c r="G39" s="442">
        <f t="shared" si="1"/>
        <v>3750</v>
      </c>
      <c r="H39" s="441">
        <v>625</v>
      </c>
      <c r="I39" s="441"/>
      <c r="J39" s="442">
        <f t="shared" si="2"/>
        <v>625</v>
      </c>
      <c r="K39" s="441"/>
      <c r="L39" s="441"/>
      <c r="M39" s="441"/>
      <c r="N39" s="441"/>
    </row>
    <row r="40" spans="1:14" x14ac:dyDescent="0.25">
      <c r="A40" s="383">
        <v>33</v>
      </c>
      <c r="B40" s="407" t="s">
        <v>115</v>
      </c>
      <c r="C40" s="408" t="s">
        <v>116</v>
      </c>
      <c r="D40" s="441">
        <v>5850</v>
      </c>
      <c r="E40" s="441"/>
      <c r="F40" s="441"/>
      <c r="G40" s="442">
        <f t="shared" si="1"/>
        <v>5850</v>
      </c>
      <c r="H40" s="441">
        <v>975</v>
      </c>
      <c r="I40" s="441"/>
      <c r="J40" s="442">
        <f t="shared" si="2"/>
        <v>975</v>
      </c>
      <c r="K40" s="441"/>
      <c r="L40" s="441"/>
      <c r="M40" s="441"/>
      <c r="N40" s="441"/>
    </row>
    <row r="41" spans="1:14" x14ac:dyDescent="0.25">
      <c r="A41" s="383">
        <v>34</v>
      </c>
      <c r="B41" s="404" t="s">
        <v>117</v>
      </c>
      <c r="C41" s="405" t="s">
        <v>118</v>
      </c>
      <c r="D41" s="441">
        <v>11250</v>
      </c>
      <c r="E41" s="441"/>
      <c r="F41" s="441"/>
      <c r="G41" s="442">
        <f t="shared" si="1"/>
        <v>11250</v>
      </c>
      <c r="H41" s="441">
        <v>1875</v>
      </c>
      <c r="I41" s="441"/>
      <c r="J41" s="442">
        <f t="shared" si="2"/>
        <v>1875</v>
      </c>
      <c r="K41" s="441"/>
      <c r="L41" s="441"/>
      <c r="M41" s="441"/>
      <c r="N41" s="441"/>
    </row>
    <row r="42" spans="1:14" x14ac:dyDescent="0.25">
      <c r="A42" s="383">
        <v>35</v>
      </c>
      <c r="B42" s="407" t="s">
        <v>119</v>
      </c>
      <c r="C42" s="408" t="s">
        <v>120</v>
      </c>
      <c r="D42" s="441">
        <v>3075</v>
      </c>
      <c r="E42" s="441"/>
      <c r="F42" s="441"/>
      <c r="G42" s="442">
        <f t="shared" si="1"/>
        <v>3075</v>
      </c>
      <c r="H42" s="441">
        <v>512</v>
      </c>
      <c r="I42" s="441"/>
      <c r="J42" s="442">
        <f t="shared" si="2"/>
        <v>512</v>
      </c>
      <c r="K42" s="441"/>
      <c r="L42" s="441"/>
      <c r="M42" s="441"/>
      <c r="N42" s="441"/>
    </row>
    <row r="43" spans="1:14" x14ac:dyDescent="0.25">
      <c r="A43" s="383">
        <v>36</v>
      </c>
      <c r="B43" s="409" t="s">
        <v>187</v>
      </c>
      <c r="C43" s="410" t="s">
        <v>188</v>
      </c>
      <c r="D43" s="441">
        <v>2475</v>
      </c>
      <c r="E43" s="441"/>
      <c r="F43" s="441"/>
      <c r="G43" s="442">
        <f t="shared" si="1"/>
        <v>2475</v>
      </c>
      <c r="H43" s="441">
        <v>413</v>
      </c>
      <c r="I43" s="441"/>
      <c r="J43" s="442">
        <f t="shared" si="2"/>
        <v>413</v>
      </c>
      <c r="K43" s="441"/>
      <c r="L43" s="441"/>
      <c r="M43" s="441"/>
      <c r="N43" s="441"/>
    </row>
    <row r="44" spans="1:14" x14ac:dyDescent="0.25">
      <c r="A44" s="383">
        <v>37</v>
      </c>
      <c r="B44" s="404" t="s">
        <v>189</v>
      </c>
      <c r="C44" s="408" t="s">
        <v>190</v>
      </c>
      <c r="D44" s="441">
        <v>3375</v>
      </c>
      <c r="E44" s="441"/>
      <c r="F44" s="441"/>
      <c r="G44" s="442">
        <f t="shared" si="1"/>
        <v>3375</v>
      </c>
      <c r="H44" s="441">
        <v>562</v>
      </c>
      <c r="I44" s="441"/>
      <c r="J44" s="442">
        <f t="shared" si="2"/>
        <v>562</v>
      </c>
      <c r="K44" s="441"/>
      <c r="L44" s="441"/>
      <c r="M44" s="441"/>
      <c r="N44" s="441"/>
    </row>
    <row r="45" spans="1:14" x14ac:dyDescent="0.25">
      <c r="A45" s="383">
        <v>38</v>
      </c>
      <c r="B45" s="404" t="s">
        <v>191</v>
      </c>
      <c r="C45" s="408" t="s">
        <v>192</v>
      </c>
      <c r="D45" s="441">
        <v>6450</v>
      </c>
      <c r="E45" s="441"/>
      <c r="F45" s="441"/>
      <c r="G45" s="442">
        <f t="shared" si="1"/>
        <v>6450</v>
      </c>
      <c r="H45" s="441">
        <v>1075</v>
      </c>
      <c r="I45" s="441"/>
      <c r="J45" s="442">
        <f t="shared" si="2"/>
        <v>1075</v>
      </c>
      <c r="K45" s="441"/>
      <c r="L45" s="441"/>
      <c r="M45" s="441"/>
      <c r="N45" s="441"/>
    </row>
    <row r="46" spans="1:14" ht="20.25" customHeight="1" x14ac:dyDescent="0.25">
      <c r="A46" s="383">
        <v>39</v>
      </c>
      <c r="B46" s="409" t="s">
        <v>193</v>
      </c>
      <c r="C46" s="410" t="s">
        <v>194</v>
      </c>
      <c r="D46" s="441">
        <v>3375</v>
      </c>
      <c r="E46" s="441"/>
      <c r="F46" s="441"/>
      <c r="G46" s="442">
        <f t="shared" si="1"/>
        <v>3375</v>
      </c>
      <c r="H46" s="441">
        <v>562</v>
      </c>
      <c r="I46" s="441"/>
      <c r="J46" s="442">
        <f t="shared" si="2"/>
        <v>562</v>
      </c>
      <c r="K46" s="441"/>
      <c r="L46" s="441"/>
      <c r="M46" s="441"/>
      <c r="N46" s="441"/>
    </row>
    <row r="47" spans="1:14" x14ac:dyDescent="0.25">
      <c r="A47" s="383">
        <v>40</v>
      </c>
      <c r="B47" s="404" t="s">
        <v>195</v>
      </c>
      <c r="C47" s="408" t="s">
        <v>196</v>
      </c>
      <c r="D47" s="441">
        <v>3750</v>
      </c>
      <c r="E47" s="441"/>
      <c r="F47" s="441"/>
      <c r="G47" s="442">
        <f t="shared" si="1"/>
        <v>3750</v>
      </c>
      <c r="H47" s="441">
        <v>625</v>
      </c>
      <c r="I47" s="441"/>
      <c r="J47" s="442">
        <f t="shared" si="2"/>
        <v>625</v>
      </c>
      <c r="K47" s="441"/>
      <c r="L47" s="441"/>
      <c r="M47" s="441"/>
      <c r="N47" s="441"/>
    </row>
    <row r="48" spans="1:14" x14ac:dyDescent="0.25">
      <c r="A48" s="383">
        <v>41</v>
      </c>
      <c r="B48" s="409" t="s">
        <v>197</v>
      </c>
      <c r="C48" s="410" t="s">
        <v>198</v>
      </c>
      <c r="D48" s="441">
        <v>6125</v>
      </c>
      <c r="E48" s="441"/>
      <c r="F48" s="441"/>
      <c r="G48" s="442">
        <f t="shared" si="1"/>
        <v>6125</v>
      </c>
      <c r="H48" s="441">
        <v>1028</v>
      </c>
      <c r="I48" s="441"/>
      <c r="J48" s="442">
        <f t="shared" si="2"/>
        <v>1028</v>
      </c>
      <c r="K48" s="441"/>
      <c r="L48" s="441"/>
      <c r="M48" s="441"/>
      <c r="N48" s="441"/>
    </row>
    <row r="49" spans="1:14" x14ac:dyDescent="0.25">
      <c r="A49" s="383">
        <v>42</v>
      </c>
      <c r="B49" s="404" t="s">
        <v>199</v>
      </c>
      <c r="C49" s="408" t="s">
        <v>200</v>
      </c>
      <c r="D49" s="441">
        <v>4125</v>
      </c>
      <c r="E49" s="441"/>
      <c r="F49" s="441"/>
      <c r="G49" s="442">
        <f t="shared" si="1"/>
        <v>4125</v>
      </c>
      <c r="H49" s="441">
        <v>687</v>
      </c>
      <c r="I49" s="441"/>
      <c r="J49" s="442">
        <f t="shared" si="2"/>
        <v>687</v>
      </c>
      <c r="K49" s="441"/>
      <c r="L49" s="441"/>
      <c r="M49" s="441"/>
      <c r="N49" s="441"/>
    </row>
    <row r="50" spans="1:14" x14ac:dyDescent="0.25">
      <c r="A50" s="383">
        <v>43</v>
      </c>
      <c r="B50" s="407" t="s">
        <v>201</v>
      </c>
      <c r="C50" s="408" t="s">
        <v>202</v>
      </c>
      <c r="D50" s="441">
        <v>2250</v>
      </c>
      <c r="E50" s="441"/>
      <c r="F50" s="441"/>
      <c r="G50" s="442">
        <f t="shared" si="1"/>
        <v>2250</v>
      </c>
      <c r="H50" s="441">
        <v>375</v>
      </c>
      <c r="I50" s="441"/>
      <c r="J50" s="442">
        <f t="shared" si="2"/>
        <v>375</v>
      </c>
      <c r="K50" s="441"/>
      <c r="L50" s="441"/>
      <c r="M50" s="441"/>
      <c r="N50" s="441"/>
    </row>
    <row r="51" spans="1:14" x14ac:dyDescent="0.25">
      <c r="A51" s="383">
        <v>44</v>
      </c>
      <c r="B51" s="404" t="s">
        <v>203</v>
      </c>
      <c r="C51" s="405" t="s">
        <v>204</v>
      </c>
      <c r="D51" s="441">
        <v>3000</v>
      </c>
      <c r="E51" s="441"/>
      <c r="F51" s="441"/>
      <c r="G51" s="442">
        <f t="shared" si="1"/>
        <v>3000</v>
      </c>
      <c r="H51" s="441">
        <v>500</v>
      </c>
      <c r="I51" s="441"/>
      <c r="J51" s="442">
        <f t="shared" si="2"/>
        <v>500</v>
      </c>
      <c r="K51" s="441"/>
      <c r="L51" s="441"/>
      <c r="M51" s="441"/>
      <c r="N51" s="441"/>
    </row>
    <row r="52" spans="1:14" x14ac:dyDescent="0.25">
      <c r="A52" s="383">
        <v>45</v>
      </c>
      <c r="B52" s="404" t="s">
        <v>205</v>
      </c>
      <c r="C52" s="410" t="s">
        <v>206</v>
      </c>
      <c r="D52" s="441">
        <v>3000</v>
      </c>
      <c r="E52" s="441"/>
      <c r="F52" s="441"/>
      <c r="G52" s="442">
        <f t="shared" si="1"/>
        <v>3000</v>
      </c>
      <c r="H52" s="441">
        <v>500</v>
      </c>
      <c r="I52" s="441"/>
      <c r="J52" s="442">
        <f t="shared" si="2"/>
        <v>500</v>
      </c>
      <c r="K52" s="441"/>
      <c r="L52" s="441"/>
      <c r="M52" s="441"/>
      <c r="N52" s="441"/>
    </row>
    <row r="53" spans="1:14" x14ac:dyDescent="0.25">
      <c r="A53" s="383">
        <v>46</v>
      </c>
      <c r="B53" s="407" t="s">
        <v>207</v>
      </c>
      <c r="C53" s="408" t="s">
        <v>208</v>
      </c>
      <c r="D53" s="441">
        <v>3750</v>
      </c>
      <c r="E53" s="441"/>
      <c r="F53" s="441"/>
      <c r="G53" s="442">
        <f t="shared" si="1"/>
        <v>3750</v>
      </c>
      <c r="H53" s="441">
        <v>625</v>
      </c>
      <c r="I53" s="441"/>
      <c r="J53" s="442">
        <f t="shared" si="2"/>
        <v>625</v>
      </c>
      <c r="K53" s="441"/>
      <c r="L53" s="441"/>
      <c r="M53" s="441"/>
      <c r="N53" s="441"/>
    </row>
    <row r="54" spans="1:14" x14ac:dyDescent="0.25">
      <c r="A54" s="383">
        <v>47</v>
      </c>
      <c r="B54" s="404" t="s">
        <v>209</v>
      </c>
      <c r="C54" s="405" t="s">
        <v>210</v>
      </c>
      <c r="D54" s="441">
        <v>2850</v>
      </c>
      <c r="E54" s="441"/>
      <c r="F54" s="441"/>
      <c r="G54" s="442">
        <f t="shared" si="1"/>
        <v>2850</v>
      </c>
      <c r="H54" s="441">
        <v>475</v>
      </c>
      <c r="I54" s="441"/>
      <c r="J54" s="442">
        <f t="shared" si="2"/>
        <v>475</v>
      </c>
      <c r="K54" s="441"/>
      <c r="L54" s="441"/>
      <c r="M54" s="441"/>
      <c r="N54" s="441"/>
    </row>
    <row r="55" spans="1:14" x14ac:dyDescent="0.25">
      <c r="A55" s="383">
        <v>48</v>
      </c>
      <c r="B55" s="407" t="s">
        <v>211</v>
      </c>
      <c r="C55" s="408" t="s">
        <v>212</v>
      </c>
      <c r="D55" s="441">
        <v>4200</v>
      </c>
      <c r="E55" s="441"/>
      <c r="F55" s="441"/>
      <c r="G55" s="442">
        <f t="shared" si="1"/>
        <v>4200</v>
      </c>
      <c r="H55" s="441">
        <v>700</v>
      </c>
      <c r="I55" s="441"/>
      <c r="J55" s="442">
        <f t="shared" si="2"/>
        <v>700</v>
      </c>
      <c r="K55" s="441"/>
      <c r="L55" s="441"/>
      <c r="M55" s="441"/>
      <c r="N55" s="441"/>
    </row>
    <row r="56" spans="1:14" x14ac:dyDescent="0.25">
      <c r="A56" s="383">
        <v>49</v>
      </c>
      <c r="B56" s="407" t="s">
        <v>213</v>
      </c>
      <c r="C56" s="408" t="s">
        <v>214</v>
      </c>
      <c r="D56" s="441">
        <v>6750</v>
      </c>
      <c r="E56" s="441"/>
      <c r="F56" s="441"/>
      <c r="G56" s="442">
        <f t="shared" si="1"/>
        <v>6750</v>
      </c>
      <c r="H56" s="441">
        <v>1125</v>
      </c>
      <c r="I56" s="441"/>
      <c r="J56" s="442">
        <f t="shared" si="2"/>
        <v>1125</v>
      </c>
      <c r="K56" s="441"/>
      <c r="L56" s="441"/>
      <c r="M56" s="441"/>
      <c r="N56" s="441"/>
    </row>
    <row r="57" spans="1:14" x14ac:dyDescent="0.25">
      <c r="A57" s="383">
        <v>50</v>
      </c>
      <c r="B57" s="404" t="s">
        <v>215</v>
      </c>
      <c r="C57" s="410" t="s">
        <v>216</v>
      </c>
      <c r="D57" s="441">
        <v>3225</v>
      </c>
      <c r="E57" s="441"/>
      <c r="F57" s="441"/>
      <c r="G57" s="442">
        <f t="shared" si="1"/>
        <v>3225</v>
      </c>
      <c r="H57" s="441">
        <v>538</v>
      </c>
      <c r="I57" s="441"/>
      <c r="J57" s="442">
        <f t="shared" si="2"/>
        <v>538</v>
      </c>
      <c r="K57" s="441"/>
      <c r="L57" s="441"/>
      <c r="M57" s="441"/>
      <c r="N57" s="441"/>
    </row>
    <row r="58" spans="1:14" x14ac:dyDescent="0.25">
      <c r="A58" s="383">
        <v>51</v>
      </c>
      <c r="B58" s="407" t="s">
        <v>278</v>
      </c>
      <c r="C58" s="408" t="s">
        <v>279</v>
      </c>
      <c r="D58" s="441">
        <v>6750</v>
      </c>
      <c r="E58" s="441"/>
      <c r="F58" s="441"/>
      <c r="G58" s="442">
        <f t="shared" si="1"/>
        <v>6750</v>
      </c>
      <c r="H58" s="441">
        <v>1125</v>
      </c>
      <c r="I58" s="441"/>
      <c r="J58" s="442">
        <f t="shared" si="2"/>
        <v>1125</v>
      </c>
      <c r="K58" s="441"/>
      <c r="L58" s="441"/>
      <c r="M58" s="441"/>
      <c r="N58" s="441"/>
    </row>
    <row r="59" spans="1:14" x14ac:dyDescent="0.25">
      <c r="A59" s="383">
        <v>52</v>
      </c>
      <c r="B59" s="432" t="s">
        <v>393</v>
      </c>
      <c r="C59" s="162" t="s">
        <v>394</v>
      </c>
      <c r="D59" s="441"/>
      <c r="E59" s="441">
        <v>419945</v>
      </c>
      <c r="F59" s="441">
        <v>99924</v>
      </c>
      <c r="G59" s="442">
        <f t="shared" si="1"/>
        <v>519869</v>
      </c>
      <c r="H59" s="441"/>
      <c r="I59" s="441">
        <v>151965</v>
      </c>
      <c r="J59" s="442">
        <f t="shared" si="2"/>
        <v>151965</v>
      </c>
      <c r="K59" s="441">
        <v>6603</v>
      </c>
      <c r="L59" s="441">
        <v>526204</v>
      </c>
      <c r="M59" s="441">
        <v>799</v>
      </c>
      <c r="N59" s="441">
        <v>41540</v>
      </c>
    </row>
    <row r="60" spans="1:14" x14ac:dyDescent="0.25">
      <c r="A60" s="424"/>
      <c r="B60" s="443"/>
      <c r="C60" s="444"/>
      <c r="D60" s="445"/>
      <c r="E60" s="445"/>
      <c r="F60" s="445"/>
      <c r="G60" s="446"/>
      <c r="H60" s="445"/>
      <c r="I60" s="445"/>
      <c r="J60" s="445"/>
      <c r="K60" s="445"/>
      <c r="L60" s="445"/>
      <c r="M60" s="445"/>
      <c r="N60" s="445"/>
    </row>
    <row r="61" spans="1:14" s="439" customFormat="1" x14ac:dyDescent="0.25">
      <c r="A61" s="424"/>
      <c r="C61" s="447"/>
    </row>
    <row r="62" spans="1:14" s="439" customFormat="1" x14ac:dyDescent="0.25">
      <c r="A62" s="424"/>
      <c r="C62" s="447"/>
    </row>
    <row r="63" spans="1:14" x14ac:dyDescent="0.25">
      <c r="A63" s="424"/>
    </row>
    <row r="64" spans="1:14" s="449" customFormat="1" x14ac:dyDescent="0.25">
      <c r="A64" s="448"/>
      <c r="C64" s="450"/>
      <c r="D64" s="451"/>
      <c r="E64" s="451"/>
      <c r="F64" s="451"/>
      <c r="G64" s="452"/>
      <c r="H64" s="451"/>
      <c r="I64" s="451"/>
      <c r="J64" s="451"/>
      <c r="K64" s="451"/>
      <c r="L64" s="451"/>
      <c r="M64" s="451"/>
      <c r="N64" s="451"/>
    </row>
    <row r="65" spans="1:14" x14ac:dyDescent="0.25">
      <c r="A65" s="424"/>
      <c r="L65" s="453"/>
      <c r="M65" s="453"/>
      <c r="N65" s="453"/>
    </row>
    <row r="66" spans="1:14" x14ac:dyDescent="0.25">
      <c r="A66" s="424"/>
    </row>
    <row r="67" spans="1:14" x14ac:dyDescent="0.25">
      <c r="A67" s="424"/>
    </row>
    <row r="68" spans="1:14" x14ac:dyDescent="0.25">
      <c r="A68" s="424"/>
    </row>
    <row r="69" spans="1:14" x14ac:dyDescent="0.25">
      <c r="A69" s="454"/>
    </row>
  </sheetData>
  <mergeCells count="9"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  <pageSetUpPr fitToPage="1"/>
  </sheetPr>
  <dimension ref="A1:M57"/>
  <sheetViews>
    <sheetView topLeftCell="D1" zoomScale="95" zoomScaleNormal="95" workbookViewId="0">
      <selection activeCell="C21" sqref="C21"/>
    </sheetView>
  </sheetViews>
  <sheetFormatPr defaultRowHeight="12.75" x14ac:dyDescent="0.25"/>
  <cols>
    <col min="1" max="1" width="6.140625" style="548" customWidth="1"/>
    <col min="2" max="2" width="10.5703125" style="549" customWidth="1"/>
    <col min="3" max="3" width="43" style="519" customWidth="1"/>
    <col min="4" max="4" width="10.7109375" style="519" customWidth="1"/>
    <col min="5" max="5" width="10.5703125" style="550" customWidth="1"/>
    <col min="6" max="6" width="11" style="550" customWidth="1"/>
    <col min="7" max="7" width="11.7109375" style="550" customWidth="1"/>
    <col min="8" max="8" width="10.85546875" style="550" customWidth="1"/>
    <col min="9" max="9" width="10.42578125" style="550" customWidth="1"/>
    <col min="10" max="10" width="9" style="550" customWidth="1"/>
    <col min="11" max="11" width="10.42578125" style="550" customWidth="1"/>
    <col min="12" max="12" width="13.85546875" style="550" customWidth="1"/>
    <col min="13" max="13" width="10.7109375" style="550" customWidth="1"/>
    <col min="14" max="14" width="11.85546875" style="519" customWidth="1"/>
    <col min="15" max="16384" width="9.140625" style="519"/>
  </cols>
  <sheetData>
    <row r="1" spans="1:13" ht="22.5" customHeight="1" x14ac:dyDescent="0.25">
      <c r="A1" s="897" t="s">
        <v>672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</row>
    <row r="3" spans="1:13" ht="15.75" customHeight="1" x14ac:dyDescent="0.25">
      <c r="A3" s="898" t="s">
        <v>0</v>
      </c>
      <c r="B3" s="899" t="s">
        <v>304</v>
      </c>
      <c r="C3" s="898" t="s">
        <v>294</v>
      </c>
      <c r="D3" s="520"/>
      <c r="E3" s="521" t="s">
        <v>673</v>
      </c>
      <c r="F3" s="522"/>
      <c r="G3" s="522"/>
      <c r="H3" s="523"/>
      <c r="I3" s="520"/>
      <c r="J3" s="524" t="s">
        <v>674</v>
      </c>
      <c r="K3" s="525"/>
      <c r="L3" s="526"/>
      <c r="M3" s="901" t="s">
        <v>604</v>
      </c>
    </row>
    <row r="4" spans="1:13" ht="28.5" customHeight="1" x14ac:dyDescent="0.25">
      <c r="A4" s="898"/>
      <c r="B4" s="900"/>
      <c r="C4" s="898"/>
      <c r="D4" s="527" t="s">
        <v>675</v>
      </c>
      <c r="E4" s="528" t="s">
        <v>676</v>
      </c>
      <c r="F4" s="528" t="s">
        <v>677</v>
      </c>
      <c r="G4" s="529" t="s">
        <v>678</v>
      </c>
      <c r="H4" s="529" t="s">
        <v>6</v>
      </c>
      <c r="I4" s="528" t="s">
        <v>676</v>
      </c>
      <c r="J4" s="528" t="s">
        <v>677</v>
      </c>
      <c r="K4" s="529" t="s">
        <v>678</v>
      </c>
      <c r="L4" s="529" t="s">
        <v>6</v>
      </c>
      <c r="M4" s="901"/>
    </row>
    <row r="5" spans="1:13" ht="12.75" customHeight="1" x14ac:dyDescent="0.25">
      <c r="A5" s="527"/>
      <c r="B5" s="530"/>
      <c r="C5" s="531" t="s">
        <v>6</v>
      </c>
      <c r="D5" s="532">
        <f>D6+D7</f>
        <v>13988</v>
      </c>
      <c r="E5" s="533">
        <f t="shared" ref="E5:M5" si="0">E6+E7</f>
        <v>140707</v>
      </c>
      <c r="F5" s="533">
        <f t="shared" si="0"/>
        <v>2366</v>
      </c>
      <c r="G5" s="532">
        <f t="shared" si="0"/>
        <v>31158</v>
      </c>
      <c r="H5" s="532">
        <f t="shared" si="0"/>
        <v>188219</v>
      </c>
      <c r="I5" s="533">
        <f t="shared" si="0"/>
        <v>61551</v>
      </c>
      <c r="J5" s="533">
        <f t="shared" si="0"/>
        <v>1831</v>
      </c>
      <c r="K5" s="532">
        <f t="shared" si="0"/>
        <v>4419</v>
      </c>
      <c r="L5" s="532">
        <f t="shared" si="0"/>
        <v>67801</v>
      </c>
      <c r="M5" s="532">
        <f t="shared" si="0"/>
        <v>256020</v>
      </c>
    </row>
    <row r="6" spans="1:13" ht="12.75" customHeight="1" x14ac:dyDescent="0.25">
      <c r="A6" s="527"/>
      <c r="B6" s="530"/>
      <c r="C6" s="534" t="s">
        <v>14</v>
      </c>
      <c r="D6" s="535">
        <v>0</v>
      </c>
      <c r="E6" s="535">
        <v>0</v>
      </c>
      <c r="F6" s="535">
        <v>0</v>
      </c>
      <c r="G6" s="535">
        <v>0</v>
      </c>
      <c r="H6" s="528">
        <v>0</v>
      </c>
      <c r="I6" s="528">
        <v>0</v>
      </c>
      <c r="J6" s="528">
        <v>0</v>
      </c>
      <c r="K6" s="528">
        <v>0</v>
      </c>
      <c r="L6" s="528">
        <v>0</v>
      </c>
      <c r="M6" s="528">
        <v>0</v>
      </c>
    </row>
    <row r="7" spans="1:13" ht="12.75" customHeight="1" x14ac:dyDescent="0.25">
      <c r="A7" s="527"/>
      <c r="B7" s="530"/>
      <c r="C7" s="534" t="s">
        <v>15</v>
      </c>
      <c r="D7" s="532">
        <f t="shared" ref="D7:M7" si="1">SUM(D8:D51)</f>
        <v>13988</v>
      </c>
      <c r="E7" s="532">
        <f t="shared" si="1"/>
        <v>140707</v>
      </c>
      <c r="F7" s="532">
        <f t="shared" si="1"/>
        <v>2366</v>
      </c>
      <c r="G7" s="532">
        <f t="shared" si="1"/>
        <v>31158</v>
      </c>
      <c r="H7" s="532">
        <f t="shared" si="1"/>
        <v>188219</v>
      </c>
      <c r="I7" s="532">
        <f t="shared" si="1"/>
        <v>61551</v>
      </c>
      <c r="J7" s="532">
        <f t="shared" si="1"/>
        <v>1831</v>
      </c>
      <c r="K7" s="532">
        <f t="shared" si="1"/>
        <v>4419</v>
      </c>
      <c r="L7" s="532">
        <f t="shared" si="1"/>
        <v>67801</v>
      </c>
      <c r="M7" s="532">
        <f t="shared" si="1"/>
        <v>256020</v>
      </c>
    </row>
    <row r="8" spans="1:13" ht="12.75" customHeight="1" x14ac:dyDescent="0.25">
      <c r="A8" s="536">
        <v>1</v>
      </c>
      <c r="B8" s="537" t="s">
        <v>20</v>
      </c>
      <c r="C8" s="518" t="s">
        <v>21</v>
      </c>
      <c r="D8" s="535"/>
      <c r="E8" s="535">
        <v>1648</v>
      </c>
      <c r="F8" s="535">
        <v>0</v>
      </c>
      <c r="G8" s="535">
        <v>427</v>
      </c>
      <c r="H8" s="528">
        <f t="shared" ref="H8:H14" si="2">D8+E8+F8+G8</f>
        <v>2075</v>
      </c>
      <c r="I8" s="528">
        <v>0</v>
      </c>
      <c r="J8" s="528">
        <v>0</v>
      </c>
      <c r="K8" s="528">
        <v>0</v>
      </c>
      <c r="L8" s="528">
        <f t="shared" ref="L8:L51" si="3">I8+J8+K8</f>
        <v>0</v>
      </c>
      <c r="M8" s="528">
        <f>H8+L8</f>
        <v>2075</v>
      </c>
    </row>
    <row r="9" spans="1:13" ht="12.75" customHeight="1" x14ac:dyDescent="0.25">
      <c r="A9" s="536">
        <v>2</v>
      </c>
      <c r="B9" s="537" t="s">
        <v>26</v>
      </c>
      <c r="C9" s="518" t="s">
        <v>679</v>
      </c>
      <c r="D9" s="535"/>
      <c r="E9" s="535">
        <v>6167</v>
      </c>
      <c r="F9" s="535">
        <v>0</v>
      </c>
      <c r="G9" s="535">
        <v>2154</v>
      </c>
      <c r="H9" s="528">
        <f t="shared" si="2"/>
        <v>8321</v>
      </c>
      <c r="I9" s="528">
        <v>2590</v>
      </c>
      <c r="J9" s="528">
        <v>0</v>
      </c>
      <c r="K9" s="528">
        <v>0</v>
      </c>
      <c r="L9" s="528">
        <f>I9+J9+K9</f>
        <v>2590</v>
      </c>
      <c r="M9" s="528">
        <f>H9+L9</f>
        <v>10911</v>
      </c>
    </row>
    <row r="10" spans="1:13" ht="12.75" customHeight="1" x14ac:dyDescent="0.25">
      <c r="A10" s="536">
        <v>3</v>
      </c>
      <c r="B10" s="537" t="s">
        <v>28</v>
      </c>
      <c r="C10" s="518" t="s">
        <v>29</v>
      </c>
      <c r="D10" s="535"/>
      <c r="E10" s="535">
        <v>2212</v>
      </c>
      <c r="F10" s="535">
        <v>0</v>
      </c>
      <c r="G10" s="535">
        <v>0</v>
      </c>
      <c r="H10" s="528">
        <f t="shared" si="2"/>
        <v>2212</v>
      </c>
      <c r="I10" s="528">
        <v>0</v>
      </c>
      <c r="J10" s="528">
        <v>0</v>
      </c>
      <c r="K10" s="528">
        <v>0</v>
      </c>
      <c r="L10" s="528">
        <f t="shared" si="3"/>
        <v>0</v>
      </c>
      <c r="M10" s="528">
        <f t="shared" ref="M10:M51" si="4">H10+L10</f>
        <v>2212</v>
      </c>
    </row>
    <row r="11" spans="1:13" ht="12.75" customHeight="1" x14ac:dyDescent="0.25">
      <c r="A11" s="536">
        <v>4</v>
      </c>
      <c r="B11" s="537" t="s">
        <v>48</v>
      </c>
      <c r="C11" s="518" t="s">
        <v>49</v>
      </c>
      <c r="D11" s="535"/>
      <c r="E11" s="535">
        <v>1609</v>
      </c>
      <c r="F11" s="535">
        <v>59</v>
      </c>
      <c r="G11" s="535">
        <v>432</v>
      </c>
      <c r="H11" s="528">
        <f t="shared" si="2"/>
        <v>2100</v>
      </c>
      <c r="I11" s="528">
        <v>0</v>
      </c>
      <c r="J11" s="528">
        <v>0</v>
      </c>
      <c r="K11" s="528">
        <v>0</v>
      </c>
      <c r="L11" s="528">
        <f t="shared" si="3"/>
        <v>0</v>
      </c>
      <c r="M11" s="528">
        <f t="shared" si="4"/>
        <v>2100</v>
      </c>
    </row>
    <row r="12" spans="1:13" ht="12.75" customHeight="1" x14ac:dyDescent="0.25">
      <c r="A12" s="536">
        <v>5</v>
      </c>
      <c r="B12" s="537" t="s">
        <v>50</v>
      </c>
      <c r="C12" s="518" t="s">
        <v>51</v>
      </c>
      <c r="D12" s="535"/>
      <c r="E12" s="535">
        <v>4264</v>
      </c>
      <c r="F12" s="535">
        <v>0</v>
      </c>
      <c r="G12" s="535">
        <v>1546</v>
      </c>
      <c r="H12" s="528">
        <f t="shared" si="2"/>
        <v>5810</v>
      </c>
      <c r="I12" s="528">
        <v>1814</v>
      </c>
      <c r="J12" s="528">
        <v>0</v>
      </c>
      <c r="K12" s="528">
        <v>0</v>
      </c>
      <c r="L12" s="528">
        <f t="shared" si="3"/>
        <v>1814</v>
      </c>
      <c r="M12" s="528">
        <f t="shared" si="4"/>
        <v>7624</v>
      </c>
    </row>
    <row r="13" spans="1:13" ht="12.75" customHeight="1" x14ac:dyDescent="0.25">
      <c r="A13" s="536">
        <v>6</v>
      </c>
      <c r="B13" s="537" t="s">
        <v>56</v>
      </c>
      <c r="C13" s="518" t="s">
        <v>680</v>
      </c>
      <c r="D13" s="535"/>
      <c r="E13" s="535">
        <v>1695</v>
      </c>
      <c r="F13" s="535">
        <v>0</v>
      </c>
      <c r="G13" s="535">
        <v>0</v>
      </c>
      <c r="H13" s="528">
        <f t="shared" si="2"/>
        <v>1695</v>
      </c>
      <c r="I13" s="528">
        <v>0</v>
      </c>
      <c r="J13" s="528">
        <v>0</v>
      </c>
      <c r="K13" s="528">
        <v>0</v>
      </c>
      <c r="L13" s="528">
        <f>I13+J13+K13</f>
        <v>0</v>
      </c>
      <c r="M13" s="528">
        <f>H13+L13</f>
        <v>1695</v>
      </c>
    </row>
    <row r="14" spans="1:13" ht="12.75" customHeight="1" x14ac:dyDescent="0.25">
      <c r="A14" s="536">
        <v>7</v>
      </c>
      <c r="B14" s="537" t="s">
        <v>58</v>
      </c>
      <c r="C14" s="518" t="s">
        <v>59</v>
      </c>
      <c r="D14" s="535"/>
      <c r="E14" s="535">
        <v>2094</v>
      </c>
      <c r="F14" s="535">
        <v>76</v>
      </c>
      <c r="G14" s="535">
        <v>561</v>
      </c>
      <c r="H14" s="528">
        <f t="shared" si="2"/>
        <v>2731</v>
      </c>
      <c r="I14" s="528">
        <v>0</v>
      </c>
      <c r="J14" s="528">
        <v>0</v>
      </c>
      <c r="K14" s="528">
        <v>0</v>
      </c>
      <c r="L14" s="528">
        <f t="shared" si="3"/>
        <v>0</v>
      </c>
      <c r="M14" s="528">
        <f t="shared" si="4"/>
        <v>2731</v>
      </c>
    </row>
    <row r="15" spans="1:13" ht="12.75" customHeight="1" x14ac:dyDescent="0.25">
      <c r="A15" s="536">
        <v>8</v>
      </c>
      <c r="B15" s="537" t="s">
        <v>62</v>
      </c>
      <c r="C15" s="518" t="s">
        <v>63</v>
      </c>
      <c r="D15" s="535"/>
      <c r="E15" s="535">
        <v>0</v>
      </c>
      <c r="F15" s="535">
        <v>0</v>
      </c>
      <c r="G15" s="535">
        <v>0</v>
      </c>
      <c r="H15" s="535">
        <v>0</v>
      </c>
      <c r="I15" s="528">
        <v>1798</v>
      </c>
      <c r="J15" s="528">
        <v>580</v>
      </c>
      <c r="K15" s="528">
        <v>150</v>
      </c>
      <c r="L15" s="528">
        <f t="shared" si="3"/>
        <v>2528</v>
      </c>
      <c r="M15" s="528">
        <f t="shared" si="4"/>
        <v>2528</v>
      </c>
    </row>
    <row r="16" spans="1:13" ht="12.75" customHeight="1" x14ac:dyDescent="0.25">
      <c r="A16" s="536">
        <v>9</v>
      </c>
      <c r="B16" s="537" t="s">
        <v>66</v>
      </c>
      <c r="C16" s="518" t="s">
        <v>489</v>
      </c>
      <c r="D16" s="535"/>
      <c r="E16" s="535">
        <v>4734</v>
      </c>
      <c r="F16" s="535">
        <v>133</v>
      </c>
      <c r="G16" s="535">
        <v>729</v>
      </c>
      <c r="H16" s="528">
        <f>D16+E16+F16+G16</f>
        <v>5596</v>
      </c>
      <c r="I16" s="528">
        <v>2849</v>
      </c>
      <c r="J16" s="528">
        <v>99</v>
      </c>
      <c r="K16" s="528">
        <v>0</v>
      </c>
      <c r="L16" s="528">
        <f>I16+J16+K16</f>
        <v>2948</v>
      </c>
      <c r="M16" s="528">
        <f>H16+L16</f>
        <v>8544</v>
      </c>
    </row>
    <row r="17" spans="1:13" ht="12.75" customHeight="1" x14ac:dyDescent="0.25">
      <c r="A17" s="536">
        <v>10</v>
      </c>
      <c r="B17" s="537" t="s">
        <v>68</v>
      </c>
      <c r="C17" s="518" t="s">
        <v>69</v>
      </c>
      <c r="D17" s="535"/>
      <c r="E17" s="535">
        <v>3487</v>
      </c>
      <c r="F17" s="535">
        <v>117</v>
      </c>
      <c r="G17" s="535">
        <v>863</v>
      </c>
      <c r="H17" s="528">
        <f t="shared" ref="H17:H51" si="5">D17+E17+F17+G17</f>
        <v>4467</v>
      </c>
      <c r="I17" s="528">
        <v>0</v>
      </c>
      <c r="J17" s="528">
        <v>0</v>
      </c>
      <c r="K17" s="528">
        <v>0</v>
      </c>
      <c r="L17" s="528">
        <f t="shared" si="3"/>
        <v>0</v>
      </c>
      <c r="M17" s="528">
        <f t="shared" si="4"/>
        <v>4467</v>
      </c>
    </row>
    <row r="18" spans="1:13" ht="12.75" customHeight="1" x14ac:dyDescent="0.25">
      <c r="A18" s="536">
        <v>11</v>
      </c>
      <c r="B18" s="537" t="s">
        <v>77</v>
      </c>
      <c r="C18" s="518" t="s">
        <v>78</v>
      </c>
      <c r="D18" s="535"/>
      <c r="E18" s="535">
        <v>2712</v>
      </c>
      <c r="F18" s="535">
        <v>93</v>
      </c>
      <c r="G18" s="535">
        <v>0</v>
      </c>
      <c r="H18" s="528">
        <f t="shared" si="5"/>
        <v>2805</v>
      </c>
      <c r="I18" s="528">
        <v>0</v>
      </c>
      <c r="J18" s="528">
        <v>0</v>
      </c>
      <c r="K18" s="528">
        <v>0</v>
      </c>
      <c r="L18" s="528">
        <f t="shared" si="3"/>
        <v>0</v>
      </c>
      <c r="M18" s="528">
        <f t="shared" si="4"/>
        <v>2805</v>
      </c>
    </row>
    <row r="19" spans="1:13" ht="12.75" customHeight="1" x14ac:dyDescent="0.25">
      <c r="A19" s="536">
        <v>12</v>
      </c>
      <c r="B19" s="537" t="s">
        <v>79</v>
      </c>
      <c r="C19" s="518" t="s">
        <v>80</v>
      </c>
      <c r="D19" s="535"/>
      <c r="E19" s="535">
        <v>4085</v>
      </c>
      <c r="F19" s="535">
        <v>141</v>
      </c>
      <c r="G19" s="535">
        <v>0</v>
      </c>
      <c r="H19" s="528">
        <f t="shared" si="5"/>
        <v>4226</v>
      </c>
      <c r="I19" s="528">
        <v>0</v>
      </c>
      <c r="J19" s="528">
        <v>0</v>
      </c>
      <c r="K19" s="528">
        <v>0</v>
      </c>
      <c r="L19" s="528">
        <f t="shared" si="3"/>
        <v>0</v>
      </c>
      <c r="M19" s="528">
        <f t="shared" si="4"/>
        <v>4226</v>
      </c>
    </row>
    <row r="20" spans="1:13" ht="12.75" customHeight="1" x14ac:dyDescent="0.25">
      <c r="A20" s="536">
        <v>13</v>
      </c>
      <c r="B20" s="537" t="s">
        <v>83</v>
      </c>
      <c r="C20" s="518" t="s">
        <v>84</v>
      </c>
      <c r="D20" s="535"/>
      <c r="E20" s="535">
        <v>2843</v>
      </c>
      <c r="F20" s="535">
        <v>98</v>
      </c>
      <c r="G20" s="535">
        <v>0</v>
      </c>
      <c r="H20" s="528">
        <f t="shared" si="5"/>
        <v>2941</v>
      </c>
      <c r="I20" s="528">
        <v>0</v>
      </c>
      <c r="J20" s="528">
        <v>0</v>
      </c>
      <c r="K20" s="528">
        <v>0</v>
      </c>
      <c r="L20" s="528">
        <f t="shared" si="3"/>
        <v>0</v>
      </c>
      <c r="M20" s="528">
        <f t="shared" si="4"/>
        <v>2941</v>
      </c>
    </row>
    <row r="21" spans="1:13" ht="12.75" customHeight="1" x14ac:dyDescent="0.25">
      <c r="A21" s="536">
        <v>14</v>
      </c>
      <c r="B21" s="537" t="s">
        <v>87</v>
      </c>
      <c r="C21" s="518" t="s">
        <v>88</v>
      </c>
      <c r="D21" s="535"/>
      <c r="E21" s="535">
        <v>3131</v>
      </c>
      <c r="F21" s="535">
        <v>0</v>
      </c>
      <c r="G21" s="535">
        <v>798</v>
      </c>
      <c r="H21" s="528">
        <f t="shared" si="5"/>
        <v>3929</v>
      </c>
      <c r="I21" s="528">
        <v>0</v>
      </c>
      <c r="J21" s="528">
        <v>0</v>
      </c>
      <c r="K21" s="528">
        <v>0</v>
      </c>
      <c r="L21" s="528">
        <f t="shared" si="3"/>
        <v>0</v>
      </c>
      <c r="M21" s="528">
        <f t="shared" si="4"/>
        <v>3929</v>
      </c>
    </row>
    <row r="22" spans="1:13" ht="12.75" customHeight="1" x14ac:dyDescent="0.25">
      <c r="A22" s="536">
        <v>15</v>
      </c>
      <c r="B22" s="537" t="s">
        <v>97</v>
      </c>
      <c r="C22" s="518" t="s">
        <v>681</v>
      </c>
      <c r="D22" s="535"/>
      <c r="E22" s="535">
        <v>548</v>
      </c>
      <c r="F22" s="535">
        <v>15</v>
      </c>
      <c r="G22" s="535">
        <v>109</v>
      </c>
      <c r="H22" s="528">
        <f>D22+E22+F22+G22</f>
        <v>672</v>
      </c>
      <c r="I22" s="528">
        <v>210</v>
      </c>
      <c r="J22" s="528">
        <v>0</v>
      </c>
      <c r="K22" s="528">
        <v>0</v>
      </c>
      <c r="L22" s="528">
        <f>I22+J22+K22</f>
        <v>210</v>
      </c>
      <c r="M22" s="528">
        <f>H22+L22</f>
        <v>882</v>
      </c>
    </row>
    <row r="23" spans="1:13" ht="12.75" customHeight="1" x14ac:dyDescent="0.25">
      <c r="A23" s="536">
        <v>16</v>
      </c>
      <c r="B23" s="537" t="s">
        <v>99</v>
      </c>
      <c r="C23" s="518" t="s">
        <v>682</v>
      </c>
      <c r="D23" s="535"/>
      <c r="E23" s="535">
        <v>2569</v>
      </c>
      <c r="F23" s="535">
        <v>91</v>
      </c>
      <c r="G23" s="535">
        <v>0</v>
      </c>
      <c r="H23" s="528">
        <f>D23+E23+F23+G23</f>
        <v>2660</v>
      </c>
      <c r="I23" s="528">
        <v>2649</v>
      </c>
      <c r="J23" s="528">
        <v>28</v>
      </c>
      <c r="K23" s="528">
        <v>0</v>
      </c>
      <c r="L23" s="528">
        <f>I23+J23+K23</f>
        <v>2677</v>
      </c>
      <c r="M23" s="528">
        <f>H23+L23</f>
        <v>5337</v>
      </c>
    </row>
    <row r="24" spans="1:13" ht="12.75" customHeight="1" x14ac:dyDescent="0.25">
      <c r="A24" s="536">
        <v>17</v>
      </c>
      <c r="B24" s="537" t="s">
        <v>103</v>
      </c>
      <c r="C24" s="518" t="s">
        <v>104</v>
      </c>
      <c r="D24" s="535"/>
      <c r="E24" s="535">
        <v>2187</v>
      </c>
      <c r="F24" s="535">
        <v>75</v>
      </c>
      <c r="G24" s="535">
        <v>0</v>
      </c>
      <c r="H24" s="528">
        <f t="shared" si="5"/>
        <v>2262</v>
      </c>
      <c r="I24" s="528">
        <v>0</v>
      </c>
      <c r="J24" s="528">
        <v>0</v>
      </c>
      <c r="K24" s="528">
        <v>0</v>
      </c>
      <c r="L24" s="528">
        <f t="shared" si="3"/>
        <v>0</v>
      </c>
      <c r="M24" s="528">
        <f t="shared" si="4"/>
        <v>2262</v>
      </c>
    </row>
    <row r="25" spans="1:13" ht="12.75" customHeight="1" x14ac:dyDescent="0.25">
      <c r="A25" s="536">
        <v>18</v>
      </c>
      <c r="B25" s="537" t="s">
        <v>117</v>
      </c>
      <c r="C25" s="518" t="s">
        <v>118</v>
      </c>
      <c r="D25" s="535"/>
      <c r="E25" s="535">
        <v>3759</v>
      </c>
      <c r="F25" s="535">
        <v>0</v>
      </c>
      <c r="G25" s="535">
        <v>0</v>
      </c>
      <c r="H25" s="528">
        <f t="shared" si="5"/>
        <v>3759</v>
      </c>
      <c r="I25" s="528">
        <v>0</v>
      </c>
      <c r="J25" s="528">
        <v>0</v>
      </c>
      <c r="K25" s="528">
        <v>0</v>
      </c>
      <c r="L25" s="528">
        <f t="shared" si="3"/>
        <v>0</v>
      </c>
      <c r="M25" s="528">
        <f t="shared" si="4"/>
        <v>3759</v>
      </c>
    </row>
    <row r="26" spans="1:13" ht="12.75" customHeight="1" x14ac:dyDescent="0.25">
      <c r="A26" s="536">
        <v>19</v>
      </c>
      <c r="B26" s="537" t="s">
        <v>143</v>
      </c>
      <c r="C26" s="518" t="s">
        <v>144</v>
      </c>
      <c r="D26" s="535"/>
      <c r="E26" s="535">
        <v>1619</v>
      </c>
      <c r="F26" s="535">
        <v>0</v>
      </c>
      <c r="G26" s="535">
        <v>0</v>
      </c>
      <c r="H26" s="528">
        <f t="shared" si="5"/>
        <v>1619</v>
      </c>
      <c r="I26" s="528">
        <v>0</v>
      </c>
      <c r="J26" s="528">
        <v>0</v>
      </c>
      <c r="K26" s="528">
        <v>0</v>
      </c>
      <c r="L26" s="528">
        <f t="shared" si="3"/>
        <v>0</v>
      </c>
      <c r="M26" s="528">
        <f t="shared" si="4"/>
        <v>1619</v>
      </c>
    </row>
    <row r="27" spans="1:13" ht="12.75" customHeight="1" x14ac:dyDescent="0.25">
      <c r="A27" s="536">
        <v>20</v>
      </c>
      <c r="B27" s="537" t="s">
        <v>161</v>
      </c>
      <c r="C27" s="518" t="s">
        <v>683</v>
      </c>
      <c r="D27" s="535"/>
      <c r="E27" s="535">
        <v>1909</v>
      </c>
      <c r="F27" s="535">
        <v>73</v>
      </c>
      <c r="G27" s="535">
        <v>0</v>
      </c>
      <c r="H27" s="528">
        <f t="shared" si="5"/>
        <v>1982</v>
      </c>
      <c r="I27" s="528">
        <v>0</v>
      </c>
      <c r="J27" s="528">
        <v>0</v>
      </c>
      <c r="K27" s="528">
        <v>0</v>
      </c>
      <c r="L27" s="528">
        <f t="shared" si="3"/>
        <v>0</v>
      </c>
      <c r="M27" s="528">
        <f t="shared" si="4"/>
        <v>1982</v>
      </c>
    </row>
    <row r="28" spans="1:13" ht="12.75" customHeight="1" x14ac:dyDescent="0.25">
      <c r="A28" s="536">
        <v>21</v>
      </c>
      <c r="B28" s="537" t="s">
        <v>165</v>
      </c>
      <c r="C28" s="518" t="s">
        <v>166</v>
      </c>
      <c r="D28" s="535"/>
      <c r="E28" s="535">
        <v>2798</v>
      </c>
      <c r="F28" s="535">
        <v>41</v>
      </c>
      <c r="G28" s="535">
        <v>272</v>
      </c>
      <c r="H28" s="528">
        <f t="shared" si="5"/>
        <v>3111</v>
      </c>
      <c r="I28" s="528">
        <v>0</v>
      </c>
      <c r="J28" s="528">
        <v>0</v>
      </c>
      <c r="K28" s="528">
        <v>0</v>
      </c>
      <c r="L28" s="528">
        <f t="shared" si="3"/>
        <v>0</v>
      </c>
      <c r="M28" s="528">
        <f t="shared" si="4"/>
        <v>3111</v>
      </c>
    </row>
    <row r="29" spans="1:13" ht="12.75" customHeight="1" x14ac:dyDescent="0.25">
      <c r="A29" s="536">
        <v>22</v>
      </c>
      <c r="B29" s="537" t="s">
        <v>169</v>
      </c>
      <c r="C29" s="518" t="s">
        <v>170</v>
      </c>
      <c r="D29" s="535">
        <v>12338</v>
      </c>
      <c r="E29" s="535">
        <v>10145</v>
      </c>
      <c r="F29" s="535">
        <v>271</v>
      </c>
      <c r="G29" s="535">
        <v>1560</v>
      </c>
      <c r="H29" s="528">
        <f t="shared" si="5"/>
        <v>24314</v>
      </c>
      <c r="I29" s="528">
        <v>0</v>
      </c>
      <c r="J29" s="528">
        <v>0</v>
      </c>
      <c r="K29" s="528">
        <v>0</v>
      </c>
      <c r="L29" s="528">
        <f t="shared" si="3"/>
        <v>0</v>
      </c>
      <c r="M29" s="528">
        <f t="shared" si="4"/>
        <v>24314</v>
      </c>
    </row>
    <row r="30" spans="1:13" x14ac:dyDescent="0.25">
      <c r="A30" s="536">
        <v>23</v>
      </c>
      <c r="B30" s="537" t="s">
        <v>171</v>
      </c>
      <c r="C30" s="518" t="s">
        <v>684</v>
      </c>
      <c r="D30" s="535"/>
      <c r="E30" s="535">
        <v>4566</v>
      </c>
      <c r="F30" s="535">
        <v>29</v>
      </c>
      <c r="G30" s="535">
        <v>216</v>
      </c>
      <c r="H30" s="528">
        <f t="shared" si="5"/>
        <v>4811</v>
      </c>
      <c r="I30" s="528">
        <v>1779</v>
      </c>
      <c r="J30" s="528">
        <v>0</v>
      </c>
      <c r="K30" s="528">
        <v>0</v>
      </c>
      <c r="L30" s="528">
        <f t="shared" si="3"/>
        <v>1779</v>
      </c>
      <c r="M30" s="528">
        <f t="shared" si="4"/>
        <v>6590</v>
      </c>
    </row>
    <row r="31" spans="1:13" ht="12.75" customHeight="1" x14ac:dyDescent="0.25">
      <c r="A31" s="536">
        <v>24</v>
      </c>
      <c r="B31" s="537" t="s">
        <v>173</v>
      </c>
      <c r="C31" s="518" t="s">
        <v>685</v>
      </c>
      <c r="D31" s="535"/>
      <c r="E31" s="535">
        <v>634</v>
      </c>
      <c r="F31" s="535">
        <v>17</v>
      </c>
      <c r="G31" s="535">
        <v>126</v>
      </c>
      <c r="H31" s="528">
        <f t="shared" si="5"/>
        <v>777</v>
      </c>
      <c r="I31" s="528">
        <v>0</v>
      </c>
      <c r="J31" s="528">
        <v>0</v>
      </c>
      <c r="K31" s="528">
        <v>0</v>
      </c>
      <c r="L31" s="528">
        <f t="shared" si="3"/>
        <v>0</v>
      </c>
      <c r="M31" s="528">
        <f t="shared" si="4"/>
        <v>777</v>
      </c>
    </row>
    <row r="32" spans="1:13" ht="12.75" customHeight="1" x14ac:dyDescent="0.25">
      <c r="A32" s="536">
        <v>25</v>
      </c>
      <c r="B32" s="313" t="s">
        <v>178</v>
      </c>
      <c r="C32" s="518" t="s">
        <v>686</v>
      </c>
      <c r="D32" s="535"/>
      <c r="E32" s="535">
        <v>697</v>
      </c>
      <c r="F32" s="535">
        <v>0</v>
      </c>
      <c r="G32" s="535">
        <v>102</v>
      </c>
      <c r="H32" s="528">
        <f t="shared" si="5"/>
        <v>799</v>
      </c>
      <c r="I32" s="528">
        <v>111</v>
      </c>
      <c r="J32" s="528">
        <v>2</v>
      </c>
      <c r="K32" s="528">
        <v>0</v>
      </c>
      <c r="L32" s="528">
        <f t="shared" si="3"/>
        <v>113</v>
      </c>
      <c r="M32" s="528">
        <f t="shared" si="4"/>
        <v>912</v>
      </c>
    </row>
    <row r="33" spans="1:13" ht="12.75" customHeight="1" x14ac:dyDescent="0.25">
      <c r="A33" s="536">
        <v>26</v>
      </c>
      <c r="B33" s="537" t="s">
        <v>185</v>
      </c>
      <c r="C33" s="518" t="s">
        <v>687</v>
      </c>
      <c r="D33" s="535"/>
      <c r="E33" s="535">
        <v>3910</v>
      </c>
      <c r="F33" s="535">
        <v>122</v>
      </c>
      <c r="G33" s="535">
        <v>0</v>
      </c>
      <c r="H33" s="528">
        <f t="shared" si="5"/>
        <v>4032</v>
      </c>
      <c r="I33" s="528">
        <v>0</v>
      </c>
      <c r="J33" s="528">
        <v>0</v>
      </c>
      <c r="K33" s="528">
        <v>0</v>
      </c>
      <c r="L33" s="528">
        <f t="shared" si="3"/>
        <v>0</v>
      </c>
      <c r="M33" s="528">
        <f t="shared" si="4"/>
        <v>4032</v>
      </c>
    </row>
    <row r="34" spans="1:13" ht="12.75" customHeight="1" x14ac:dyDescent="0.25">
      <c r="A34" s="536">
        <v>27</v>
      </c>
      <c r="B34" s="537" t="s">
        <v>191</v>
      </c>
      <c r="C34" s="518" t="s">
        <v>192</v>
      </c>
      <c r="D34" s="535"/>
      <c r="E34" s="535">
        <v>598</v>
      </c>
      <c r="F34" s="535">
        <v>0</v>
      </c>
      <c r="G34" s="535">
        <v>0</v>
      </c>
      <c r="H34" s="528">
        <f t="shared" si="5"/>
        <v>598</v>
      </c>
      <c r="I34" s="528">
        <v>0</v>
      </c>
      <c r="J34" s="528">
        <v>0</v>
      </c>
      <c r="K34" s="528">
        <v>0</v>
      </c>
      <c r="L34" s="528">
        <f t="shared" si="3"/>
        <v>0</v>
      </c>
      <c r="M34" s="528">
        <f t="shared" si="4"/>
        <v>598</v>
      </c>
    </row>
    <row r="35" spans="1:13" ht="12.75" customHeight="1" x14ac:dyDescent="0.25">
      <c r="A35" s="536">
        <v>28</v>
      </c>
      <c r="B35" s="537" t="s">
        <v>193</v>
      </c>
      <c r="C35" s="518" t="s">
        <v>194</v>
      </c>
      <c r="D35" s="535"/>
      <c r="E35" s="535">
        <v>951</v>
      </c>
      <c r="F35" s="535">
        <v>0</v>
      </c>
      <c r="G35" s="535">
        <v>0</v>
      </c>
      <c r="H35" s="528">
        <f t="shared" si="5"/>
        <v>951</v>
      </c>
      <c r="I35" s="528">
        <v>0</v>
      </c>
      <c r="J35" s="528">
        <v>0</v>
      </c>
      <c r="K35" s="528">
        <v>0</v>
      </c>
      <c r="L35" s="528">
        <f t="shared" si="3"/>
        <v>0</v>
      </c>
      <c r="M35" s="528">
        <f t="shared" si="4"/>
        <v>951</v>
      </c>
    </row>
    <row r="36" spans="1:13" ht="12.75" customHeight="1" x14ac:dyDescent="0.25">
      <c r="A36" s="536">
        <v>29</v>
      </c>
      <c r="B36" s="537" t="s">
        <v>195</v>
      </c>
      <c r="C36" s="518" t="s">
        <v>196</v>
      </c>
      <c r="D36" s="535"/>
      <c r="E36" s="535">
        <v>672</v>
      </c>
      <c r="F36" s="535">
        <v>22</v>
      </c>
      <c r="G36" s="535">
        <v>164</v>
      </c>
      <c r="H36" s="528">
        <f t="shared" si="5"/>
        <v>858</v>
      </c>
      <c r="I36" s="528">
        <v>0</v>
      </c>
      <c r="J36" s="528">
        <v>0</v>
      </c>
      <c r="K36" s="528">
        <v>0</v>
      </c>
      <c r="L36" s="528">
        <f t="shared" si="3"/>
        <v>0</v>
      </c>
      <c r="M36" s="528">
        <f t="shared" si="4"/>
        <v>858</v>
      </c>
    </row>
    <row r="37" spans="1:13" ht="12.75" customHeight="1" x14ac:dyDescent="0.25">
      <c r="A37" s="536">
        <v>30</v>
      </c>
      <c r="B37" s="537" t="s">
        <v>207</v>
      </c>
      <c r="C37" s="518" t="s">
        <v>208</v>
      </c>
      <c r="D37" s="535"/>
      <c r="E37" s="535">
        <v>1661</v>
      </c>
      <c r="F37" s="535">
        <v>74</v>
      </c>
      <c r="G37" s="535">
        <v>682</v>
      </c>
      <c r="H37" s="528">
        <f>D37+E37+F37+G37</f>
        <v>2417</v>
      </c>
      <c r="I37" s="528">
        <v>0</v>
      </c>
      <c r="J37" s="528">
        <v>0</v>
      </c>
      <c r="K37" s="528">
        <v>0</v>
      </c>
      <c r="L37" s="528">
        <f t="shared" si="3"/>
        <v>0</v>
      </c>
      <c r="M37" s="528">
        <f t="shared" si="4"/>
        <v>2417</v>
      </c>
    </row>
    <row r="38" spans="1:13" ht="12.75" customHeight="1" x14ac:dyDescent="0.25">
      <c r="A38" s="536">
        <v>31</v>
      </c>
      <c r="B38" s="537" t="s">
        <v>213</v>
      </c>
      <c r="C38" s="518" t="s">
        <v>214</v>
      </c>
      <c r="D38" s="535"/>
      <c r="E38" s="535">
        <v>1182</v>
      </c>
      <c r="F38" s="535">
        <v>41</v>
      </c>
      <c r="G38" s="535">
        <v>0</v>
      </c>
      <c r="H38" s="528">
        <f>D38+E38+F38+G38</f>
        <v>1223</v>
      </c>
      <c r="I38" s="528">
        <v>0</v>
      </c>
      <c r="J38" s="528">
        <v>0</v>
      </c>
      <c r="K38" s="528">
        <v>0</v>
      </c>
      <c r="L38" s="528">
        <f t="shared" si="3"/>
        <v>0</v>
      </c>
      <c r="M38" s="528">
        <f t="shared" si="4"/>
        <v>1223</v>
      </c>
    </row>
    <row r="39" spans="1:13" ht="12.75" customHeight="1" x14ac:dyDescent="0.25">
      <c r="A39" s="536">
        <v>32</v>
      </c>
      <c r="B39" s="537" t="s">
        <v>229</v>
      </c>
      <c r="C39" s="518" t="s">
        <v>230</v>
      </c>
      <c r="D39" s="535"/>
      <c r="E39" s="535">
        <v>0</v>
      </c>
      <c r="F39" s="535">
        <v>0</v>
      </c>
      <c r="G39" s="535">
        <v>0</v>
      </c>
      <c r="H39" s="535">
        <v>0</v>
      </c>
      <c r="I39" s="528">
        <v>987</v>
      </c>
      <c r="J39" s="528">
        <v>0</v>
      </c>
      <c r="K39" s="528">
        <v>0</v>
      </c>
      <c r="L39" s="528">
        <f t="shared" si="3"/>
        <v>987</v>
      </c>
      <c r="M39" s="528">
        <f t="shared" si="4"/>
        <v>987</v>
      </c>
    </row>
    <row r="40" spans="1:13" ht="12.75" customHeight="1" x14ac:dyDescent="0.25">
      <c r="A40" s="536">
        <v>33</v>
      </c>
      <c r="B40" s="537" t="s">
        <v>233</v>
      </c>
      <c r="C40" s="518" t="s">
        <v>688</v>
      </c>
      <c r="D40" s="535"/>
      <c r="E40" s="535">
        <v>6999</v>
      </c>
      <c r="F40" s="535">
        <v>108</v>
      </c>
      <c r="G40" s="535">
        <v>1511</v>
      </c>
      <c r="H40" s="528">
        <f>D40+E40+F40+G40</f>
        <v>8618</v>
      </c>
      <c r="I40" s="528">
        <v>11628</v>
      </c>
      <c r="J40" s="528">
        <v>239</v>
      </c>
      <c r="K40" s="528">
        <v>452</v>
      </c>
      <c r="L40" s="528">
        <f t="shared" si="3"/>
        <v>12319</v>
      </c>
      <c r="M40" s="528">
        <f t="shared" si="4"/>
        <v>20937</v>
      </c>
    </row>
    <row r="41" spans="1:13" ht="12.75" customHeight="1" x14ac:dyDescent="0.25">
      <c r="A41" s="536">
        <v>34</v>
      </c>
      <c r="B41" s="537" t="s">
        <v>237</v>
      </c>
      <c r="C41" s="518" t="s">
        <v>689</v>
      </c>
      <c r="D41" s="535"/>
      <c r="E41" s="535">
        <v>0</v>
      </c>
      <c r="F41" s="535">
        <v>0</v>
      </c>
      <c r="G41" s="535">
        <v>0</v>
      </c>
      <c r="H41" s="535">
        <v>0</v>
      </c>
      <c r="I41" s="528">
        <v>2031</v>
      </c>
      <c r="J41" s="528">
        <v>125</v>
      </c>
      <c r="K41" s="528">
        <v>0</v>
      </c>
      <c r="L41" s="528">
        <f t="shared" si="3"/>
        <v>2156</v>
      </c>
      <c r="M41" s="528">
        <f t="shared" si="4"/>
        <v>2156</v>
      </c>
    </row>
    <row r="42" spans="1:13" ht="12.75" customHeight="1" x14ac:dyDescent="0.25">
      <c r="A42" s="536">
        <v>35</v>
      </c>
      <c r="B42" s="537" t="s">
        <v>244</v>
      </c>
      <c r="C42" s="518" t="s">
        <v>526</v>
      </c>
      <c r="D42" s="535"/>
      <c r="E42" s="535">
        <v>1354</v>
      </c>
      <c r="F42" s="535">
        <v>47</v>
      </c>
      <c r="G42" s="535">
        <v>0</v>
      </c>
      <c r="H42" s="528">
        <f t="shared" ref="H42:H50" si="6">D42+E42+F42+G42</f>
        <v>1401</v>
      </c>
      <c r="I42" s="528">
        <v>1000</v>
      </c>
      <c r="J42" s="528">
        <v>29</v>
      </c>
      <c r="K42" s="528">
        <v>0</v>
      </c>
      <c r="L42" s="528">
        <f t="shared" si="3"/>
        <v>1029</v>
      </c>
      <c r="M42" s="528">
        <f t="shared" si="4"/>
        <v>2430</v>
      </c>
    </row>
    <row r="43" spans="1:13" ht="12.75" customHeight="1" x14ac:dyDescent="0.25">
      <c r="A43" s="536">
        <v>36</v>
      </c>
      <c r="B43" s="306" t="s">
        <v>258</v>
      </c>
      <c r="C43" s="518" t="s">
        <v>259</v>
      </c>
      <c r="D43" s="535"/>
      <c r="E43" s="535">
        <v>11000</v>
      </c>
      <c r="F43" s="535">
        <v>69</v>
      </c>
      <c r="G43" s="535">
        <v>3585</v>
      </c>
      <c r="H43" s="528">
        <f t="shared" si="6"/>
        <v>14654</v>
      </c>
      <c r="I43" s="528">
        <v>6000</v>
      </c>
      <c r="J43" s="528">
        <v>0</v>
      </c>
      <c r="K43" s="528">
        <v>1200</v>
      </c>
      <c r="L43" s="528">
        <f t="shared" si="3"/>
        <v>7200</v>
      </c>
      <c r="M43" s="528">
        <f t="shared" si="4"/>
        <v>21854</v>
      </c>
    </row>
    <row r="44" spans="1:13" ht="12.75" customHeight="1" x14ac:dyDescent="0.25">
      <c r="A44" s="536">
        <v>37</v>
      </c>
      <c r="B44" s="313" t="s">
        <v>260</v>
      </c>
      <c r="C44" s="518" t="s">
        <v>401</v>
      </c>
      <c r="D44" s="535"/>
      <c r="E44" s="535">
        <v>23000</v>
      </c>
      <c r="F44" s="535">
        <v>0</v>
      </c>
      <c r="G44" s="535">
        <v>9050</v>
      </c>
      <c r="H44" s="528">
        <f t="shared" si="6"/>
        <v>32050</v>
      </c>
      <c r="I44" s="528">
        <v>12090</v>
      </c>
      <c r="J44" s="528">
        <v>0</v>
      </c>
      <c r="K44" s="528">
        <v>2005</v>
      </c>
      <c r="L44" s="528">
        <f t="shared" si="3"/>
        <v>14095</v>
      </c>
      <c r="M44" s="528">
        <f t="shared" si="4"/>
        <v>46145</v>
      </c>
    </row>
    <row r="45" spans="1:13" ht="13.5" customHeight="1" x14ac:dyDescent="0.25">
      <c r="A45" s="536">
        <v>38</v>
      </c>
      <c r="B45" s="313" t="s">
        <v>262</v>
      </c>
      <c r="C45" s="518" t="s">
        <v>263</v>
      </c>
      <c r="D45" s="535"/>
      <c r="E45" s="535">
        <v>500</v>
      </c>
      <c r="F45" s="535">
        <v>0</v>
      </c>
      <c r="G45" s="535">
        <v>2100</v>
      </c>
      <c r="H45" s="528">
        <f t="shared" si="6"/>
        <v>2600</v>
      </c>
      <c r="I45" s="528">
        <v>0</v>
      </c>
      <c r="J45" s="528">
        <v>0</v>
      </c>
      <c r="K45" s="528">
        <v>0</v>
      </c>
      <c r="L45" s="528">
        <f t="shared" si="3"/>
        <v>0</v>
      </c>
      <c r="M45" s="528">
        <f t="shared" si="4"/>
        <v>2600</v>
      </c>
    </row>
    <row r="46" spans="1:13" ht="12.75" customHeight="1" x14ac:dyDescent="0.25">
      <c r="A46" s="536">
        <v>39</v>
      </c>
      <c r="B46" s="537" t="s">
        <v>264</v>
      </c>
      <c r="C46" s="518" t="s">
        <v>265</v>
      </c>
      <c r="D46" s="535"/>
      <c r="E46" s="535">
        <v>3690</v>
      </c>
      <c r="F46" s="535">
        <v>0</v>
      </c>
      <c r="G46" s="535">
        <v>0</v>
      </c>
      <c r="H46" s="528">
        <f t="shared" si="6"/>
        <v>3690</v>
      </c>
      <c r="I46" s="528">
        <v>2537</v>
      </c>
      <c r="J46" s="528">
        <v>0</v>
      </c>
      <c r="K46" s="528">
        <v>0</v>
      </c>
      <c r="L46" s="528">
        <f t="shared" si="3"/>
        <v>2537</v>
      </c>
      <c r="M46" s="528">
        <f t="shared" si="4"/>
        <v>6227</v>
      </c>
    </row>
    <row r="47" spans="1:13" ht="12.75" customHeight="1" x14ac:dyDescent="0.25">
      <c r="A47" s="536">
        <v>40</v>
      </c>
      <c r="B47" s="537" t="s">
        <v>268</v>
      </c>
      <c r="C47" s="518" t="s">
        <v>269</v>
      </c>
      <c r="D47" s="535"/>
      <c r="E47" s="535">
        <v>0</v>
      </c>
      <c r="F47" s="535">
        <v>0</v>
      </c>
      <c r="G47" s="535">
        <v>0</v>
      </c>
      <c r="H47" s="528">
        <f t="shared" si="6"/>
        <v>0</v>
      </c>
      <c r="I47" s="528">
        <v>3115</v>
      </c>
      <c r="J47" s="528">
        <v>0</v>
      </c>
      <c r="K47" s="528">
        <v>85</v>
      </c>
      <c r="L47" s="528">
        <f t="shared" si="3"/>
        <v>3200</v>
      </c>
      <c r="M47" s="528">
        <f t="shared" si="4"/>
        <v>3200</v>
      </c>
    </row>
    <row r="48" spans="1:13" ht="12.75" customHeight="1" x14ac:dyDescent="0.25">
      <c r="A48" s="536">
        <v>41</v>
      </c>
      <c r="B48" s="313" t="s">
        <v>274</v>
      </c>
      <c r="C48" s="518" t="s">
        <v>275</v>
      </c>
      <c r="D48" s="535"/>
      <c r="E48" s="535">
        <v>2081</v>
      </c>
      <c r="F48" s="535">
        <v>150</v>
      </c>
      <c r="G48" s="535">
        <v>500</v>
      </c>
      <c r="H48" s="528">
        <f t="shared" si="6"/>
        <v>2731</v>
      </c>
      <c r="I48" s="528">
        <v>0</v>
      </c>
      <c r="J48" s="528">
        <v>0</v>
      </c>
      <c r="K48" s="528">
        <v>0</v>
      </c>
      <c r="L48" s="528">
        <f t="shared" si="3"/>
        <v>0</v>
      </c>
      <c r="M48" s="528">
        <f t="shared" si="4"/>
        <v>2731</v>
      </c>
    </row>
    <row r="49" spans="1:13" ht="12.75" customHeight="1" x14ac:dyDescent="0.25">
      <c r="A49" s="536">
        <v>42</v>
      </c>
      <c r="B49" s="313" t="s">
        <v>276</v>
      </c>
      <c r="C49" s="518" t="s">
        <v>277</v>
      </c>
      <c r="D49" s="535"/>
      <c r="E49" s="535">
        <v>7960</v>
      </c>
      <c r="F49" s="535">
        <v>301</v>
      </c>
      <c r="G49" s="535">
        <v>2913</v>
      </c>
      <c r="H49" s="528">
        <f t="shared" si="6"/>
        <v>11174</v>
      </c>
      <c r="I49" s="528">
        <v>6352</v>
      </c>
      <c r="J49" s="528">
        <v>695</v>
      </c>
      <c r="K49" s="528">
        <v>527</v>
      </c>
      <c r="L49" s="528">
        <f t="shared" si="3"/>
        <v>7574</v>
      </c>
      <c r="M49" s="528">
        <f t="shared" si="4"/>
        <v>18748</v>
      </c>
    </row>
    <row r="50" spans="1:13" ht="12.75" customHeight="1" x14ac:dyDescent="0.25">
      <c r="A50" s="536">
        <v>43</v>
      </c>
      <c r="B50" s="537" t="s">
        <v>278</v>
      </c>
      <c r="C50" s="518" t="s">
        <v>690</v>
      </c>
      <c r="D50" s="535"/>
      <c r="E50" s="535">
        <v>3037</v>
      </c>
      <c r="F50" s="535">
        <v>103</v>
      </c>
      <c r="G50" s="535">
        <v>758</v>
      </c>
      <c r="H50" s="528">
        <f t="shared" si="6"/>
        <v>3898</v>
      </c>
      <c r="I50" s="528">
        <v>2011</v>
      </c>
      <c r="J50" s="528">
        <v>34</v>
      </c>
      <c r="K50" s="528">
        <v>0</v>
      </c>
      <c r="L50" s="528">
        <f t="shared" si="3"/>
        <v>2045</v>
      </c>
      <c r="M50" s="528">
        <f t="shared" si="4"/>
        <v>5943</v>
      </c>
    </row>
    <row r="51" spans="1:13" ht="12.75" customHeight="1" x14ac:dyDescent="0.25">
      <c r="A51" s="536">
        <v>44</v>
      </c>
      <c r="B51" s="537" t="s">
        <v>280</v>
      </c>
      <c r="C51" s="518" t="s">
        <v>476</v>
      </c>
      <c r="D51" s="535">
        <v>1650</v>
      </c>
      <c r="E51" s="535">
        <v>0</v>
      </c>
      <c r="F51" s="535">
        <v>0</v>
      </c>
      <c r="G51" s="535">
        <v>0</v>
      </c>
      <c r="H51" s="528">
        <f t="shared" si="5"/>
        <v>1650</v>
      </c>
      <c r="I51" s="528">
        <v>0</v>
      </c>
      <c r="J51" s="528">
        <v>0</v>
      </c>
      <c r="K51" s="528">
        <v>0</v>
      </c>
      <c r="L51" s="528">
        <f t="shared" si="3"/>
        <v>0</v>
      </c>
      <c r="M51" s="528">
        <f t="shared" si="4"/>
        <v>1650</v>
      </c>
    </row>
    <row r="52" spans="1:13" s="543" customFormat="1" x14ac:dyDescent="0.25">
      <c r="A52" s="539"/>
      <c r="B52" s="540"/>
      <c r="C52" s="541"/>
      <c r="D52" s="542"/>
      <c r="E52" s="542"/>
      <c r="F52" s="542"/>
      <c r="G52" s="542"/>
      <c r="H52" s="542"/>
      <c r="I52" s="542"/>
      <c r="J52" s="542"/>
      <c r="K52" s="542"/>
      <c r="L52" s="542"/>
      <c r="M52" s="542"/>
    </row>
    <row r="53" spans="1:13" s="547" customFormat="1" x14ac:dyDescent="0.25">
      <c r="A53" s="544"/>
      <c r="B53" s="545"/>
      <c r="C53" s="546"/>
      <c r="D53" s="542"/>
      <c r="E53" s="542"/>
      <c r="F53" s="542"/>
      <c r="G53" s="542"/>
      <c r="H53" s="542"/>
      <c r="I53" s="542"/>
      <c r="J53" s="542"/>
      <c r="K53" s="542"/>
      <c r="L53" s="542"/>
      <c r="M53" s="542"/>
    </row>
    <row r="57" spans="1:13" s="550" customFormat="1" x14ac:dyDescent="0.25">
      <c r="A57" s="548"/>
      <c r="B57" s="549"/>
      <c r="C57" s="519"/>
      <c r="D57" s="551"/>
    </row>
  </sheetData>
  <mergeCells count="5">
    <mergeCell ref="A1:M1"/>
    <mergeCell ref="A3:A4"/>
    <mergeCell ref="B3:B4"/>
    <mergeCell ref="C3:C4"/>
    <mergeCell ref="M3:M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  <pageSetUpPr fitToPage="1"/>
  </sheetPr>
  <dimension ref="A1:G96"/>
  <sheetViews>
    <sheetView zoomScale="110" zoomScaleNormal="110" workbookViewId="0">
      <pane xSplit="3" ySplit="5" topLeftCell="F6" activePane="bottomRight" state="frozen"/>
      <selection pane="topRight" activeCell="D1" sqref="D1"/>
      <selection pane="bottomLeft" activeCell="A6" sqref="A6"/>
      <selection pane="bottomRight" activeCell="F4" sqref="F4"/>
    </sheetView>
  </sheetViews>
  <sheetFormatPr defaultRowHeight="12.75" x14ac:dyDescent="0.25"/>
  <cols>
    <col min="1" max="1" width="4.5703125" style="550" customWidth="1"/>
    <col min="2" max="2" width="9" style="550" customWidth="1"/>
    <col min="3" max="3" width="42" style="552" customWidth="1"/>
    <col min="4" max="4" width="15.140625" style="550" customWidth="1"/>
    <col min="5" max="5" width="16.28515625" style="550" customWidth="1"/>
    <col min="6" max="6" width="19.140625" style="550" customWidth="1"/>
    <col min="7" max="7" width="15.42578125" style="550" customWidth="1"/>
    <col min="8" max="16384" width="9.140625" style="550"/>
  </cols>
  <sheetData>
    <row r="1" spans="1:7" ht="43.5" customHeight="1" x14ac:dyDescent="0.25">
      <c r="A1" s="902" t="s">
        <v>691</v>
      </c>
      <c r="B1" s="902"/>
      <c r="C1" s="903"/>
      <c r="D1" s="903"/>
      <c r="E1" s="903"/>
      <c r="F1" s="903"/>
      <c r="G1" s="903"/>
    </row>
    <row r="2" spans="1:7" ht="17.25" customHeight="1" x14ac:dyDescent="0.25"/>
    <row r="3" spans="1:7" ht="15.75" customHeight="1" x14ac:dyDescent="0.25">
      <c r="A3" s="901" t="s">
        <v>0</v>
      </c>
      <c r="B3" s="901" t="s">
        <v>304</v>
      </c>
      <c r="C3" s="904" t="s">
        <v>479</v>
      </c>
      <c r="D3" s="555" t="s">
        <v>692</v>
      </c>
      <c r="E3" s="555"/>
      <c r="F3" s="631"/>
      <c r="G3" s="631"/>
    </row>
    <row r="4" spans="1:7" ht="45.75" customHeight="1" x14ac:dyDescent="0.25">
      <c r="A4" s="901"/>
      <c r="B4" s="901"/>
      <c r="C4" s="904"/>
      <c r="D4" s="529" t="s">
        <v>693</v>
      </c>
      <c r="E4" s="529" t="s">
        <v>694</v>
      </c>
      <c r="F4" s="529" t="s">
        <v>695</v>
      </c>
      <c r="G4" s="528" t="s">
        <v>6</v>
      </c>
    </row>
    <row r="5" spans="1:7" ht="11.25" customHeight="1" x14ac:dyDescent="0.25">
      <c r="A5" s="529"/>
      <c r="B5" s="632"/>
      <c r="C5" s="531" t="s">
        <v>6</v>
      </c>
      <c r="D5" s="532">
        <f>D7+D6</f>
        <v>194650</v>
      </c>
      <c r="E5" s="532">
        <f t="shared" ref="E5:F5" si="0">E7+E6</f>
        <v>95555</v>
      </c>
      <c r="F5" s="532">
        <f t="shared" si="0"/>
        <v>63704</v>
      </c>
      <c r="G5" s="532">
        <f>G7+G6</f>
        <v>353909</v>
      </c>
    </row>
    <row r="6" spans="1:7" ht="11.25" customHeight="1" x14ac:dyDescent="0.25">
      <c r="A6" s="529"/>
      <c r="B6" s="632"/>
      <c r="C6" s="553" t="s">
        <v>14</v>
      </c>
      <c r="D6" s="529">
        <v>0</v>
      </c>
      <c r="E6" s="529">
        <v>0</v>
      </c>
      <c r="F6" s="529">
        <v>0</v>
      </c>
      <c r="G6" s="528">
        <v>0</v>
      </c>
    </row>
    <row r="7" spans="1:7" ht="11.25" customHeight="1" x14ac:dyDescent="0.25">
      <c r="A7" s="529"/>
      <c r="B7" s="632"/>
      <c r="C7" s="553" t="s">
        <v>15</v>
      </c>
      <c r="D7" s="532">
        <f>SUM(D8:D87)</f>
        <v>194650</v>
      </c>
      <c r="E7" s="532">
        <f>SUM(E8:E87)</f>
        <v>95555</v>
      </c>
      <c r="F7" s="532">
        <f>SUM(F8:F87)</f>
        <v>63704</v>
      </c>
      <c r="G7" s="533">
        <f>SUM(G8:G87)</f>
        <v>353909</v>
      </c>
    </row>
    <row r="8" spans="1:7" ht="11.25" customHeight="1" x14ac:dyDescent="0.25">
      <c r="A8" s="529">
        <v>1</v>
      </c>
      <c r="B8" s="527" t="s">
        <v>16</v>
      </c>
      <c r="C8" s="554" t="s">
        <v>17</v>
      </c>
      <c r="D8" s="529">
        <v>882</v>
      </c>
      <c r="E8" s="529">
        <v>437</v>
      </c>
      <c r="F8" s="529"/>
      <c r="G8" s="528">
        <f t="shared" ref="G8:G71" si="1">SUM(D8:F8)</f>
        <v>1319</v>
      </c>
    </row>
    <row r="9" spans="1:7" ht="11.25" customHeight="1" x14ac:dyDescent="0.25">
      <c r="A9" s="529">
        <v>2</v>
      </c>
      <c r="B9" s="527" t="s">
        <v>18</v>
      </c>
      <c r="C9" s="554" t="s">
        <v>19</v>
      </c>
      <c r="D9" s="529">
        <v>883</v>
      </c>
      <c r="E9" s="529">
        <v>455</v>
      </c>
      <c r="F9" s="529">
        <v>304</v>
      </c>
      <c r="G9" s="528">
        <f t="shared" si="1"/>
        <v>1642</v>
      </c>
    </row>
    <row r="10" spans="1:7" ht="11.25" customHeight="1" x14ac:dyDescent="0.25">
      <c r="A10" s="529">
        <v>3</v>
      </c>
      <c r="B10" s="527" t="s">
        <v>20</v>
      </c>
      <c r="C10" s="554" t="s">
        <v>21</v>
      </c>
      <c r="D10" s="529">
        <v>2734</v>
      </c>
      <c r="E10" s="529">
        <v>1319</v>
      </c>
      <c r="F10" s="529">
        <v>1219</v>
      </c>
      <c r="G10" s="528">
        <f t="shared" si="1"/>
        <v>5272</v>
      </c>
    </row>
    <row r="11" spans="1:7" ht="11.25" customHeight="1" x14ac:dyDescent="0.25">
      <c r="A11" s="529">
        <v>4</v>
      </c>
      <c r="B11" s="527" t="s">
        <v>22</v>
      </c>
      <c r="C11" s="554" t="s">
        <v>23</v>
      </c>
      <c r="D11" s="529">
        <v>747</v>
      </c>
      <c r="E11" s="529">
        <v>506</v>
      </c>
      <c r="F11" s="529"/>
      <c r="G11" s="528">
        <f t="shared" si="1"/>
        <v>1253</v>
      </c>
    </row>
    <row r="12" spans="1:7" ht="11.25" customHeight="1" x14ac:dyDescent="0.25">
      <c r="A12" s="529">
        <v>5</v>
      </c>
      <c r="B12" s="527" t="s">
        <v>24</v>
      </c>
      <c r="C12" s="554" t="s">
        <v>25</v>
      </c>
      <c r="D12" s="529">
        <v>1048</v>
      </c>
      <c r="E12" s="529">
        <v>525</v>
      </c>
      <c r="F12" s="529">
        <v>351</v>
      </c>
      <c r="G12" s="528">
        <f t="shared" si="1"/>
        <v>1924</v>
      </c>
    </row>
    <row r="13" spans="1:7" ht="11.25" customHeight="1" x14ac:dyDescent="0.25">
      <c r="A13" s="529">
        <v>6</v>
      </c>
      <c r="B13" s="527" t="s">
        <v>26</v>
      </c>
      <c r="C13" s="554" t="s">
        <v>27</v>
      </c>
      <c r="D13" s="529">
        <v>2655</v>
      </c>
      <c r="E13" s="529">
        <v>1799</v>
      </c>
      <c r="F13" s="529">
        <v>1202</v>
      </c>
      <c r="G13" s="528">
        <f t="shared" si="1"/>
        <v>5656</v>
      </c>
    </row>
    <row r="14" spans="1:7" ht="11.25" customHeight="1" x14ac:dyDescent="0.25">
      <c r="A14" s="529">
        <v>7</v>
      </c>
      <c r="B14" s="527" t="s">
        <v>32</v>
      </c>
      <c r="C14" s="554" t="s">
        <v>33</v>
      </c>
      <c r="D14" s="529">
        <v>733</v>
      </c>
      <c r="E14" s="529">
        <v>497</v>
      </c>
      <c r="F14" s="529">
        <v>332</v>
      </c>
      <c r="G14" s="528">
        <f t="shared" si="1"/>
        <v>1562</v>
      </c>
    </row>
    <row r="15" spans="1:7" ht="11.25" customHeight="1" x14ac:dyDescent="0.25">
      <c r="A15" s="529">
        <v>8</v>
      </c>
      <c r="B15" s="527" t="s">
        <v>34</v>
      </c>
      <c r="C15" s="554" t="s">
        <v>35</v>
      </c>
      <c r="D15" s="529">
        <v>965</v>
      </c>
      <c r="E15" s="529">
        <v>654</v>
      </c>
      <c r="F15" s="529">
        <v>437</v>
      </c>
      <c r="G15" s="528">
        <f t="shared" si="1"/>
        <v>2056</v>
      </c>
    </row>
    <row r="16" spans="1:7" ht="11.25" customHeight="1" x14ac:dyDescent="0.25">
      <c r="A16" s="529">
        <v>9</v>
      </c>
      <c r="B16" s="527" t="s">
        <v>36</v>
      </c>
      <c r="C16" s="554" t="s">
        <v>37</v>
      </c>
      <c r="D16" s="529">
        <v>1026</v>
      </c>
      <c r="E16" s="529">
        <v>508</v>
      </c>
      <c r="F16" s="529">
        <v>339</v>
      </c>
      <c r="G16" s="528">
        <f t="shared" si="1"/>
        <v>1873</v>
      </c>
    </row>
    <row r="17" spans="1:7" ht="11.25" customHeight="1" x14ac:dyDescent="0.25">
      <c r="A17" s="529">
        <v>10</v>
      </c>
      <c r="B17" s="527" t="s">
        <v>38</v>
      </c>
      <c r="C17" s="554" t="s">
        <v>39</v>
      </c>
      <c r="D17" s="529">
        <v>2009</v>
      </c>
      <c r="E17" s="529">
        <v>1007</v>
      </c>
      <c r="F17" s="529"/>
      <c r="G17" s="528">
        <f t="shared" si="1"/>
        <v>3016</v>
      </c>
    </row>
    <row r="18" spans="1:7" ht="11.25" customHeight="1" x14ac:dyDescent="0.25">
      <c r="A18" s="529">
        <v>11</v>
      </c>
      <c r="B18" s="538" t="s">
        <v>40</v>
      </c>
      <c r="C18" s="555" t="s">
        <v>41</v>
      </c>
      <c r="D18" s="528">
        <v>3488</v>
      </c>
      <c r="E18" s="528">
        <v>2364</v>
      </c>
      <c r="F18" s="528">
        <v>2252</v>
      </c>
      <c r="G18" s="528">
        <f t="shared" si="1"/>
        <v>8104</v>
      </c>
    </row>
    <row r="19" spans="1:7" ht="11.25" customHeight="1" x14ac:dyDescent="0.25">
      <c r="A19" s="529">
        <v>12</v>
      </c>
      <c r="B19" s="632" t="s">
        <v>44</v>
      </c>
      <c r="C19" s="554" t="s">
        <v>45</v>
      </c>
      <c r="D19" s="529">
        <v>470</v>
      </c>
      <c r="E19" s="529"/>
      <c r="F19" s="529"/>
      <c r="G19" s="528">
        <f t="shared" si="1"/>
        <v>470</v>
      </c>
    </row>
    <row r="20" spans="1:7" ht="11.25" customHeight="1" x14ac:dyDescent="0.25">
      <c r="A20" s="529">
        <v>13</v>
      </c>
      <c r="B20" s="527" t="s">
        <v>48</v>
      </c>
      <c r="C20" s="554" t="s">
        <v>49</v>
      </c>
      <c r="D20" s="529">
        <v>2607</v>
      </c>
      <c r="E20" s="529">
        <v>1197</v>
      </c>
      <c r="F20" s="529">
        <v>799</v>
      </c>
      <c r="G20" s="528">
        <f t="shared" si="1"/>
        <v>4603</v>
      </c>
    </row>
    <row r="21" spans="1:7" ht="11.25" customHeight="1" x14ac:dyDescent="0.25">
      <c r="A21" s="529">
        <v>14</v>
      </c>
      <c r="B21" s="527" t="s">
        <v>50</v>
      </c>
      <c r="C21" s="554" t="s">
        <v>51</v>
      </c>
      <c r="D21" s="529">
        <v>7052</v>
      </c>
      <c r="E21" s="529">
        <v>3572</v>
      </c>
      <c r="F21" s="529">
        <v>2385</v>
      </c>
      <c r="G21" s="528">
        <f t="shared" si="1"/>
        <v>13009</v>
      </c>
    </row>
    <row r="22" spans="1:7" ht="11.25" customHeight="1" x14ac:dyDescent="0.25">
      <c r="A22" s="529">
        <v>15</v>
      </c>
      <c r="B22" s="527" t="s">
        <v>52</v>
      </c>
      <c r="C22" s="554" t="s">
        <v>53</v>
      </c>
      <c r="D22" s="529">
        <v>542</v>
      </c>
      <c r="E22" s="529"/>
      <c r="F22" s="529"/>
      <c r="G22" s="528">
        <f t="shared" si="1"/>
        <v>542</v>
      </c>
    </row>
    <row r="23" spans="1:7" ht="11.25" customHeight="1" x14ac:dyDescent="0.25">
      <c r="A23" s="529">
        <v>16</v>
      </c>
      <c r="B23" s="527" t="s">
        <v>56</v>
      </c>
      <c r="C23" s="554" t="s">
        <v>57</v>
      </c>
      <c r="D23" s="529">
        <v>3299</v>
      </c>
      <c r="E23" s="529">
        <v>1590</v>
      </c>
      <c r="F23" s="529">
        <v>1062</v>
      </c>
      <c r="G23" s="528">
        <f t="shared" si="1"/>
        <v>5951</v>
      </c>
    </row>
    <row r="24" spans="1:7" ht="11.25" customHeight="1" x14ac:dyDescent="0.25">
      <c r="A24" s="529">
        <v>17</v>
      </c>
      <c r="B24" s="527" t="s">
        <v>58</v>
      </c>
      <c r="C24" s="554" t="s">
        <v>59</v>
      </c>
      <c r="D24" s="529">
        <v>4180</v>
      </c>
      <c r="E24" s="529">
        <v>2277</v>
      </c>
      <c r="F24" s="529">
        <v>1521</v>
      </c>
      <c r="G24" s="528">
        <f t="shared" si="1"/>
        <v>7978</v>
      </c>
    </row>
    <row r="25" spans="1:7" ht="11.25" customHeight="1" x14ac:dyDescent="0.25">
      <c r="A25" s="529">
        <v>18</v>
      </c>
      <c r="B25" s="527" t="s">
        <v>60</v>
      </c>
      <c r="C25" s="554" t="s">
        <v>61</v>
      </c>
      <c r="D25" s="529">
        <v>475</v>
      </c>
      <c r="E25" s="529">
        <v>322</v>
      </c>
      <c r="F25" s="529">
        <v>215</v>
      </c>
      <c r="G25" s="528">
        <f t="shared" si="1"/>
        <v>1012</v>
      </c>
    </row>
    <row r="26" spans="1:7" ht="11.25" customHeight="1" x14ac:dyDescent="0.25">
      <c r="A26" s="529">
        <v>19</v>
      </c>
      <c r="B26" s="527" t="s">
        <v>66</v>
      </c>
      <c r="C26" s="554" t="s">
        <v>67</v>
      </c>
      <c r="D26" s="529">
        <v>5093</v>
      </c>
      <c r="E26" s="529">
        <v>4425</v>
      </c>
      <c r="F26" s="529">
        <v>3101</v>
      </c>
      <c r="G26" s="528">
        <f t="shared" si="1"/>
        <v>12619</v>
      </c>
    </row>
    <row r="27" spans="1:7" ht="11.25" customHeight="1" x14ac:dyDescent="0.25">
      <c r="A27" s="529">
        <v>20</v>
      </c>
      <c r="B27" s="527" t="s">
        <v>68</v>
      </c>
      <c r="C27" s="554" t="s">
        <v>69</v>
      </c>
      <c r="D27" s="529">
        <v>6010</v>
      </c>
      <c r="E27" s="529">
        <v>3270</v>
      </c>
      <c r="F27" s="529">
        <v>2184</v>
      </c>
      <c r="G27" s="528">
        <f t="shared" si="1"/>
        <v>11464</v>
      </c>
    </row>
    <row r="28" spans="1:7" ht="11.25" customHeight="1" x14ac:dyDescent="0.25">
      <c r="A28" s="529">
        <v>21</v>
      </c>
      <c r="B28" s="527" t="s">
        <v>70</v>
      </c>
      <c r="C28" s="554" t="s">
        <v>71</v>
      </c>
      <c r="D28" s="529">
        <v>4971</v>
      </c>
      <c r="E28" s="529"/>
      <c r="F28" s="529"/>
      <c r="G28" s="528">
        <f t="shared" si="1"/>
        <v>4971</v>
      </c>
    </row>
    <row r="29" spans="1:7" ht="11.25" customHeight="1" x14ac:dyDescent="0.25">
      <c r="A29" s="529">
        <v>22</v>
      </c>
      <c r="B29" s="527" t="s">
        <v>75</v>
      </c>
      <c r="C29" s="554" t="s">
        <v>76</v>
      </c>
      <c r="D29" s="529">
        <v>385</v>
      </c>
      <c r="E29" s="529">
        <v>261</v>
      </c>
      <c r="F29" s="529">
        <v>174</v>
      </c>
      <c r="G29" s="528">
        <f t="shared" si="1"/>
        <v>820</v>
      </c>
    </row>
    <row r="30" spans="1:7" ht="11.25" customHeight="1" x14ac:dyDescent="0.25">
      <c r="A30" s="529">
        <v>23</v>
      </c>
      <c r="B30" s="527" t="s">
        <v>77</v>
      </c>
      <c r="C30" s="554" t="s">
        <v>78</v>
      </c>
      <c r="D30" s="529">
        <v>4246</v>
      </c>
      <c r="E30" s="529">
        <v>2835</v>
      </c>
      <c r="F30" s="529">
        <v>1894</v>
      </c>
      <c r="G30" s="528">
        <f t="shared" si="1"/>
        <v>8975</v>
      </c>
    </row>
    <row r="31" spans="1:7" ht="11.25" customHeight="1" x14ac:dyDescent="0.25">
      <c r="A31" s="529">
        <v>24</v>
      </c>
      <c r="B31" s="527" t="s">
        <v>79</v>
      </c>
      <c r="C31" s="554" t="s">
        <v>80</v>
      </c>
      <c r="D31" s="529">
        <v>5744</v>
      </c>
      <c r="E31" s="529">
        <v>4722</v>
      </c>
      <c r="F31" s="529">
        <v>3154</v>
      </c>
      <c r="G31" s="528">
        <f t="shared" si="1"/>
        <v>13620</v>
      </c>
    </row>
    <row r="32" spans="1:7" ht="11.25" customHeight="1" x14ac:dyDescent="0.25">
      <c r="A32" s="529">
        <v>25</v>
      </c>
      <c r="B32" s="527" t="s">
        <v>81</v>
      </c>
      <c r="C32" s="554" t="s">
        <v>82</v>
      </c>
      <c r="D32" s="529">
        <v>324</v>
      </c>
      <c r="E32" s="529"/>
      <c r="F32" s="529"/>
      <c r="G32" s="528">
        <f t="shared" si="1"/>
        <v>324</v>
      </c>
    </row>
    <row r="33" spans="1:7" ht="11.25" customHeight="1" x14ac:dyDescent="0.25">
      <c r="A33" s="529">
        <v>26</v>
      </c>
      <c r="B33" s="527" t="s">
        <v>83</v>
      </c>
      <c r="C33" s="554" t="s">
        <v>84</v>
      </c>
      <c r="D33" s="529">
        <v>2816</v>
      </c>
      <c r="E33" s="529"/>
      <c r="F33" s="529"/>
      <c r="G33" s="528">
        <f t="shared" si="1"/>
        <v>2816</v>
      </c>
    </row>
    <row r="34" spans="1:7" ht="11.25" customHeight="1" x14ac:dyDescent="0.25">
      <c r="A34" s="529">
        <v>27</v>
      </c>
      <c r="B34" s="527" t="s">
        <v>85</v>
      </c>
      <c r="C34" s="554" t="s">
        <v>86</v>
      </c>
      <c r="D34" s="529">
        <v>1493</v>
      </c>
      <c r="E34" s="529">
        <v>728</v>
      </c>
      <c r="F34" s="529">
        <v>487</v>
      </c>
      <c r="G34" s="528">
        <f t="shared" si="1"/>
        <v>2708</v>
      </c>
    </row>
    <row r="35" spans="1:7" ht="11.25" customHeight="1" x14ac:dyDescent="0.25">
      <c r="A35" s="529">
        <v>28</v>
      </c>
      <c r="B35" s="527" t="s">
        <v>87</v>
      </c>
      <c r="C35" s="554" t="s">
        <v>88</v>
      </c>
      <c r="D35" s="529">
        <v>3889</v>
      </c>
      <c r="E35" s="529">
        <v>1906</v>
      </c>
      <c r="F35" s="529">
        <v>1273</v>
      </c>
      <c r="G35" s="528">
        <f t="shared" si="1"/>
        <v>7068</v>
      </c>
    </row>
    <row r="36" spans="1:7" ht="11.25" customHeight="1" x14ac:dyDescent="0.25">
      <c r="A36" s="529">
        <v>29</v>
      </c>
      <c r="B36" s="527" t="s">
        <v>89</v>
      </c>
      <c r="C36" s="554" t="s">
        <v>90</v>
      </c>
      <c r="D36" s="529">
        <v>1353</v>
      </c>
      <c r="E36" s="529"/>
      <c r="F36" s="529"/>
      <c r="G36" s="528">
        <f t="shared" si="1"/>
        <v>1353</v>
      </c>
    </row>
    <row r="37" spans="1:7" ht="11.25" customHeight="1" x14ac:dyDescent="0.25">
      <c r="A37" s="529">
        <v>30</v>
      </c>
      <c r="B37" s="538" t="s">
        <v>91</v>
      </c>
      <c r="C37" s="555" t="s">
        <v>92</v>
      </c>
      <c r="D37" s="528">
        <v>319</v>
      </c>
      <c r="E37" s="528">
        <v>216</v>
      </c>
      <c r="F37" s="528"/>
      <c r="G37" s="528">
        <f t="shared" si="1"/>
        <v>535</v>
      </c>
    </row>
    <row r="38" spans="1:7" ht="11.25" customHeight="1" x14ac:dyDescent="0.25">
      <c r="A38" s="529">
        <v>31</v>
      </c>
      <c r="B38" s="527" t="s">
        <v>93</v>
      </c>
      <c r="C38" s="554" t="s">
        <v>94</v>
      </c>
      <c r="D38" s="529">
        <v>1120</v>
      </c>
      <c r="E38" s="529"/>
      <c r="F38" s="529"/>
      <c r="G38" s="528">
        <f t="shared" si="1"/>
        <v>1120</v>
      </c>
    </row>
    <row r="39" spans="1:7" ht="11.25" customHeight="1" x14ac:dyDescent="0.25">
      <c r="A39" s="529">
        <v>32</v>
      </c>
      <c r="B39" s="527" t="s">
        <v>95</v>
      </c>
      <c r="C39" s="554" t="s">
        <v>96</v>
      </c>
      <c r="D39" s="529">
        <v>331</v>
      </c>
      <c r="E39" s="529">
        <v>181</v>
      </c>
      <c r="F39" s="529">
        <v>121</v>
      </c>
      <c r="G39" s="528">
        <f t="shared" si="1"/>
        <v>633</v>
      </c>
    </row>
    <row r="40" spans="1:7" ht="11.25" customHeight="1" x14ac:dyDescent="0.25">
      <c r="A40" s="529">
        <v>33</v>
      </c>
      <c r="B40" s="527" t="s">
        <v>97</v>
      </c>
      <c r="C40" s="554" t="s">
        <v>98</v>
      </c>
      <c r="D40" s="529">
        <v>759</v>
      </c>
      <c r="E40" s="529">
        <v>514</v>
      </c>
      <c r="F40" s="633">
        <v>343</v>
      </c>
      <c r="G40" s="528">
        <f t="shared" si="1"/>
        <v>1616</v>
      </c>
    </row>
    <row r="41" spans="1:7" ht="11.25" customHeight="1" x14ac:dyDescent="0.25">
      <c r="A41" s="529">
        <v>34</v>
      </c>
      <c r="B41" s="527" t="s">
        <v>99</v>
      </c>
      <c r="C41" s="554" t="s">
        <v>100</v>
      </c>
      <c r="D41" s="529">
        <v>5013</v>
      </c>
      <c r="E41" s="529">
        <v>2409</v>
      </c>
      <c r="F41" s="529">
        <v>1609</v>
      </c>
      <c r="G41" s="528">
        <f t="shared" si="1"/>
        <v>9031</v>
      </c>
    </row>
    <row r="42" spans="1:7" ht="11.25" customHeight="1" x14ac:dyDescent="0.25">
      <c r="A42" s="529">
        <v>35</v>
      </c>
      <c r="B42" s="527" t="s">
        <v>101</v>
      </c>
      <c r="C42" s="554" t="s">
        <v>102</v>
      </c>
      <c r="D42" s="529">
        <v>928</v>
      </c>
      <c r="E42" s="529">
        <v>628</v>
      </c>
      <c r="F42" s="529">
        <v>420</v>
      </c>
      <c r="G42" s="528">
        <f t="shared" si="1"/>
        <v>1976</v>
      </c>
    </row>
    <row r="43" spans="1:7" ht="11.25" customHeight="1" x14ac:dyDescent="0.25">
      <c r="A43" s="529">
        <v>36</v>
      </c>
      <c r="B43" s="527" t="s">
        <v>103</v>
      </c>
      <c r="C43" s="554" t="s">
        <v>104</v>
      </c>
      <c r="D43" s="529">
        <v>4585</v>
      </c>
      <c r="E43" s="529">
        <v>2362</v>
      </c>
      <c r="F43" s="529">
        <v>1577</v>
      </c>
      <c r="G43" s="528">
        <f t="shared" si="1"/>
        <v>8524</v>
      </c>
    </row>
    <row r="44" spans="1:7" ht="11.25" customHeight="1" x14ac:dyDescent="0.25">
      <c r="A44" s="529">
        <v>37</v>
      </c>
      <c r="B44" s="527" t="s">
        <v>105</v>
      </c>
      <c r="C44" s="554" t="s">
        <v>106</v>
      </c>
      <c r="D44" s="529">
        <v>693</v>
      </c>
      <c r="E44" s="529">
        <v>470</v>
      </c>
      <c r="F44" s="529">
        <v>314</v>
      </c>
      <c r="G44" s="528">
        <f t="shared" si="1"/>
        <v>1477</v>
      </c>
    </row>
    <row r="45" spans="1:7" ht="11.25" customHeight="1" x14ac:dyDescent="0.25">
      <c r="A45" s="529">
        <v>38</v>
      </c>
      <c r="B45" s="527" t="s">
        <v>107</v>
      </c>
      <c r="C45" s="554" t="s">
        <v>108</v>
      </c>
      <c r="D45" s="529">
        <v>1071</v>
      </c>
      <c r="E45" s="529"/>
      <c r="F45" s="529"/>
      <c r="G45" s="528">
        <f t="shared" si="1"/>
        <v>1071</v>
      </c>
    </row>
    <row r="46" spans="1:7" ht="11.25" customHeight="1" x14ac:dyDescent="0.25">
      <c r="A46" s="529">
        <v>39</v>
      </c>
      <c r="B46" s="527" t="s">
        <v>109</v>
      </c>
      <c r="C46" s="554" t="s">
        <v>110</v>
      </c>
      <c r="D46" s="529">
        <v>1731</v>
      </c>
      <c r="E46" s="529">
        <v>861</v>
      </c>
      <c r="F46" s="529">
        <v>575</v>
      </c>
      <c r="G46" s="528">
        <f t="shared" si="1"/>
        <v>3167</v>
      </c>
    </row>
    <row r="47" spans="1:7" ht="11.25" customHeight="1" x14ac:dyDescent="0.25">
      <c r="A47" s="529">
        <v>40</v>
      </c>
      <c r="B47" s="527" t="s">
        <v>113</v>
      </c>
      <c r="C47" s="554" t="s">
        <v>114</v>
      </c>
      <c r="D47" s="529"/>
      <c r="E47" s="529">
        <v>585</v>
      </c>
      <c r="F47" s="529">
        <v>391</v>
      </c>
      <c r="G47" s="528">
        <f t="shared" si="1"/>
        <v>976</v>
      </c>
    </row>
    <row r="48" spans="1:7" ht="11.25" customHeight="1" x14ac:dyDescent="0.25">
      <c r="A48" s="529">
        <v>41</v>
      </c>
      <c r="B48" s="527" t="s">
        <v>115</v>
      </c>
      <c r="C48" s="554" t="s">
        <v>116</v>
      </c>
      <c r="D48" s="529">
        <v>1740</v>
      </c>
      <c r="E48" s="529">
        <v>882</v>
      </c>
      <c r="F48" s="529">
        <v>589</v>
      </c>
      <c r="G48" s="528">
        <f t="shared" si="1"/>
        <v>3211</v>
      </c>
    </row>
    <row r="49" spans="1:7" ht="11.25" customHeight="1" x14ac:dyDescent="0.25">
      <c r="A49" s="529">
        <v>42</v>
      </c>
      <c r="B49" s="527" t="s">
        <v>117</v>
      </c>
      <c r="C49" s="555" t="s">
        <v>118</v>
      </c>
      <c r="D49" s="528">
        <v>4378</v>
      </c>
      <c r="E49" s="528">
        <v>2967</v>
      </c>
      <c r="F49" s="528">
        <v>1981</v>
      </c>
      <c r="G49" s="528">
        <f t="shared" si="1"/>
        <v>9326</v>
      </c>
    </row>
    <row r="50" spans="1:7" ht="11.25" customHeight="1" x14ac:dyDescent="0.25">
      <c r="A50" s="529">
        <v>43</v>
      </c>
      <c r="B50" s="527" t="s">
        <v>119</v>
      </c>
      <c r="C50" s="554" t="s">
        <v>120</v>
      </c>
      <c r="D50" s="529">
        <v>951</v>
      </c>
      <c r="E50" s="529">
        <v>490</v>
      </c>
      <c r="F50" s="529">
        <v>327</v>
      </c>
      <c r="G50" s="528">
        <f t="shared" si="1"/>
        <v>1768</v>
      </c>
    </row>
    <row r="51" spans="1:7" ht="11.25" customHeight="1" x14ac:dyDescent="0.25">
      <c r="A51" s="529">
        <v>44</v>
      </c>
      <c r="B51" s="527" t="s">
        <v>127</v>
      </c>
      <c r="C51" s="554" t="s">
        <v>128</v>
      </c>
      <c r="D51" s="529">
        <v>2324</v>
      </c>
      <c r="E51" s="529"/>
      <c r="F51" s="529"/>
      <c r="G51" s="528">
        <f t="shared" si="1"/>
        <v>2324</v>
      </c>
    </row>
    <row r="52" spans="1:7" ht="11.25" customHeight="1" x14ac:dyDescent="0.25">
      <c r="A52" s="529">
        <v>45</v>
      </c>
      <c r="B52" s="527" t="s">
        <v>129</v>
      </c>
      <c r="C52" s="554" t="s">
        <v>467</v>
      </c>
      <c r="D52" s="529">
        <v>1846</v>
      </c>
      <c r="E52" s="529"/>
      <c r="F52" s="529"/>
      <c r="G52" s="528">
        <f t="shared" si="1"/>
        <v>1846</v>
      </c>
    </row>
    <row r="53" spans="1:7" ht="11.25" customHeight="1" x14ac:dyDescent="0.25">
      <c r="A53" s="529">
        <v>46</v>
      </c>
      <c r="B53" s="527" t="s">
        <v>131</v>
      </c>
      <c r="C53" s="554" t="s">
        <v>132</v>
      </c>
      <c r="D53" s="529">
        <v>2624</v>
      </c>
      <c r="E53" s="529"/>
      <c r="F53" s="529"/>
      <c r="G53" s="528">
        <f t="shared" si="1"/>
        <v>2624</v>
      </c>
    </row>
    <row r="54" spans="1:7" ht="11.25" customHeight="1" x14ac:dyDescent="0.25">
      <c r="A54" s="529">
        <v>47</v>
      </c>
      <c r="B54" s="527" t="s">
        <v>133</v>
      </c>
      <c r="C54" s="554" t="s">
        <v>301</v>
      </c>
      <c r="D54" s="529">
        <v>3321</v>
      </c>
      <c r="E54" s="529"/>
      <c r="F54" s="529"/>
      <c r="G54" s="528">
        <f t="shared" si="1"/>
        <v>3321</v>
      </c>
    </row>
    <row r="55" spans="1:7" ht="11.25" customHeight="1" x14ac:dyDescent="0.25">
      <c r="A55" s="529">
        <v>48</v>
      </c>
      <c r="B55" s="634" t="s">
        <v>135</v>
      </c>
      <c r="C55" s="635" t="s">
        <v>696</v>
      </c>
      <c r="D55" s="529">
        <v>1333</v>
      </c>
      <c r="E55" s="529"/>
      <c r="F55" s="529"/>
      <c r="G55" s="528">
        <f>SUM(D55:F55)</f>
        <v>1333</v>
      </c>
    </row>
    <row r="56" spans="1:7" ht="11.25" customHeight="1" x14ac:dyDescent="0.25">
      <c r="A56" s="529">
        <v>49</v>
      </c>
      <c r="B56" s="527" t="s">
        <v>141</v>
      </c>
      <c r="C56" s="554" t="s">
        <v>464</v>
      </c>
      <c r="D56" s="529">
        <v>3570</v>
      </c>
      <c r="E56" s="529">
        <v>2419</v>
      </c>
      <c r="F56" s="529">
        <v>1616</v>
      </c>
      <c r="G56" s="528">
        <f t="shared" si="1"/>
        <v>7605</v>
      </c>
    </row>
    <row r="57" spans="1:7" ht="11.25" customHeight="1" x14ac:dyDescent="0.25">
      <c r="A57" s="529">
        <v>50</v>
      </c>
      <c r="B57" s="527" t="s">
        <v>143</v>
      </c>
      <c r="C57" s="554" t="s">
        <v>144</v>
      </c>
      <c r="D57" s="529">
        <v>2242</v>
      </c>
      <c r="E57" s="529">
        <v>1519</v>
      </c>
      <c r="F57" s="529">
        <v>1014</v>
      </c>
      <c r="G57" s="528">
        <f t="shared" si="1"/>
        <v>4775</v>
      </c>
    </row>
    <row r="58" spans="1:7" ht="11.25" customHeight="1" x14ac:dyDescent="0.25">
      <c r="A58" s="529">
        <v>51</v>
      </c>
      <c r="B58" s="527" t="s">
        <v>145</v>
      </c>
      <c r="C58" s="554" t="s">
        <v>465</v>
      </c>
      <c r="D58" s="529">
        <v>4919</v>
      </c>
      <c r="E58" s="529">
        <v>3332</v>
      </c>
      <c r="F58" s="529">
        <v>2225</v>
      </c>
      <c r="G58" s="528">
        <f t="shared" si="1"/>
        <v>10476</v>
      </c>
    </row>
    <row r="59" spans="1:7" ht="11.25" customHeight="1" x14ac:dyDescent="0.25">
      <c r="A59" s="529">
        <v>52</v>
      </c>
      <c r="B59" s="538" t="s">
        <v>161</v>
      </c>
      <c r="C59" s="555" t="s">
        <v>162</v>
      </c>
      <c r="D59" s="528">
        <v>4082</v>
      </c>
      <c r="E59" s="528">
        <v>1790</v>
      </c>
      <c r="F59" s="528">
        <v>1196</v>
      </c>
      <c r="G59" s="528">
        <f t="shared" si="1"/>
        <v>7068</v>
      </c>
    </row>
    <row r="60" spans="1:7" ht="11.25" customHeight="1" x14ac:dyDescent="0.25">
      <c r="A60" s="529">
        <v>53</v>
      </c>
      <c r="B60" s="538" t="s">
        <v>163</v>
      </c>
      <c r="C60" s="555" t="s">
        <v>466</v>
      </c>
      <c r="D60" s="528">
        <v>6815</v>
      </c>
      <c r="E60" s="528">
        <v>4482</v>
      </c>
      <c r="F60" s="528">
        <v>2993</v>
      </c>
      <c r="G60" s="528">
        <f t="shared" si="1"/>
        <v>14290</v>
      </c>
    </row>
    <row r="61" spans="1:7" ht="11.25" customHeight="1" x14ac:dyDescent="0.25">
      <c r="A61" s="529">
        <v>54</v>
      </c>
      <c r="B61" s="538" t="s">
        <v>165</v>
      </c>
      <c r="C61" s="555" t="s">
        <v>166</v>
      </c>
      <c r="D61" s="528">
        <v>5752</v>
      </c>
      <c r="E61" s="528">
        <v>3897</v>
      </c>
      <c r="F61" s="528">
        <v>2603</v>
      </c>
      <c r="G61" s="528">
        <f t="shared" si="1"/>
        <v>12252</v>
      </c>
    </row>
    <row r="62" spans="1:7" ht="11.25" customHeight="1" x14ac:dyDescent="0.25">
      <c r="A62" s="529">
        <v>55</v>
      </c>
      <c r="B62" s="538" t="s">
        <v>167</v>
      </c>
      <c r="C62" s="555" t="s">
        <v>168</v>
      </c>
      <c r="D62" s="528">
        <v>1131</v>
      </c>
      <c r="E62" s="528">
        <v>766</v>
      </c>
      <c r="F62" s="528">
        <v>512</v>
      </c>
      <c r="G62" s="528">
        <f t="shared" si="1"/>
        <v>2409</v>
      </c>
    </row>
    <row r="63" spans="1:7" ht="11.25" customHeight="1" x14ac:dyDescent="0.25">
      <c r="A63" s="529">
        <v>56</v>
      </c>
      <c r="B63" s="538" t="s">
        <v>169</v>
      </c>
      <c r="C63" s="555" t="s">
        <v>170</v>
      </c>
      <c r="D63" s="528">
        <v>6253</v>
      </c>
      <c r="E63" s="528">
        <v>4237</v>
      </c>
      <c r="F63" s="528">
        <v>2830</v>
      </c>
      <c r="G63" s="528">
        <f t="shared" si="1"/>
        <v>13320</v>
      </c>
    </row>
    <row r="64" spans="1:7" ht="11.25" customHeight="1" x14ac:dyDescent="0.25">
      <c r="A64" s="529">
        <v>57</v>
      </c>
      <c r="B64" s="538" t="s">
        <v>171</v>
      </c>
      <c r="C64" s="555" t="s">
        <v>172</v>
      </c>
      <c r="D64" s="528">
        <v>1921</v>
      </c>
      <c r="E64" s="528"/>
      <c r="F64" s="528"/>
      <c r="G64" s="528">
        <f t="shared" si="1"/>
        <v>1921</v>
      </c>
    </row>
    <row r="65" spans="1:7" ht="11.25" customHeight="1" x14ac:dyDescent="0.25">
      <c r="A65" s="529">
        <v>58</v>
      </c>
      <c r="B65" s="538" t="s">
        <v>173</v>
      </c>
      <c r="C65" s="555" t="s">
        <v>632</v>
      </c>
      <c r="D65" s="528">
        <v>5098</v>
      </c>
      <c r="E65" s="528">
        <v>3454</v>
      </c>
      <c r="F65" s="528">
        <v>2307</v>
      </c>
      <c r="G65" s="528">
        <f t="shared" si="1"/>
        <v>10859</v>
      </c>
    </row>
    <row r="66" spans="1:7" ht="11.25" customHeight="1" x14ac:dyDescent="0.25">
      <c r="A66" s="529">
        <v>59</v>
      </c>
      <c r="B66" s="538" t="s">
        <v>178</v>
      </c>
      <c r="C66" s="555" t="s">
        <v>326</v>
      </c>
      <c r="D66" s="528">
        <v>292</v>
      </c>
      <c r="E66" s="528">
        <v>198</v>
      </c>
      <c r="F66" s="528">
        <v>132</v>
      </c>
      <c r="G66" s="528">
        <f t="shared" si="1"/>
        <v>622</v>
      </c>
    </row>
    <row r="67" spans="1:7" ht="11.25" customHeight="1" x14ac:dyDescent="0.25">
      <c r="A67" s="529">
        <v>60</v>
      </c>
      <c r="B67" s="538" t="s">
        <v>183</v>
      </c>
      <c r="C67" s="555" t="s">
        <v>184</v>
      </c>
      <c r="D67" s="528">
        <v>234</v>
      </c>
      <c r="E67" s="528">
        <v>159</v>
      </c>
      <c r="F67" s="528">
        <v>106</v>
      </c>
      <c r="G67" s="528">
        <f t="shared" si="1"/>
        <v>499</v>
      </c>
    </row>
    <row r="68" spans="1:7" ht="11.25" customHeight="1" x14ac:dyDescent="0.25">
      <c r="A68" s="529">
        <v>61</v>
      </c>
      <c r="B68" s="538" t="s">
        <v>185</v>
      </c>
      <c r="C68" s="555" t="s">
        <v>186</v>
      </c>
      <c r="D68" s="528">
        <v>3853</v>
      </c>
      <c r="E68" s="528">
        <v>3337</v>
      </c>
      <c r="F68" s="528">
        <v>2229</v>
      </c>
      <c r="G68" s="528">
        <f t="shared" si="1"/>
        <v>9419</v>
      </c>
    </row>
    <row r="69" spans="1:7" ht="11.25" customHeight="1" x14ac:dyDescent="0.25">
      <c r="A69" s="529">
        <v>62</v>
      </c>
      <c r="B69" s="538" t="s">
        <v>187</v>
      </c>
      <c r="C69" s="554" t="s">
        <v>188</v>
      </c>
      <c r="D69" s="529">
        <v>815</v>
      </c>
      <c r="E69" s="529">
        <v>409</v>
      </c>
      <c r="F69" s="529">
        <v>273</v>
      </c>
      <c r="G69" s="528">
        <f t="shared" si="1"/>
        <v>1497</v>
      </c>
    </row>
    <row r="70" spans="1:7" ht="11.25" customHeight="1" x14ac:dyDescent="0.25">
      <c r="A70" s="529">
        <v>63</v>
      </c>
      <c r="B70" s="527" t="s">
        <v>189</v>
      </c>
      <c r="C70" s="554" t="s">
        <v>190</v>
      </c>
      <c r="D70" s="529">
        <v>300</v>
      </c>
      <c r="E70" s="529">
        <v>203</v>
      </c>
      <c r="F70" s="529">
        <v>136</v>
      </c>
      <c r="G70" s="528">
        <f t="shared" si="1"/>
        <v>639</v>
      </c>
    </row>
    <row r="71" spans="1:7" ht="11.25" customHeight="1" x14ac:dyDescent="0.25">
      <c r="A71" s="529">
        <v>64</v>
      </c>
      <c r="B71" s="538" t="s">
        <v>191</v>
      </c>
      <c r="C71" s="554" t="s">
        <v>192</v>
      </c>
      <c r="D71" s="529">
        <v>2345</v>
      </c>
      <c r="E71" s="529">
        <v>1122</v>
      </c>
      <c r="F71" s="529">
        <v>749</v>
      </c>
      <c r="G71" s="528">
        <f t="shared" si="1"/>
        <v>4216</v>
      </c>
    </row>
    <row r="72" spans="1:7" ht="11.25" customHeight="1" x14ac:dyDescent="0.25">
      <c r="A72" s="529">
        <v>65</v>
      </c>
      <c r="B72" s="538" t="s">
        <v>193</v>
      </c>
      <c r="C72" s="554" t="s">
        <v>194</v>
      </c>
      <c r="D72" s="529">
        <v>717</v>
      </c>
      <c r="E72" s="529">
        <v>486</v>
      </c>
      <c r="F72" s="529">
        <v>324</v>
      </c>
      <c r="G72" s="528">
        <f t="shared" ref="G72:G87" si="2">SUM(D72:F72)</f>
        <v>1527</v>
      </c>
    </row>
    <row r="73" spans="1:7" ht="11.25" customHeight="1" x14ac:dyDescent="0.25">
      <c r="A73" s="529">
        <v>66</v>
      </c>
      <c r="B73" s="538" t="s">
        <v>195</v>
      </c>
      <c r="C73" s="554" t="s">
        <v>196</v>
      </c>
      <c r="D73" s="529">
        <v>1204</v>
      </c>
      <c r="E73" s="529">
        <v>631</v>
      </c>
      <c r="F73" s="529">
        <v>421</v>
      </c>
      <c r="G73" s="528">
        <f t="shared" si="2"/>
        <v>2256</v>
      </c>
    </row>
    <row r="74" spans="1:7" ht="11.25" customHeight="1" x14ac:dyDescent="0.25">
      <c r="A74" s="529">
        <v>67</v>
      </c>
      <c r="B74" s="538" t="s">
        <v>201</v>
      </c>
      <c r="C74" s="555" t="s">
        <v>202</v>
      </c>
      <c r="D74" s="528">
        <v>550</v>
      </c>
      <c r="E74" s="528"/>
      <c r="F74" s="528"/>
      <c r="G74" s="528">
        <f t="shared" si="2"/>
        <v>550</v>
      </c>
    </row>
    <row r="75" spans="1:7" ht="11.25" customHeight="1" x14ac:dyDescent="0.25">
      <c r="A75" s="529">
        <v>68</v>
      </c>
      <c r="B75" s="538" t="s">
        <v>205</v>
      </c>
      <c r="C75" s="555" t="s">
        <v>206</v>
      </c>
      <c r="D75" s="528">
        <v>1145</v>
      </c>
      <c r="E75" s="528">
        <v>550</v>
      </c>
      <c r="F75" s="528">
        <v>367</v>
      </c>
      <c r="G75" s="528">
        <f t="shared" si="2"/>
        <v>2062</v>
      </c>
    </row>
    <row r="76" spans="1:7" ht="11.25" customHeight="1" x14ac:dyDescent="0.25">
      <c r="A76" s="529">
        <v>69</v>
      </c>
      <c r="B76" s="538" t="s">
        <v>207</v>
      </c>
      <c r="C76" s="555" t="s">
        <v>208</v>
      </c>
      <c r="D76" s="528">
        <v>1918</v>
      </c>
      <c r="E76" s="528">
        <v>1212</v>
      </c>
      <c r="F76" s="528">
        <v>810</v>
      </c>
      <c r="G76" s="528">
        <f t="shared" si="2"/>
        <v>3940</v>
      </c>
    </row>
    <row r="77" spans="1:7" ht="11.25" customHeight="1" x14ac:dyDescent="0.25">
      <c r="A77" s="529">
        <v>70</v>
      </c>
      <c r="B77" s="538" t="s">
        <v>209</v>
      </c>
      <c r="C77" s="555" t="s">
        <v>210</v>
      </c>
      <c r="D77" s="528">
        <v>635</v>
      </c>
      <c r="E77" s="528">
        <v>430</v>
      </c>
      <c r="F77" s="528">
        <v>288</v>
      </c>
      <c r="G77" s="528">
        <f t="shared" si="2"/>
        <v>1353</v>
      </c>
    </row>
    <row r="78" spans="1:7" ht="11.25" customHeight="1" x14ac:dyDescent="0.25">
      <c r="A78" s="529">
        <v>71</v>
      </c>
      <c r="B78" s="538" t="s">
        <v>211</v>
      </c>
      <c r="C78" s="555" t="s">
        <v>212</v>
      </c>
      <c r="D78" s="528">
        <v>1265</v>
      </c>
      <c r="E78" s="528">
        <v>642</v>
      </c>
      <c r="F78" s="528">
        <v>429</v>
      </c>
      <c r="G78" s="528">
        <f t="shared" si="2"/>
        <v>2336</v>
      </c>
    </row>
    <row r="79" spans="1:7" ht="11.25" customHeight="1" x14ac:dyDescent="0.25">
      <c r="A79" s="529">
        <v>72</v>
      </c>
      <c r="B79" s="538" t="s">
        <v>213</v>
      </c>
      <c r="C79" s="555" t="s">
        <v>214</v>
      </c>
      <c r="D79" s="528">
        <v>2384</v>
      </c>
      <c r="E79" s="528">
        <v>1615</v>
      </c>
      <c r="F79" s="528">
        <v>1079</v>
      </c>
      <c r="G79" s="528">
        <f t="shared" si="2"/>
        <v>5078</v>
      </c>
    </row>
    <row r="80" spans="1:7" ht="11.25" customHeight="1" x14ac:dyDescent="0.25">
      <c r="A80" s="529">
        <v>73</v>
      </c>
      <c r="B80" s="538" t="s">
        <v>258</v>
      </c>
      <c r="C80" s="555" t="s">
        <v>697</v>
      </c>
      <c r="D80" s="528">
        <v>3000</v>
      </c>
      <c r="E80" s="528">
        <v>2130</v>
      </c>
      <c r="F80" s="528">
        <v>1881</v>
      </c>
      <c r="G80" s="528">
        <f t="shared" si="2"/>
        <v>7011</v>
      </c>
    </row>
    <row r="81" spans="1:7" ht="11.25" customHeight="1" x14ac:dyDescent="0.25">
      <c r="A81" s="529">
        <v>74</v>
      </c>
      <c r="B81" s="538" t="s">
        <v>260</v>
      </c>
      <c r="C81" s="555" t="s">
        <v>261</v>
      </c>
      <c r="D81" s="528">
        <v>3000</v>
      </c>
      <c r="E81" s="528"/>
      <c r="F81" s="528"/>
      <c r="G81" s="528">
        <f t="shared" si="2"/>
        <v>3000</v>
      </c>
    </row>
    <row r="82" spans="1:7" ht="11.25" customHeight="1" x14ac:dyDescent="0.25">
      <c r="A82" s="529">
        <v>75</v>
      </c>
      <c r="B82" s="538" t="s">
        <v>262</v>
      </c>
      <c r="C82" s="555" t="s">
        <v>263</v>
      </c>
      <c r="D82" s="528">
        <v>10000</v>
      </c>
      <c r="E82" s="528">
        <v>1200</v>
      </c>
      <c r="F82" s="528">
        <v>500</v>
      </c>
      <c r="G82" s="528">
        <f t="shared" si="2"/>
        <v>11700</v>
      </c>
    </row>
    <row r="83" spans="1:7" ht="11.25" customHeight="1" x14ac:dyDescent="0.25">
      <c r="A83" s="529">
        <v>76</v>
      </c>
      <c r="B83" s="538" t="s">
        <v>264</v>
      </c>
      <c r="C83" s="555" t="s">
        <v>265</v>
      </c>
      <c r="D83" s="528">
        <v>2500</v>
      </c>
      <c r="E83" s="528"/>
      <c r="F83" s="528"/>
      <c r="G83" s="528">
        <f t="shared" si="2"/>
        <v>2500</v>
      </c>
    </row>
    <row r="84" spans="1:7" ht="11.25" customHeight="1" x14ac:dyDescent="0.25">
      <c r="A84" s="529">
        <v>77</v>
      </c>
      <c r="B84" s="538" t="s">
        <v>268</v>
      </c>
      <c r="C84" s="555" t="s">
        <v>269</v>
      </c>
      <c r="D84" s="528">
        <v>700</v>
      </c>
      <c r="E84" s="528"/>
      <c r="F84" s="528"/>
      <c r="G84" s="528">
        <f t="shared" si="2"/>
        <v>700</v>
      </c>
    </row>
    <row r="85" spans="1:7" ht="11.25" customHeight="1" x14ac:dyDescent="0.25">
      <c r="A85" s="529">
        <v>78</v>
      </c>
      <c r="B85" s="538" t="s">
        <v>274</v>
      </c>
      <c r="C85" s="555" t="s">
        <v>275</v>
      </c>
      <c r="D85" s="528">
        <v>432</v>
      </c>
      <c r="E85" s="528">
        <v>850</v>
      </c>
      <c r="F85" s="528">
        <v>550</v>
      </c>
      <c r="G85" s="528">
        <f t="shared" si="2"/>
        <v>1832</v>
      </c>
    </row>
    <row r="86" spans="1:7" ht="11.25" customHeight="1" x14ac:dyDescent="0.25">
      <c r="A86" s="529">
        <v>79</v>
      </c>
      <c r="B86" s="538" t="s">
        <v>276</v>
      </c>
      <c r="C86" s="518" t="s">
        <v>277</v>
      </c>
      <c r="D86" s="528">
        <v>2798</v>
      </c>
      <c r="E86" s="528">
        <v>1896</v>
      </c>
      <c r="F86" s="528">
        <v>1300</v>
      </c>
      <c r="G86" s="528">
        <f t="shared" si="2"/>
        <v>5994</v>
      </c>
    </row>
    <row r="87" spans="1:7" ht="11.25" customHeight="1" x14ac:dyDescent="0.25">
      <c r="A87" s="529">
        <v>80</v>
      </c>
      <c r="B87" s="538" t="s">
        <v>278</v>
      </c>
      <c r="C87" s="555" t="s">
        <v>279</v>
      </c>
      <c r="D87" s="528">
        <v>5594</v>
      </c>
      <c r="E87" s="528">
        <v>2848</v>
      </c>
      <c r="F87" s="528">
        <v>1902</v>
      </c>
      <c r="G87" s="528">
        <f t="shared" si="2"/>
        <v>10344</v>
      </c>
    </row>
    <row r="88" spans="1:7" ht="11.25" customHeight="1" x14ac:dyDescent="0.25">
      <c r="C88" s="550"/>
    </row>
    <row r="89" spans="1:7" ht="11.25" customHeight="1" x14ac:dyDescent="0.25">
      <c r="C89" s="556"/>
    </row>
    <row r="90" spans="1:7" ht="11.25" customHeight="1" x14ac:dyDescent="0.25">
      <c r="C90" s="556"/>
    </row>
    <row r="91" spans="1:7" ht="11.25" customHeight="1" x14ac:dyDescent="0.25"/>
    <row r="93" spans="1:7" ht="11.25" customHeight="1" x14ac:dyDescent="0.25"/>
    <row r="94" spans="1:7" ht="11.25" customHeight="1" x14ac:dyDescent="0.25"/>
    <row r="95" spans="1:7" ht="15.75" customHeight="1" x14ac:dyDescent="0.25"/>
    <row r="96" spans="1:7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Z243"/>
  <sheetViews>
    <sheetView zoomScale="90" zoomScaleNormal="90" zoomScaleSheetLayoutView="85" workbookViewId="0">
      <pane xSplit="3" ySplit="5" topLeftCell="U78" activePane="bottomRight" state="frozen"/>
      <selection activeCell="D11" sqref="D11"/>
      <selection pane="topRight" activeCell="D11" sqref="D11"/>
      <selection pane="bottomLeft" activeCell="D11" sqref="D11"/>
      <selection pane="bottomRight" activeCell="V16" sqref="V16"/>
    </sheetView>
  </sheetViews>
  <sheetFormatPr defaultRowHeight="15" x14ac:dyDescent="0.25"/>
  <cols>
    <col min="1" max="1" width="4" style="557" customWidth="1"/>
    <col min="2" max="2" width="8.28515625" style="557" customWidth="1"/>
    <col min="3" max="3" width="35.42578125" style="606" customWidth="1"/>
    <col min="4" max="4" width="11.42578125" style="607" customWidth="1"/>
    <col min="5" max="5" width="9.140625" style="604" customWidth="1"/>
    <col min="6" max="6" width="11.42578125" style="560" customWidth="1"/>
    <col min="7" max="7" width="15.85546875" style="560" customWidth="1"/>
    <col min="8" max="8" width="8.140625" style="557" customWidth="1"/>
    <col min="9" max="10" width="9" style="557" customWidth="1"/>
    <col min="11" max="11" width="12.7109375" style="557" customWidth="1"/>
    <col min="12" max="12" width="8.7109375" style="557" customWidth="1"/>
    <col min="13" max="13" width="8.5703125" style="557" customWidth="1"/>
    <col min="14" max="14" width="9.140625" style="557" customWidth="1"/>
    <col min="15" max="15" width="8.7109375" style="557" customWidth="1"/>
    <col min="16" max="16" width="11.140625" style="557" customWidth="1"/>
    <col min="17" max="22" width="13.42578125" style="557" customWidth="1"/>
    <col min="23" max="23" width="17.85546875" style="557" customWidth="1"/>
    <col min="24" max="24" width="9.5703125" style="557" customWidth="1"/>
    <col min="25" max="25" width="10.140625" style="557" customWidth="1"/>
    <col min="26" max="26" width="34.42578125" style="557" customWidth="1"/>
    <col min="27" max="16384" width="9.140625" style="557"/>
  </cols>
  <sheetData>
    <row r="1" spans="1:26" ht="27" customHeight="1" x14ac:dyDescent="0.25">
      <c r="A1" s="907" t="s">
        <v>698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</row>
    <row r="2" spans="1:26" ht="2.25" customHeight="1" thickBot="1" x14ac:dyDescent="0.3">
      <c r="C2" s="558"/>
      <c r="D2" s="559"/>
      <c r="E2" s="559"/>
      <c r="P2" s="561"/>
      <c r="Q2" s="561"/>
      <c r="R2" s="561"/>
      <c r="S2" s="561"/>
      <c r="T2" s="561"/>
      <c r="U2" s="561"/>
      <c r="V2" s="561"/>
      <c r="W2" s="908" t="s">
        <v>328</v>
      </c>
      <c r="X2" s="908"/>
      <c r="Y2" s="908"/>
    </row>
    <row r="3" spans="1:26" s="564" customFormat="1" ht="72" customHeight="1" x14ac:dyDescent="0.25">
      <c r="A3" s="909" t="s">
        <v>0</v>
      </c>
      <c r="B3" s="911" t="s">
        <v>304</v>
      </c>
      <c r="C3" s="911" t="s">
        <v>294</v>
      </c>
      <c r="D3" s="636" t="s">
        <v>699</v>
      </c>
      <c r="E3" s="562"/>
      <c r="F3" s="562"/>
      <c r="G3" s="562"/>
      <c r="H3" s="562"/>
      <c r="I3" s="562"/>
      <c r="J3" s="562"/>
      <c r="K3" s="563"/>
      <c r="L3" s="913" t="s">
        <v>700</v>
      </c>
      <c r="M3" s="914"/>
      <c r="N3" s="914"/>
      <c r="O3" s="914"/>
      <c r="P3" s="915"/>
      <c r="Q3" s="916" t="s">
        <v>701</v>
      </c>
      <c r="R3" s="917"/>
      <c r="S3" s="917"/>
      <c r="T3" s="917"/>
      <c r="U3" s="917"/>
      <c r="V3" s="917"/>
      <c r="W3" s="917"/>
      <c r="X3" s="918"/>
      <c r="Y3" s="919"/>
    </row>
    <row r="4" spans="1:26" s="564" customFormat="1" ht="67.5" customHeight="1" x14ac:dyDescent="0.25">
      <c r="A4" s="910"/>
      <c r="B4" s="912"/>
      <c r="C4" s="912"/>
      <c r="D4" s="920" t="s">
        <v>702</v>
      </c>
      <c r="E4" s="922" t="s">
        <v>703</v>
      </c>
      <c r="F4" s="565" t="s">
        <v>704</v>
      </c>
      <c r="G4" s="924" t="s">
        <v>705</v>
      </c>
      <c r="H4" s="912" t="s">
        <v>4</v>
      </c>
      <c r="I4" s="912"/>
      <c r="J4" s="912"/>
      <c r="K4" s="926" t="s">
        <v>6</v>
      </c>
      <c r="L4" s="928" t="s">
        <v>706</v>
      </c>
      <c r="M4" s="905" t="s">
        <v>707</v>
      </c>
      <c r="N4" s="905" t="s">
        <v>708</v>
      </c>
      <c r="O4" s="905" t="s">
        <v>709</v>
      </c>
      <c r="P4" s="938" t="s">
        <v>6</v>
      </c>
      <c r="Q4" s="939" t="s">
        <v>710</v>
      </c>
      <c r="R4" s="930" t="s">
        <v>711</v>
      </c>
      <c r="S4" s="930" t="s">
        <v>712</v>
      </c>
      <c r="T4" s="930" t="s">
        <v>713</v>
      </c>
      <c r="U4" s="930" t="s">
        <v>714</v>
      </c>
      <c r="V4" s="930" t="s">
        <v>715</v>
      </c>
      <c r="W4" s="932" t="s">
        <v>716</v>
      </c>
      <c r="X4" s="934" t="s">
        <v>717</v>
      </c>
      <c r="Y4" s="936" t="s">
        <v>6</v>
      </c>
    </row>
    <row r="5" spans="1:26" s="564" customFormat="1" ht="51.75" customHeight="1" x14ac:dyDescent="0.25">
      <c r="A5" s="910"/>
      <c r="B5" s="912"/>
      <c r="C5" s="912"/>
      <c r="D5" s="921"/>
      <c r="E5" s="923"/>
      <c r="F5" s="566" t="s">
        <v>718</v>
      </c>
      <c r="G5" s="925"/>
      <c r="H5" s="567" t="s">
        <v>719</v>
      </c>
      <c r="I5" s="567" t="s">
        <v>720</v>
      </c>
      <c r="J5" s="567" t="s">
        <v>721</v>
      </c>
      <c r="K5" s="927"/>
      <c r="L5" s="929"/>
      <c r="M5" s="906"/>
      <c r="N5" s="906"/>
      <c r="O5" s="906"/>
      <c r="P5" s="937"/>
      <c r="Q5" s="940"/>
      <c r="R5" s="931"/>
      <c r="S5" s="931"/>
      <c r="T5" s="931"/>
      <c r="U5" s="931"/>
      <c r="V5" s="931"/>
      <c r="W5" s="933"/>
      <c r="X5" s="935"/>
      <c r="Y5" s="937"/>
    </row>
    <row r="6" spans="1:26" s="579" customFormat="1" ht="12.75" customHeight="1" x14ac:dyDescent="0.25">
      <c r="A6" s="640"/>
      <c r="B6" s="587"/>
      <c r="C6" s="569" t="s">
        <v>6</v>
      </c>
      <c r="D6" s="637">
        <f>D7+D8</f>
        <v>88793</v>
      </c>
      <c r="E6" s="570">
        <f t="shared" ref="E6:Y6" si="0">E7+E8</f>
        <v>4613</v>
      </c>
      <c r="F6" s="571">
        <f t="shared" si="0"/>
        <v>11235</v>
      </c>
      <c r="G6" s="571">
        <f t="shared" si="0"/>
        <v>10675</v>
      </c>
      <c r="H6" s="572">
        <f t="shared" si="0"/>
        <v>8260</v>
      </c>
      <c r="I6" s="572">
        <f t="shared" si="0"/>
        <v>549</v>
      </c>
      <c r="J6" s="572">
        <f t="shared" si="0"/>
        <v>1866</v>
      </c>
      <c r="K6" s="573">
        <f t="shared" si="0"/>
        <v>115316</v>
      </c>
      <c r="L6" s="574">
        <f t="shared" si="0"/>
        <v>1477</v>
      </c>
      <c r="M6" s="575">
        <f t="shared" si="0"/>
        <v>7104</v>
      </c>
      <c r="N6" s="575">
        <f t="shared" si="0"/>
        <v>25726</v>
      </c>
      <c r="O6" s="575">
        <f t="shared" si="0"/>
        <v>17426</v>
      </c>
      <c r="P6" s="576">
        <f t="shared" si="0"/>
        <v>51733</v>
      </c>
      <c r="Q6" s="577">
        <f t="shared" si="0"/>
        <v>183</v>
      </c>
      <c r="R6" s="578">
        <f t="shared" si="0"/>
        <v>479</v>
      </c>
      <c r="S6" s="578">
        <f t="shared" si="0"/>
        <v>290</v>
      </c>
      <c r="T6" s="578">
        <f t="shared" si="0"/>
        <v>290</v>
      </c>
      <c r="U6" s="578">
        <f t="shared" si="0"/>
        <v>393</v>
      </c>
      <c r="V6" s="578">
        <f t="shared" si="0"/>
        <v>1050</v>
      </c>
      <c r="W6" s="578">
        <f t="shared" si="0"/>
        <v>1119</v>
      </c>
      <c r="X6" s="578">
        <f t="shared" si="0"/>
        <v>10</v>
      </c>
      <c r="Y6" s="576">
        <f t="shared" si="0"/>
        <v>3814</v>
      </c>
    </row>
    <row r="7" spans="1:26" s="579" customFormat="1" ht="12.75" customHeight="1" x14ac:dyDescent="0.25">
      <c r="A7" s="640"/>
      <c r="B7" s="587"/>
      <c r="C7" s="639" t="s">
        <v>14</v>
      </c>
      <c r="D7" s="637">
        <v>0</v>
      </c>
      <c r="E7" s="570">
        <v>0</v>
      </c>
      <c r="F7" s="571">
        <v>0</v>
      </c>
      <c r="G7" s="571">
        <v>0</v>
      </c>
      <c r="H7" s="572">
        <v>0</v>
      </c>
      <c r="I7" s="572">
        <v>0</v>
      </c>
      <c r="J7" s="572">
        <v>0</v>
      </c>
      <c r="K7" s="573">
        <v>0</v>
      </c>
      <c r="L7" s="574">
        <v>0</v>
      </c>
      <c r="M7" s="575">
        <v>0</v>
      </c>
      <c r="N7" s="575">
        <v>0</v>
      </c>
      <c r="O7" s="575">
        <v>0</v>
      </c>
      <c r="P7" s="576">
        <v>0</v>
      </c>
      <c r="Q7" s="577">
        <v>0</v>
      </c>
      <c r="R7" s="578">
        <v>0</v>
      </c>
      <c r="S7" s="578">
        <v>0</v>
      </c>
      <c r="T7" s="578">
        <v>0</v>
      </c>
      <c r="U7" s="578">
        <v>0</v>
      </c>
      <c r="V7" s="578">
        <v>0</v>
      </c>
      <c r="W7" s="578">
        <v>0</v>
      </c>
      <c r="X7" s="578">
        <v>0</v>
      </c>
      <c r="Y7" s="576">
        <v>0</v>
      </c>
    </row>
    <row r="8" spans="1:26" s="579" customFormat="1" ht="12" customHeight="1" x14ac:dyDescent="0.25">
      <c r="A8" s="640"/>
      <c r="B8" s="587"/>
      <c r="C8" s="639" t="s">
        <v>15</v>
      </c>
      <c r="D8" s="637">
        <f t="shared" ref="D8:Y8" si="1">SUM(D9:D96)</f>
        <v>88793</v>
      </c>
      <c r="E8" s="570">
        <f t="shared" si="1"/>
        <v>4613</v>
      </c>
      <c r="F8" s="571">
        <f t="shared" si="1"/>
        <v>11235</v>
      </c>
      <c r="G8" s="571">
        <f t="shared" si="1"/>
        <v>10675</v>
      </c>
      <c r="H8" s="572">
        <f t="shared" si="1"/>
        <v>8260</v>
      </c>
      <c r="I8" s="572">
        <f t="shared" si="1"/>
        <v>549</v>
      </c>
      <c r="J8" s="572">
        <f t="shared" si="1"/>
        <v>1866</v>
      </c>
      <c r="K8" s="573">
        <f t="shared" si="1"/>
        <v>115316</v>
      </c>
      <c r="L8" s="574">
        <f t="shared" si="1"/>
        <v>1477</v>
      </c>
      <c r="M8" s="575">
        <f t="shared" si="1"/>
        <v>7104</v>
      </c>
      <c r="N8" s="575">
        <f t="shared" si="1"/>
        <v>25726</v>
      </c>
      <c r="O8" s="575">
        <f t="shared" si="1"/>
        <v>17426</v>
      </c>
      <c r="P8" s="576">
        <f t="shared" si="1"/>
        <v>51733</v>
      </c>
      <c r="Q8" s="577">
        <f t="shared" si="1"/>
        <v>183</v>
      </c>
      <c r="R8" s="578">
        <f t="shared" si="1"/>
        <v>479</v>
      </c>
      <c r="S8" s="578">
        <f t="shared" si="1"/>
        <v>290</v>
      </c>
      <c r="T8" s="578">
        <f t="shared" si="1"/>
        <v>290</v>
      </c>
      <c r="U8" s="578">
        <f t="shared" si="1"/>
        <v>393</v>
      </c>
      <c r="V8" s="578">
        <f t="shared" si="1"/>
        <v>1050</v>
      </c>
      <c r="W8" s="578">
        <f t="shared" si="1"/>
        <v>1119</v>
      </c>
      <c r="X8" s="578">
        <f t="shared" si="1"/>
        <v>10</v>
      </c>
      <c r="Y8" s="580">
        <f t="shared" si="1"/>
        <v>3814</v>
      </c>
    </row>
    <row r="9" spans="1:26" s="564" customFormat="1" ht="13.5" customHeight="1" x14ac:dyDescent="0.25">
      <c r="A9" s="641">
        <v>1</v>
      </c>
      <c r="B9" s="583" t="s">
        <v>16</v>
      </c>
      <c r="C9" s="583" t="s">
        <v>17</v>
      </c>
      <c r="D9" s="638">
        <v>353</v>
      </c>
      <c r="E9" s="585"/>
      <c r="F9" s="586"/>
      <c r="G9" s="586"/>
      <c r="H9" s="587"/>
      <c r="I9" s="587"/>
      <c r="J9" s="587"/>
      <c r="K9" s="588">
        <f t="shared" ref="K9:K72" si="2">D9+E9+F9+G9</f>
        <v>353</v>
      </c>
      <c r="L9" s="589">
        <v>0</v>
      </c>
      <c r="M9" s="590">
        <v>0</v>
      </c>
      <c r="N9" s="590">
        <v>0</v>
      </c>
      <c r="O9" s="590">
        <v>0</v>
      </c>
      <c r="P9" s="591">
        <f t="shared" ref="P9:P72" si="3">L9+M9+N9+O9</f>
        <v>0</v>
      </c>
      <c r="Q9" s="568"/>
      <c r="R9" s="585"/>
      <c r="S9" s="585"/>
      <c r="T9" s="585"/>
      <c r="U9" s="585"/>
      <c r="V9" s="585"/>
      <c r="W9" s="585"/>
      <c r="X9" s="592"/>
      <c r="Y9" s="653"/>
      <c r="Z9" s="593"/>
    </row>
    <row r="10" spans="1:26" s="564" customFormat="1" ht="13.5" customHeight="1" x14ac:dyDescent="0.25">
      <c r="A10" s="641">
        <v>2</v>
      </c>
      <c r="B10" s="583" t="s">
        <v>18</v>
      </c>
      <c r="C10" s="583" t="s">
        <v>19</v>
      </c>
      <c r="D10" s="638">
        <v>367</v>
      </c>
      <c r="E10" s="585"/>
      <c r="F10" s="586"/>
      <c r="G10" s="586"/>
      <c r="H10" s="587"/>
      <c r="I10" s="587"/>
      <c r="J10" s="587"/>
      <c r="K10" s="588">
        <f t="shared" si="2"/>
        <v>367</v>
      </c>
      <c r="L10" s="589">
        <v>0</v>
      </c>
      <c r="M10" s="590">
        <v>0</v>
      </c>
      <c r="N10" s="590">
        <v>0</v>
      </c>
      <c r="O10" s="590">
        <v>0</v>
      </c>
      <c r="P10" s="591">
        <f t="shared" si="3"/>
        <v>0</v>
      </c>
      <c r="Q10" s="568"/>
      <c r="R10" s="585"/>
      <c r="S10" s="585"/>
      <c r="T10" s="585"/>
      <c r="U10" s="585"/>
      <c r="V10" s="585"/>
      <c r="W10" s="585"/>
      <c r="X10" s="592"/>
      <c r="Y10" s="654"/>
      <c r="Z10" s="593"/>
    </row>
    <row r="11" spans="1:26" s="564" customFormat="1" ht="13.5" customHeight="1" x14ac:dyDescent="0.25">
      <c r="A11" s="641">
        <v>3</v>
      </c>
      <c r="B11" s="583" t="s">
        <v>20</v>
      </c>
      <c r="C11" s="583" t="s">
        <v>21</v>
      </c>
      <c r="D11" s="638">
        <v>1066</v>
      </c>
      <c r="E11" s="585">
        <v>48</v>
      </c>
      <c r="F11" s="586">
        <v>261</v>
      </c>
      <c r="G11" s="586"/>
      <c r="H11" s="586"/>
      <c r="I11" s="594"/>
      <c r="J11" s="594"/>
      <c r="K11" s="588">
        <f t="shared" si="2"/>
        <v>1375</v>
      </c>
      <c r="L11" s="589">
        <v>25</v>
      </c>
      <c r="M11" s="590">
        <v>173</v>
      </c>
      <c r="N11" s="590">
        <v>497</v>
      </c>
      <c r="O11" s="590">
        <v>337</v>
      </c>
      <c r="P11" s="591">
        <f t="shared" si="3"/>
        <v>1032</v>
      </c>
      <c r="Q11" s="568"/>
      <c r="R11" s="585"/>
      <c r="S11" s="585"/>
      <c r="T11" s="585"/>
      <c r="U11" s="585"/>
      <c r="V11" s="585"/>
      <c r="W11" s="585"/>
      <c r="X11" s="592"/>
      <c r="Y11" s="654"/>
      <c r="Z11" s="593"/>
    </row>
    <row r="12" spans="1:26" s="564" customFormat="1" ht="13.5" customHeight="1" x14ac:dyDescent="0.25">
      <c r="A12" s="641">
        <v>4</v>
      </c>
      <c r="B12" s="583" t="s">
        <v>22</v>
      </c>
      <c r="C12" s="583" t="s">
        <v>23</v>
      </c>
      <c r="D12" s="638">
        <v>409</v>
      </c>
      <c r="E12" s="585"/>
      <c r="F12" s="586"/>
      <c r="G12" s="586"/>
      <c r="H12" s="595"/>
      <c r="I12" s="595"/>
      <c r="J12" s="595"/>
      <c r="K12" s="588">
        <f t="shared" si="2"/>
        <v>409</v>
      </c>
      <c r="L12" s="589">
        <v>0</v>
      </c>
      <c r="M12" s="590">
        <v>0</v>
      </c>
      <c r="N12" s="590">
        <v>0</v>
      </c>
      <c r="O12" s="590">
        <v>0</v>
      </c>
      <c r="P12" s="591">
        <f t="shared" si="3"/>
        <v>0</v>
      </c>
      <c r="Q12" s="568"/>
      <c r="R12" s="585"/>
      <c r="S12" s="585"/>
      <c r="T12" s="585"/>
      <c r="U12" s="585"/>
      <c r="V12" s="585"/>
      <c r="W12" s="585"/>
      <c r="X12" s="592"/>
      <c r="Y12" s="654"/>
      <c r="Z12" s="593"/>
    </row>
    <row r="13" spans="1:26" s="564" customFormat="1" ht="13.5" customHeight="1" x14ac:dyDescent="0.25">
      <c r="A13" s="641">
        <v>5</v>
      </c>
      <c r="B13" s="583" t="s">
        <v>24</v>
      </c>
      <c r="C13" s="583" t="s">
        <v>25</v>
      </c>
      <c r="D13" s="638">
        <v>425</v>
      </c>
      <c r="E13" s="585">
        <v>9</v>
      </c>
      <c r="F13" s="586">
        <v>51</v>
      </c>
      <c r="G13" s="586"/>
      <c r="H13" s="586"/>
      <c r="I13" s="594"/>
      <c r="J13" s="594"/>
      <c r="K13" s="588">
        <f t="shared" si="2"/>
        <v>485</v>
      </c>
      <c r="L13" s="589">
        <v>0</v>
      </c>
      <c r="M13" s="590">
        <v>0</v>
      </c>
      <c r="N13" s="590">
        <v>0</v>
      </c>
      <c r="O13" s="590">
        <v>0</v>
      </c>
      <c r="P13" s="591">
        <f t="shared" si="3"/>
        <v>0</v>
      </c>
      <c r="Q13" s="568"/>
      <c r="R13" s="585"/>
      <c r="S13" s="585"/>
      <c r="T13" s="585"/>
      <c r="U13" s="585"/>
      <c r="V13" s="585"/>
      <c r="W13" s="585"/>
      <c r="X13" s="592"/>
      <c r="Y13" s="654"/>
      <c r="Z13" s="593"/>
    </row>
    <row r="14" spans="1:26" s="564" customFormat="1" ht="13.5" customHeight="1" x14ac:dyDescent="0.25">
      <c r="A14" s="581">
        <v>6</v>
      </c>
      <c r="B14" s="582" t="s">
        <v>26</v>
      </c>
      <c r="C14" s="583" t="s">
        <v>27</v>
      </c>
      <c r="D14" s="584">
        <v>2909</v>
      </c>
      <c r="E14" s="585">
        <v>62</v>
      </c>
      <c r="F14" s="586">
        <v>411</v>
      </c>
      <c r="G14" s="586">
        <f t="shared" ref="G14:G36" si="4">H14+I14+J14</f>
        <v>598</v>
      </c>
      <c r="H14" s="586">
        <v>450</v>
      </c>
      <c r="I14" s="594">
        <v>58</v>
      </c>
      <c r="J14" s="594">
        <v>90</v>
      </c>
      <c r="K14" s="588">
        <f t="shared" si="2"/>
        <v>3980</v>
      </c>
      <c r="L14" s="589">
        <v>59</v>
      </c>
      <c r="M14" s="590">
        <v>452</v>
      </c>
      <c r="N14" s="590">
        <v>1383</v>
      </c>
      <c r="O14" s="590">
        <v>937</v>
      </c>
      <c r="P14" s="591">
        <f t="shared" si="3"/>
        <v>2831</v>
      </c>
      <c r="Q14" s="568"/>
      <c r="R14" s="585"/>
      <c r="S14" s="585"/>
      <c r="T14" s="585"/>
      <c r="U14" s="585"/>
      <c r="V14" s="585"/>
      <c r="W14" s="585"/>
      <c r="X14" s="592"/>
      <c r="Y14" s="654"/>
      <c r="Z14" s="593"/>
    </row>
    <row r="15" spans="1:26" s="564" customFormat="1" ht="13.5" customHeight="1" x14ac:dyDescent="0.25">
      <c r="A15" s="581">
        <v>7</v>
      </c>
      <c r="B15" s="582" t="s">
        <v>28</v>
      </c>
      <c r="C15" s="583" t="s">
        <v>29</v>
      </c>
      <c r="D15" s="584">
        <v>1091</v>
      </c>
      <c r="E15" s="585">
        <v>23</v>
      </c>
      <c r="F15" s="586">
        <v>130</v>
      </c>
      <c r="G15" s="586">
        <f t="shared" si="4"/>
        <v>314</v>
      </c>
      <c r="H15" s="587">
        <v>289</v>
      </c>
      <c r="I15" s="587">
        <v>5</v>
      </c>
      <c r="J15" s="587">
        <v>20</v>
      </c>
      <c r="K15" s="588">
        <f t="shared" si="2"/>
        <v>1558</v>
      </c>
      <c r="L15" s="589">
        <v>0</v>
      </c>
      <c r="M15" s="590">
        <v>0</v>
      </c>
      <c r="N15" s="590">
        <v>0</v>
      </c>
      <c r="O15" s="590">
        <v>0</v>
      </c>
      <c r="P15" s="591">
        <f t="shared" si="3"/>
        <v>0</v>
      </c>
      <c r="Q15" s="568"/>
      <c r="R15" s="585"/>
      <c r="S15" s="585"/>
      <c r="T15" s="585"/>
      <c r="U15" s="585"/>
      <c r="V15" s="585"/>
      <c r="W15" s="585"/>
      <c r="X15" s="592"/>
      <c r="Y15" s="654"/>
      <c r="Z15" s="593"/>
    </row>
    <row r="16" spans="1:26" s="564" customFormat="1" ht="13.5" customHeight="1" x14ac:dyDescent="0.25">
      <c r="A16" s="581">
        <v>8</v>
      </c>
      <c r="B16" s="582" t="s">
        <v>30</v>
      </c>
      <c r="C16" s="583" t="s">
        <v>31</v>
      </c>
      <c r="D16" s="584"/>
      <c r="E16" s="585"/>
      <c r="F16" s="586"/>
      <c r="G16" s="586"/>
      <c r="H16" s="587"/>
      <c r="I16" s="587"/>
      <c r="J16" s="587"/>
      <c r="K16" s="588">
        <f t="shared" si="2"/>
        <v>0</v>
      </c>
      <c r="L16" s="589">
        <v>0</v>
      </c>
      <c r="M16" s="590">
        <v>0</v>
      </c>
      <c r="N16" s="590">
        <v>0</v>
      </c>
      <c r="O16" s="590">
        <v>0</v>
      </c>
      <c r="P16" s="591">
        <f t="shared" si="3"/>
        <v>0</v>
      </c>
      <c r="Q16" s="568"/>
      <c r="R16" s="585"/>
      <c r="S16" s="585"/>
      <c r="T16" s="585"/>
      <c r="U16" s="585"/>
      <c r="V16" s="585"/>
      <c r="W16" s="585"/>
      <c r="X16" s="592"/>
      <c r="Y16" s="654"/>
      <c r="Z16" s="593"/>
    </row>
    <row r="17" spans="1:26" s="564" customFormat="1" ht="13.5" customHeight="1" x14ac:dyDescent="0.25">
      <c r="A17" s="581">
        <v>9</v>
      </c>
      <c r="B17" s="582" t="s">
        <v>32</v>
      </c>
      <c r="C17" s="583" t="s">
        <v>33</v>
      </c>
      <c r="D17" s="584">
        <v>402</v>
      </c>
      <c r="E17" s="585"/>
      <c r="F17" s="586"/>
      <c r="G17" s="586"/>
      <c r="H17" s="587"/>
      <c r="I17" s="587"/>
      <c r="J17" s="587"/>
      <c r="K17" s="588">
        <f t="shared" si="2"/>
        <v>402</v>
      </c>
      <c r="L17" s="589">
        <v>0</v>
      </c>
      <c r="M17" s="590">
        <v>0</v>
      </c>
      <c r="N17" s="590">
        <v>0</v>
      </c>
      <c r="O17" s="590">
        <v>0</v>
      </c>
      <c r="P17" s="591">
        <f t="shared" si="3"/>
        <v>0</v>
      </c>
      <c r="Q17" s="568"/>
      <c r="R17" s="585"/>
      <c r="S17" s="585"/>
      <c r="T17" s="585"/>
      <c r="U17" s="585"/>
      <c r="V17" s="585"/>
      <c r="W17" s="585"/>
      <c r="X17" s="592"/>
      <c r="Y17" s="654"/>
      <c r="Z17" s="593"/>
    </row>
    <row r="18" spans="1:26" s="564" customFormat="1" ht="13.5" customHeight="1" x14ac:dyDescent="0.25">
      <c r="A18" s="581">
        <v>10</v>
      </c>
      <c r="B18" s="582" t="s">
        <v>34</v>
      </c>
      <c r="C18" s="583" t="s">
        <v>35</v>
      </c>
      <c r="D18" s="584">
        <v>529</v>
      </c>
      <c r="E18" s="585"/>
      <c r="F18" s="586"/>
      <c r="G18" s="586"/>
      <c r="H18" s="587"/>
      <c r="I18" s="587"/>
      <c r="J18" s="587"/>
      <c r="K18" s="588">
        <f t="shared" si="2"/>
        <v>529</v>
      </c>
      <c r="L18" s="589">
        <v>0</v>
      </c>
      <c r="M18" s="590">
        <v>0</v>
      </c>
      <c r="N18" s="590">
        <v>0</v>
      </c>
      <c r="O18" s="590">
        <v>0</v>
      </c>
      <c r="P18" s="591">
        <f t="shared" si="3"/>
        <v>0</v>
      </c>
      <c r="Q18" s="568"/>
      <c r="R18" s="585"/>
      <c r="S18" s="585"/>
      <c r="T18" s="585"/>
      <c r="U18" s="585"/>
      <c r="V18" s="585"/>
      <c r="W18" s="585"/>
      <c r="X18" s="592"/>
      <c r="Y18" s="654"/>
      <c r="Z18" s="593"/>
    </row>
    <row r="19" spans="1:26" s="564" customFormat="1" ht="13.5" customHeight="1" x14ac:dyDescent="0.25">
      <c r="A19" s="581">
        <v>11</v>
      </c>
      <c r="B19" s="582" t="s">
        <v>36</v>
      </c>
      <c r="C19" s="583" t="s">
        <v>37</v>
      </c>
      <c r="D19" s="584">
        <v>411</v>
      </c>
      <c r="E19" s="585"/>
      <c r="F19" s="586">
        <v>49</v>
      </c>
      <c r="G19" s="586"/>
      <c r="H19" s="587"/>
      <c r="I19" s="587"/>
      <c r="J19" s="587"/>
      <c r="K19" s="588">
        <f t="shared" si="2"/>
        <v>460</v>
      </c>
      <c r="L19" s="589">
        <v>0</v>
      </c>
      <c r="M19" s="590">
        <v>0</v>
      </c>
      <c r="N19" s="590">
        <v>0</v>
      </c>
      <c r="O19" s="590">
        <v>0</v>
      </c>
      <c r="P19" s="591">
        <f t="shared" si="3"/>
        <v>0</v>
      </c>
      <c r="Q19" s="568"/>
      <c r="R19" s="585"/>
      <c r="S19" s="585"/>
      <c r="T19" s="585"/>
      <c r="U19" s="585"/>
      <c r="V19" s="585"/>
      <c r="W19" s="585"/>
      <c r="X19" s="592"/>
      <c r="Y19" s="654"/>
      <c r="Z19" s="593"/>
    </row>
    <row r="20" spans="1:26" s="564" customFormat="1" ht="13.5" customHeight="1" x14ac:dyDescent="0.25">
      <c r="A20" s="581">
        <v>12</v>
      </c>
      <c r="B20" s="582" t="s">
        <v>38</v>
      </c>
      <c r="C20" s="583" t="s">
        <v>39</v>
      </c>
      <c r="D20" s="584">
        <v>814</v>
      </c>
      <c r="E20" s="585"/>
      <c r="F20" s="586">
        <v>97</v>
      </c>
      <c r="G20" s="586">
        <f t="shared" si="4"/>
        <v>121</v>
      </c>
      <c r="H20" s="587">
        <v>106</v>
      </c>
      <c r="I20" s="587">
        <v>5</v>
      </c>
      <c r="J20" s="587">
        <v>10</v>
      </c>
      <c r="K20" s="588">
        <f t="shared" si="2"/>
        <v>1032</v>
      </c>
      <c r="L20" s="589">
        <v>0</v>
      </c>
      <c r="M20" s="590">
        <v>0</v>
      </c>
      <c r="N20" s="590">
        <v>0</v>
      </c>
      <c r="O20" s="590">
        <v>0</v>
      </c>
      <c r="P20" s="591">
        <f t="shared" si="3"/>
        <v>0</v>
      </c>
      <c r="Q20" s="568"/>
      <c r="R20" s="585"/>
      <c r="S20" s="585"/>
      <c r="T20" s="585"/>
      <c r="U20" s="585"/>
      <c r="V20" s="585"/>
      <c r="W20" s="585"/>
      <c r="X20" s="592"/>
      <c r="Y20" s="654"/>
      <c r="Z20" s="593"/>
    </row>
    <row r="21" spans="1:26" s="564" customFormat="1" ht="13.5" customHeight="1" x14ac:dyDescent="0.25">
      <c r="A21" s="581">
        <v>13</v>
      </c>
      <c r="B21" s="596">
        <v>20163</v>
      </c>
      <c r="C21" s="583" t="s">
        <v>722</v>
      </c>
      <c r="D21" s="584">
        <v>456</v>
      </c>
      <c r="E21" s="585"/>
      <c r="F21" s="586">
        <v>55</v>
      </c>
      <c r="G21" s="586"/>
      <c r="H21" s="587"/>
      <c r="I21" s="587"/>
      <c r="J21" s="587"/>
      <c r="K21" s="588">
        <f>D21+E21+F21+G21</f>
        <v>511</v>
      </c>
      <c r="L21" s="589">
        <v>0</v>
      </c>
      <c r="M21" s="590">
        <v>0</v>
      </c>
      <c r="N21" s="590">
        <v>0</v>
      </c>
      <c r="O21" s="590">
        <v>0</v>
      </c>
      <c r="P21" s="591">
        <f>L21+M21+N21+O21</f>
        <v>0</v>
      </c>
      <c r="Q21" s="568"/>
      <c r="R21" s="585"/>
      <c r="S21" s="585"/>
      <c r="T21" s="585"/>
      <c r="U21" s="585"/>
      <c r="V21" s="585"/>
      <c r="W21" s="585"/>
      <c r="X21" s="592"/>
      <c r="Y21" s="654"/>
      <c r="Z21" s="593"/>
    </row>
    <row r="22" spans="1:26" s="564" customFormat="1" ht="13.5" customHeight="1" x14ac:dyDescent="0.25">
      <c r="A22" s="581">
        <v>14</v>
      </c>
      <c r="B22" s="582" t="s">
        <v>44</v>
      </c>
      <c r="C22" s="583" t="s">
        <v>45</v>
      </c>
      <c r="D22" s="584">
        <v>515</v>
      </c>
      <c r="E22" s="585"/>
      <c r="F22" s="586">
        <v>62</v>
      </c>
      <c r="G22" s="586">
        <f t="shared" si="4"/>
        <v>110</v>
      </c>
      <c r="H22" s="587">
        <v>106</v>
      </c>
      <c r="I22" s="587">
        <v>0</v>
      </c>
      <c r="J22" s="587">
        <v>4</v>
      </c>
      <c r="K22" s="588">
        <f t="shared" si="2"/>
        <v>687</v>
      </c>
      <c r="L22" s="589">
        <v>0</v>
      </c>
      <c r="M22" s="590">
        <v>0</v>
      </c>
      <c r="N22" s="590">
        <v>0</v>
      </c>
      <c r="O22" s="590">
        <v>0</v>
      </c>
      <c r="P22" s="591">
        <f t="shared" si="3"/>
        <v>0</v>
      </c>
      <c r="Q22" s="568"/>
      <c r="R22" s="585"/>
      <c r="S22" s="585"/>
      <c r="T22" s="585"/>
      <c r="U22" s="585"/>
      <c r="V22" s="585"/>
      <c r="W22" s="585"/>
      <c r="X22" s="592"/>
      <c r="Y22" s="654"/>
      <c r="Z22" s="593"/>
    </row>
    <row r="23" spans="1:26" s="564" customFormat="1" ht="13.5" customHeight="1" x14ac:dyDescent="0.25">
      <c r="A23" s="581">
        <v>15</v>
      </c>
      <c r="B23" s="582" t="s">
        <v>46</v>
      </c>
      <c r="C23" s="583" t="s">
        <v>47</v>
      </c>
      <c r="D23" s="584">
        <v>733</v>
      </c>
      <c r="E23" s="585"/>
      <c r="F23" s="586"/>
      <c r="G23" s="586">
        <f t="shared" si="4"/>
        <v>0</v>
      </c>
      <c r="H23" s="587"/>
      <c r="I23" s="587"/>
      <c r="J23" s="587"/>
      <c r="K23" s="588">
        <f t="shared" si="2"/>
        <v>733</v>
      </c>
      <c r="L23" s="589">
        <v>0</v>
      </c>
      <c r="M23" s="590">
        <v>0</v>
      </c>
      <c r="N23" s="590">
        <v>0</v>
      </c>
      <c r="O23" s="590">
        <v>0</v>
      </c>
      <c r="P23" s="591">
        <f t="shared" si="3"/>
        <v>0</v>
      </c>
      <c r="Q23" s="568"/>
      <c r="R23" s="585"/>
      <c r="S23" s="585"/>
      <c r="T23" s="585"/>
      <c r="U23" s="585"/>
      <c r="V23" s="585"/>
      <c r="W23" s="585"/>
      <c r="X23" s="592"/>
      <c r="Y23" s="654"/>
      <c r="Z23" s="593"/>
    </row>
    <row r="24" spans="1:26" s="564" customFormat="1" ht="13.5" customHeight="1" x14ac:dyDescent="0.25">
      <c r="A24" s="581">
        <v>16</v>
      </c>
      <c r="B24" s="582" t="s">
        <v>48</v>
      </c>
      <c r="C24" s="583" t="s">
        <v>49</v>
      </c>
      <c r="D24" s="584">
        <v>968</v>
      </c>
      <c r="E24" s="585">
        <v>21</v>
      </c>
      <c r="F24" s="586">
        <v>116</v>
      </c>
      <c r="G24" s="586">
        <f t="shared" si="4"/>
        <v>132</v>
      </c>
      <c r="H24" s="587">
        <v>117</v>
      </c>
      <c r="I24" s="587">
        <v>5</v>
      </c>
      <c r="J24" s="587">
        <v>10</v>
      </c>
      <c r="K24" s="588">
        <f t="shared" si="2"/>
        <v>1237</v>
      </c>
      <c r="L24" s="589">
        <v>0</v>
      </c>
      <c r="M24" s="590">
        <v>0</v>
      </c>
      <c r="N24" s="590">
        <v>0</v>
      </c>
      <c r="O24" s="590">
        <v>0</v>
      </c>
      <c r="P24" s="591">
        <f t="shared" si="3"/>
        <v>0</v>
      </c>
      <c r="Q24" s="568"/>
      <c r="R24" s="585"/>
      <c r="S24" s="585"/>
      <c r="T24" s="585"/>
      <c r="U24" s="585"/>
      <c r="V24" s="585"/>
      <c r="W24" s="585"/>
      <c r="X24" s="592"/>
      <c r="Y24" s="654"/>
      <c r="Z24" s="593"/>
    </row>
    <row r="25" spans="1:26" s="564" customFormat="1" ht="13.5" customHeight="1" x14ac:dyDescent="0.25">
      <c r="A25" s="581">
        <v>17</v>
      </c>
      <c r="B25" s="582" t="s">
        <v>50</v>
      </c>
      <c r="C25" s="583" t="s">
        <v>51</v>
      </c>
      <c r="D25" s="584">
        <v>1858</v>
      </c>
      <c r="E25" s="585">
        <v>63</v>
      </c>
      <c r="F25" s="586">
        <v>257</v>
      </c>
      <c r="G25" s="586">
        <f t="shared" si="4"/>
        <v>448</v>
      </c>
      <c r="H25" s="586">
        <v>334</v>
      </c>
      <c r="I25" s="594">
        <v>44</v>
      </c>
      <c r="J25" s="594">
        <v>70</v>
      </c>
      <c r="K25" s="588">
        <f t="shared" si="2"/>
        <v>2626</v>
      </c>
      <c r="L25" s="589">
        <v>21</v>
      </c>
      <c r="M25" s="590">
        <v>310</v>
      </c>
      <c r="N25" s="590">
        <v>1549</v>
      </c>
      <c r="O25" s="590">
        <v>1049</v>
      </c>
      <c r="P25" s="591">
        <f t="shared" si="3"/>
        <v>2929</v>
      </c>
      <c r="Q25" s="568"/>
      <c r="R25" s="585"/>
      <c r="S25" s="585"/>
      <c r="T25" s="585"/>
      <c r="U25" s="585"/>
      <c r="V25" s="585"/>
      <c r="W25" s="585"/>
      <c r="X25" s="592"/>
      <c r="Y25" s="654"/>
      <c r="Z25" s="593"/>
    </row>
    <row r="26" spans="1:26" s="564" customFormat="1" ht="13.5" customHeight="1" x14ac:dyDescent="0.25">
      <c r="A26" s="581">
        <v>18</v>
      </c>
      <c r="B26" s="582" t="s">
        <v>52</v>
      </c>
      <c r="C26" s="583" t="s">
        <v>53</v>
      </c>
      <c r="D26" s="584">
        <v>298</v>
      </c>
      <c r="E26" s="585"/>
      <c r="F26" s="586"/>
      <c r="G26" s="586"/>
      <c r="H26" s="595"/>
      <c r="I26" s="595"/>
      <c r="J26" s="595"/>
      <c r="K26" s="588">
        <f t="shared" si="2"/>
        <v>298</v>
      </c>
      <c r="L26" s="589">
        <v>0</v>
      </c>
      <c r="M26" s="590">
        <v>0</v>
      </c>
      <c r="N26" s="590">
        <v>0</v>
      </c>
      <c r="O26" s="590">
        <v>0</v>
      </c>
      <c r="P26" s="591">
        <f t="shared" si="3"/>
        <v>0</v>
      </c>
      <c r="Q26" s="568"/>
      <c r="R26" s="585"/>
      <c r="S26" s="585"/>
      <c r="T26" s="585"/>
      <c r="U26" s="585"/>
      <c r="V26" s="585"/>
      <c r="W26" s="585"/>
      <c r="X26" s="592"/>
      <c r="Y26" s="654"/>
      <c r="Z26" s="593"/>
    </row>
    <row r="27" spans="1:26" s="564" customFormat="1" ht="13.5" customHeight="1" x14ac:dyDescent="0.25">
      <c r="A27" s="581">
        <v>19</v>
      </c>
      <c r="B27" s="582" t="s">
        <v>54</v>
      </c>
      <c r="C27" s="583" t="s">
        <v>55</v>
      </c>
      <c r="D27" s="584">
        <v>253</v>
      </c>
      <c r="E27" s="585"/>
      <c r="F27" s="586">
        <v>30</v>
      </c>
      <c r="G27" s="586"/>
      <c r="H27" s="587"/>
      <c r="I27" s="587"/>
      <c r="J27" s="587"/>
      <c r="K27" s="588">
        <f t="shared" si="2"/>
        <v>283</v>
      </c>
      <c r="L27" s="589">
        <v>0</v>
      </c>
      <c r="M27" s="590">
        <v>0</v>
      </c>
      <c r="N27" s="590">
        <v>0</v>
      </c>
      <c r="O27" s="590">
        <v>0</v>
      </c>
      <c r="P27" s="591">
        <f t="shared" si="3"/>
        <v>0</v>
      </c>
      <c r="Q27" s="568"/>
      <c r="R27" s="585"/>
      <c r="S27" s="585"/>
      <c r="T27" s="585"/>
      <c r="U27" s="585"/>
      <c r="V27" s="585"/>
      <c r="W27" s="585"/>
      <c r="X27" s="592"/>
      <c r="Y27" s="654"/>
      <c r="Z27" s="593"/>
    </row>
    <row r="28" spans="1:26" s="564" customFormat="1" ht="13.5" customHeight="1" x14ac:dyDescent="0.25">
      <c r="A28" s="581">
        <v>20</v>
      </c>
      <c r="B28" s="582" t="s">
        <v>56</v>
      </c>
      <c r="C28" s="583" t="s">
        <v>57</v>
      </c>
      <c r="D28" s="584">
        <v>1286</v>
      </c>
      <c r="E28" s="585">
        <v>28</v>
      </c>
      <c r="F28" s="586">
        <v>154</v>
      </c>
      <c r="G28" s="586">
        <f t="shared" si="4"/>
        <v>184</v>
      </c>
      <c r="H28" s="587">
        <v>154</v>
      </c>
      <c r="I28" s="587">
        <v>0</v>
      </c>
      <c r="J28" s="587">
        <v>30</v>
      </c>
      <c r="K28" s="588">
        <f t="shared" si="2"/>
        <v>1652</v>
      </c>
      <c r="L28" s="589">
        <v>0</v>
      </c>
      <c r="M28" s="590">
        <v>0</v>
      </c>
      <c r="N28" s="590">
        <v>0</v>
      </c>
      <c r="O28" s="590">
        <v>0</v>
      </c>
      <c r="P28" s="591">
        <f t="shared" si="3"/>
        <v>0</v>
      </c>
      <c r="Q28" s="568"/>
      <c r="R28" s="585"/>
      <c r="S28" s="585"/>
      <c r="T28" s="585"/>
      <c r="U28" s="585"/>
      <c r="V28" s="585"/>
      <c r="W28" s="585"/>
      <c r="X28" s="592"/>
      <c r="Y28" s="654"/>
      <c r="Z28" s="593"/>
    </row>
    <row r="29" spans="1:26" s="564" customFormat="1" ht="13.5" customHeight="1" x14ac:dyDescent="0.25">
      <c r="A29" s="581">
        <v>21</v>
      </c>
      <c r="B29" s="582" t="s">
        <v>58</v>
      </c>
      <c r="C29" s="583" t="s">
        <v>59</v>
      </c>
      <c r="D29" s="584">
        <v>1073</v>
      </c>
      <c r="E29" s="585">
        <v>39</v>
      </c>
      <c r="F29" s="586">
        <v>128</v>
      </c>
      <c r="G29" s="586">
        <f t="shared" si="4"/>
        <v>160</v>
      </c>
      <c r="H29" s="587">
        <v>155</v>
      </c>
      <c r="I29" s="587">
        <v>0</v>
      </c>
      <c r="J29" s="587">
        <v>5</v>
      </c>
      <c r="K29" s="588">
        <f t="shared" si="2"/>
        <v>1400</v>
      </c>
      <c r="L29" s="589">
        <v>0</v>
      </c>
      <c r="M29" s="590">
        <v>0</v>
      </c>
      <c r="N29" s="590">
        <v>0</v>
      </c>
      <c r="O29" s="590">
        <v>0</v>
      </c>
      <c r="P29" s="591">
        <f t="shared" si="3"/>
        <v>0</v>
      </c>
      <c r="Q29" s="568"/>
      <c r="R29" s="585"/>
      <c r="S29" s="585"/>
      <c r="T29" s="585"/>
      <c r="U29" s="585"/>
      <c r="V29" s="585"/>
      <c r="W29" s="585"/>
      <c r="X29" s="592"/>
      <c r="Y29" s="654"/>
      <c r="Z29" s="593"/>
    </row>
    <row r="30" spans="1:26" s="564" customFormat="1" ht="13.5" customHeight="1" x14ac:dyDescent="0.25">
      <c r="A30" s="581">
        <v>22</v>
      </c>
      <c r="B30" s="582" t="s">
        <v>60</v>
      </c>
      <c r="C30" s="583" t="s">
        <v>61</v>
      </c>
      <c r="D30" s="584">
        <v>260</v>
      </c>
      <c r="E30" s="585"/>
      <c r="F30" s="586">
        <v>31</v>
      </c>
      <c r="G30" s="586"/>
      <c r="H30" s="587"/>
      <c r="I30" s="587"/>
      <c r="J30" s="587"/>
      <c r="K30" s="588">
        <f t="shared" si="2"/>
        <v>291</v>
      </c>
      <c r="L30" s="589">
        <v>0</v>
      </c>
      <c r="M30" s="590">
        <v>0</v>
      </c>
      <c r="N30" s="590">
        <v>0</v>
      </c>
      <c r="O30" s="590">
        <v>0</v>
      </c>
      <c r="P30" s="591">
        <f t="shared" si="3"/>
        <v>0</v>
      </c>
      <c r="Q30" s="568"/>
      <c r="R30" s="585"/>
      <c r="S30" s="585"/>
      <c r="T30" s="585"/>
      <c r="U30" s="585"/>
      <c r="V30" s="585"/>
      <c r="W30" s="585"/>
      <c r="X30" s="592"/>
      <c r="Y30" s="654"/>
      <c r="Z30" s="593"/>
    </row>
    <row r="31" spans="1:26" s="564" customFormat="1" ht="13.5" customHeight="1" x14ac:dyDescent="0.25">
      <c r="A31" s="581">
        <v>23</v>
      </c>
      <c r="B31" s="582" t="s">
        <v>66</v>
      </c>
      <c r="C31" s="583" t="s">
        <v>67</v>
      </c>
      <c r="D31" s="584">
        <v>2790</v>
      </c>
      <c r="E31" s="585">
        <v>75</v>
      </c>
      <c r="F31" s="586">
        <v>530</v>
      </c>
      <c r="G31" s="586">
        <f t="shared" si="4"/>
        <v>802</v>
      </c>
      <c r="H31" s="587">
        <v>612</v>
      </c>
      <c r="I31" s="587">
        <v>10</v>
      </c>
      <c r="J31" s="587">
        <v>180</v>
      </c>
      <c r="K31" s="588">
        <f t="shared" si="2"/>
        <v>4197</v>
      </c>
      <c r="L31" s="589">
        <v>200</v>
      </c>
      <c r="M31" s="590">
        <v>891</v>
      </c>
      <c r="N31" s="590">
        <v>1533</v>
      </c>
      <c r="O31" s="590">
        <v>1038</v>
      </c>
      <c r="P31" s="591">
        <f t="shared" si="3"/>
        <v>3662</v>
      </c>
      <c r="Q31" s="568"/>
      <c r="R31" s="585"/>
      <c r="S31" s="585"/>
      <c r="T31" s="585"/>
      <c r="U31" s="585"/>
      <c r="V31" s="585"/>
      <c r="W31" s="585"/>
      <c r="X31" s="592"/>
      <c r="Y31" s="654"/>
      <c r="Z31" s="593"/>
    </row>
    <row r="32" spans="1:26" s="564" customFormat="1" ht="13.5" customHeight="1" x14ac:dyDescent="0.25">
      <c r="A32" s="581">
        <v>24</v>
      </c>
      <c r="B32" s="582" t="s">
        <v>68</v>
      </c>
      <c r="C32" s="583" t="s">
        <v>69</v>
      </c>
      <c r="D32" s="584">
        <v>2644</v>
      </c>
      <c r="E32" s="585">
        <v>57</v>
      </c>
      <c r="F32" s="586">
        <v>316</v>
      </c>
      <c r="G32" s="586">
        <f t="shared" si="4"/>
        <v>418</v>
      </c>
      <c r="H32" s="586">
        <v>403</v>
      </c>
      <c r="I32" s="594">
        <v>0</v>
      </c>
      <c r="J32" s="594">
        <v>15</v>
      </c>
      <c r="K32" s="588">
        <f t="shared" si="2"/>
        <v>3435</v>
      </c>
      <c r="L32" s="589">
        <v>0</v>
      </c>
      <c r="M32" s="590">
        <v>0</v>
      </c>
      <c r="N32" s="590">
        <v>0</v>
      </c>
      <c r="O32" s="590">
        <v>0</v>
      </c>
      <c r="P32" s="591">
        <f t="shared" si="3"/>
        <v>0</v>
      </c>
      <c r="Q32" s="568"/>
      <c r="R32" s="585"/>
      <c r="S32" s="585"/>
      <c r="T32" s="585"/>
      <c r="U32" s="585"/>
      <c r="V32" s="585"/>
      <c r="W32" s="585"/>
      <c r="X32" s="592"/>
      <c r="Y32" s="654"/>
      <c r="Z32" s="593"/>
    </row>
    <row r="33" spans="1:26" s="564" customFormat="1" ht="13.5" customHeight="1" x14ac:dyDescent="0.25">
      <c r="A33" s="581">
        <v>25</v>
      </c>
      <c r="B33" s="582" t="s">
        <v>70</v>
      </c>
      <c r="C33" s="583" t="s">
        <v>71</v>
      </c>
      <c r="D33" s="584">
        <v>882</v>
      </c>
      <c r="E33" s="585"/>
      <c r="F33" s="586"/>
      <c r="G33" s="586"/>
      <c r="H33" s="587"/>
      <c r="I33" s="587"/>
      <c r="J33" s="587"/>
      <c r="K33" s="588">
        <f t="shared" si="2"/>
        <v>882</v>
      </c>
      <c r="L33" s="589">
        <v>0</v>
      </c>
      <c r="M33" s="590">
        <v>0</v>
      </c>
      <c r="N33" s="590">
        <v>0</v>
      </c>
      <c r="O33" s="590">
        <v>0</v>
      </c>
      <c r="P33" s="591">
        <f t="shared" si="3"/>
        <v>0</v>
      </c>
      <c r="Q33" s="568"/>
      <c r="R33" s="585"/>
      <c r="S33" s="585"/>
      <c r="T33" s="585"/>
      <c r="U33" s="585"/>
      <c r="V33" s="585"/>
      <c r="W33" s="585"/>
      <c r="X33" s="592"/>
      <c r="Y33" s="654"/>
      <c r="Z33" s="593"/>
    </row>
    <row r="34" spans="1:26" s="564" customFormat="1" ht="13.5" customHeight="1" x14ac:dyDescent="0.25">
      <c r="A34" s="581">
        <v>26</v>
      </c>
      <c r="B34" s="582" t="s">
        <v>75</v>
      </c>
      <c r="C34" s="583" t="s">
        <v>76</v>
      </c>
      <c r="D34" s="584">
        <v>211</v>
      </c>
      <c r="E34" s="585"/>
      <c r="F34" s="586"/>
      <c r="G34" s="586"/>
      <c r="H34" s="587"/>
      <c r="I34" s="587"/>
      <c r="J34" s="587"/>
      <c r="K34" s="588">
        <f t="shared" si="2"/>
        <v>211</v>
      </c>
      <c r="L34" s="589">
        <v>0</v>
      </c>
      <c r="M34" s="590">
        <v>0</v>
      </c>
      <c r="N34" s="590">
        <v>0</v>
      </c>
      <c r="O34" s="590">
        <v>0</v>
      </c>
      <c r="P34" s="591">
        <f t="shared" si="3"/>
        <v>0</v>
      </c>
      <c r="Q34" s="568"/>
      <c r="R34" s="585"/>
      <c r="S34" s="585"/>
      <c r="T34" s="585"/>
      <c r="U34" s="585"/>
      <c r="V34" s="585"/>
      <c r="W34" s="585"/>
      <c r="X34" s="592"/>
      <c r="Y34" s="654"/>
      <c r="Z34" s="593"/>
    </row>
    <row r="35" spans="1:26" s="564" customFormat="1" ht="13.5" customHeight="1" x14ac:dyDescent="0.25">
      <c r="A35" s="581">
        <v>27</v>
      </c>
      <c r="B35" s="582" t="s">
        <v>77</v>
      </c>
      <c r="C35" s="583" t="s">
        <v>78</v>
      </c>
      <c r="D35" s="584">
        <v>1897</v>
      </c>
      <c r="E35" s="585">
        <v>40</v>
      </c>
      <c r="F35" s="586">
        <v>227</v>
      </c>
      <c r="G35" s="586">
        <f t="shared" si="4"/>
        <v>576</v>
      </c>
      <c r="H35" s="586">
        <v>541</v>
      </c>
      <c r="I35" s="594">
        <v>0</v>
      </c>
      <c r="J35" s="594">
        <v>35</v>
      </c>
      <c r="K35" s="588">
        <f t="shared" si="2"/>
        <v>2740</v>
      </c>
      <c r="L35" s="589">
        <v>5</v>
      </c>
      <c r="M35" s="590">
        <v>73</v>
      </c>
      <c r="N35" s="590">
        <v>1050</v>
      </c>
      <c r="O35" s="590">
        <v>711</v>
      </c>
      <c r="P35" s="591">
        <f t="shared" si="3"/>
        <v>1839</v>
      </c>
      <c r="Q35" s="568"/>
      <c r="R35" s="585"/>
      <c r="S35" s="585"/>
      <c r="T35" s="585"/>
      <c r="U35" s="585"/>
      <c r="V35" s="585"/>
      <c r="W35" s="585"/>
      <c r="X35" s="592"/>
      <c r="Y35" s="654"/>
      <c r="Z35" s="593"/>
    </row>
    <row r="36" spans="1:26" s="564" customFormat="1" ht="13.5" customHeight="1" x14ac:dyDescent="0.25">
      <c r="A36" s="581">
        <v>28</v>
      </c>
      <c r="B36" s="582" t="s">
        <v>79</v>
      </c>
      <c r="C36" s="583" t="s">
        <v>80</v>
      </c>
      <c r="D36" s="584">
        <v>2275</v>
      </c>
      <c r="E36" s="585">
        <v>49</v>
      </c>
      <c r="F36" s="586">
        <v>272</v>
      </c>
      <c r="G36" s="586">
        <f t="shared" si="4"/>
        <v>612</v>
      </c>
      <c r="H36" s="586">
        <v>537</v>
      </c>
      <c r="I36" s="594">
        <v>45</v>
      </c>
      <c r="J36" s="594">
        <v>30</v>
      </c>
      <c r="K36" s="588">
        <f t="shared" si="2"/>
        <v>3208</v>
      </c>
      <c r="L36" s="589">
        <v>34</v>
      </c>
      <c r="M36" s="590">
        <v>358</v>
      </c>
      <c r="N36" s="590">
        <v>603</v>
      </c>
      <c r="O36" s="590">
        <v>408</v>
      </c>
      <c r="P36" s="591">
        <f t="shared" si="3"/>
        <v>1403</v>
      </c>
      <c r="Q36" s="568"/>
      <c r="R36" s="585"/>
      <c r="S36" s="585"/>
      <c r="T36" s="585"/>
      <c r="U36" s="585"/>
      <c r="V36" s="585"/>
      <c r="W36" s="585"/>
      <c r="X36" s="592"/>
      <c r="Y36" s="654"/>
      <c r="Z36" s="593"/>
    </row>
    <row r="37" spans="1:26" s="564" customFormat="1" ht="13.5" customHeight="1" x14ac:dyDescent="0.25">
      <c r="A37" s="581">
        <v>29</v>
      </c>
      <c r="B37" s="582" t="s">
        <v>81</v>
      </c>
      <c r="C37" s="583" t="s">
        <v>82</v>
      </c>
      <c r="D37" s="584">
        <v>451</v>
      </c>
      <c r="E37" s="585"/>
      <c r="F37" s="586">
        <v>54</v>
      </c>
      <c r="G37" s="586"/>
      <c r="H37" s="587"/>
      <c r="I37" s="587"/>
      <c r="J37" s="587"/>
      <c r="K37" s="588">
        <f t="shared" si="2"/>
        <v>505</v>
      </c>
      <c r="L37" s="589">
        <v>0</v>
      </c>
      <c r="M37" s="590">
        <v>0</v>
      </c>
      <c r="N37" s="590">
        <v>0</v>
      </c>
      <c r="O37" s="590">
        <v>0</v>
      </c>
      <c r="P37" s="591">
        <f t="shared" si="3"/>
        <v>0</v>
      </c>
      <c r="Q37" s="568"/>
      <c r="R37" s="585"/>
      <c r="S37" s="585"/>
      <c r="T37" s="585"/>
      <c r="U37" s="585"/>
      <c r="V37" s="585"/>
      <c r="W37" s="585"/>
      <c r="X37" s="592"/>
      <c r="Y37" s="654"/>
      <c r="Z37" s="593"/>
    </row>
    <row r="38" spans="1:26" s="564" customFormat="1" ht="13.5" customHeight="1" x14ac:dyDescent="0.25">
      <c r="A38" s="581">
        <v>30</v>
      </c>
      <c r="B38" s="582" t="s">
        <v>83</v>
      </c>
      <c r="C38" s="583" t="s">
        <v>84</v>
      </c>
      <c r="D38" s="584">
        <v>1543</v>
      </c>
      <c r="E38" s="585">
        <v>33</v>
      </c>
      <c r="F38" s="586">
        <v>184</v>
      </c>
      <c r="G38" s="586"/>
      <c r="H38" s="587"/>
      <c r="I38" s="587"/>
      <c r="J38" s="587"/>
      <c r="K38" s="588">
        <f t="shared" si="2"/>
        <v>1760</v>
      </c>
      <c r="L38" s="589">
        <v>20</v>
      </c>
      <c r="M38" s="590">
        <v>153</v>
      </c>
      <c r="N38" s="590">
        <v>403</v>
      </c>
      <c r="O38" s="590">
        <v>273</v>
      </c>
      <c r="P38" s="591">
        <f t="shared" si="3"/>
        <v>849</v>
      </c>
      <c r="Q38" s="568"/>
      <c r="R38" s="585"/>
      <c r="S38" s="585"/>
      <c r="T38" s="585"/>
      <c r="U38" s="585"/>
      <c r="V38" s="585"/>
      <c r="W38" s="585"/>
      <c r="X38" s="592"/>
      <c r="Y38" s="654"/>
      <c r="Z38" s="593"/>
    </row>
    <row r="39" spans="1:26" s="564" customFormat="1" ht="13.5" customHeight="1" x14ac:dyDescent="0.25">
      <c r="A39" s="581">
        <v>31</v>
      </c>
      <c r="B39" s="582" t="s">
        <v>85</v>
      </c>
      <c r="C39" s="583" t="s">
        <v>86</v>
      </c>
      <c r="D39" s="584">
        <v>589</v>
      </c>
      <c r="E39" s="585">
        <v>13</v>
      </c>
      <c r="F39" s="586">
        <v>70</v>
      </c>
      <c r="G39" s="586"/>
      <c r="H39" s="587"/>
      <c r="I39" s="587"/>
      <c r="J39" s="587"/>
      <c r="K39" s="588">
        <f t="shared" si="2"/>
        <v>672</v>
      </c>
      <c r="L39" s="589">
        <v>0</v>
      </c>
      <c r="M39" s="590">
        <v>0</v>
      </c>
      <c r="N39" s="590">
        <v>0</v>
      </c>
      <c r="O39" s="590">
        <v>0</v>
      </c>
      <c r="P39" s="591">
        <f t="shared" si="3"/>
        <v>0</v>
      </c>
      <c r="Q39" s="568"/>
      <c r="R39" s="585"/>
      <c r="S39" s="585"/>
      <c r="T39" s="585"/>
      <c r="U39" s="585"/>
      <c r="V39" s="585"/>
      <c r="W39" s="585"/>
      <c r="X39" s="592"/>
      <c r="Y39" s="654"/>
      <c r="Z39" s="593"/>
    </row>
    <row r="40" spans="1:26" s="564" customFormat="1" ht="13.5" customHeight="1" x14ac:dyDescent="0.25">
      <c r="A40" s="581">
        <v>32</v>
      </c>
      <c r="B40" s="582" t="s">
        <v>87</v>
      </c>
      <c r="C40" s="583" t="s">
        <v>88</v>
      </c>
      <c r="D40" s="584">
        <v>1541</v>
      </c>
      <c r="E40" s="585">
        <v>33</v>
      </c>
      <c r="F40" s="586">
        <v>184</v>
      </c>
      <c r="G40" s="586"/>
      <c r="H40" s="587"/>
      <c r="I40" s="587"/>
      <c r="J40" s="587"/>
      <c r="K40" s="588">
        <f t="shared" si="2"/>
        <v>1758</v>
      </c>
      <c r="L40" s="589">
        <v>0</v>
      </c>
      <c r="M40" s="590">
        <v>0</v>
      </c>
      <c r="N40" s="590">
        <v>0</v>
      </c>
      <c r="O40" s="590">
        <v>0</v>
      </c>
      <c r="P40" s="591">
        <f t="shared" si="3"/>
        <v>0</v>
      </c>
      <c r="Q40" s="568"/>
      <c r="R40" s="585"/>
      <c r="S40" s="585"/>
      <c r="T40" s="585"/>
      <c r="U40" s="585"/>
      <c r="V40" s="585"/>
      <c r="W40" s="585"/>
      <c r="X40" s="592"/>
      <c r="Y40" s="654"/>
      <c r="Z40" s="593"/>
    </row>
    <row r="41" spans="1:26" s="564" customFormat="1" ht="13.5" customHeight="1" x14ac:dyDescent="0.25">
      <c r="A41" s="581">
        <v>33</v>
      </c>
      <c r="B41" s="582" t="s">
        <v>89</v>
      </c>
      <c r="C41" s="583" t="s">
        <v>90</v>
      </c>
      <c r="D41" s="584">
        <v>541</v>
      </c>
      <c r="E41" s="585">
        <v>12</v>
      </c>
      <c r="F41" s="586">
        <v>65</v>
      </c>
      <c r="G41" s="586"/>
      <c r="H41" s="587"/>
      <c r="I41" s="587"/>
      <c r="J41" s="587"/>
      <c r="K41" s="588">
        <f t="shared" si="2"/>
        <v>618</v>
      </c>
      <c r="L41" s="589">
        <v>0</v>
      </c>
      <c r="M41" s="590">
        <v>0</v>
      </c>
      <c r="N41" s="590">
        <v>0</v>
      </c>
      <c r="O41" s="590">
        <v>0</v>
      </c>
      <c r="P41" s="591">
        <f t="shared" si="3"/>
        <v>0</v>
      </c>
      <c r="Q41" s="568"/>
      <c r="R41" s="585"/>
      <c r="S41" s="585"/>
      <c r="T41" s="585"/>
      <c r="U41" s="585"/>
      <c r="V41" s="585"/>
      <c r="W41" s="585"/>
      <c r="X41" s="592"/>
      <c r="Y41" s="654"/>
      <c r="Z41" s="593"/>
    </row>
    <row r="42" spans="1:26" s="564" customFormat="1" ht="13.5" customHeight="1" x14ac:dyDescent="0.25">
      <c r="A42" s="581">
        <v>34</v>
      </c>
      <c r="B42" s="582" t="s">
        <v>91</v>
      </c>
      <c r="C42" s="583" t="s">
        <v>92</v>
      </c>
      <c r="D42" s="584">
        <v>349</v>
      </c>
      <c r="E42" s="585"/>
      <c r="F42" s="586"/>
      <c r="G42" s="586"/>
      <c r="H42" s="587"/>
      <c r="I42" s="587"/>
      <c r="J42" s="587"/>
      <c r="K42" s="588">
        <f t="shared" si="2"/>
        <v>349</v>
      </c>
      <c r="L42" s="589">
        <v>0</v>
      </c>
      <c r="M42" s="590">
        <v>0</v>
      </c>
      <c r="N42" s="590">
        <v>0</v>
      </c>
      <c r="O42" s="590">
        <v>0</v>
      </c>
      <c r="P42" s="591">
        <f t="shared" si="3"/>
        <v>0</v>
      </c>
      <c r="Q42" s="568"/>
      <c r="R42" s="585"/>
      <c r="S42" s="585"/>
      <c r="T42" s="585"/>
      <c r="U42" s="585"/>
      <c r="V42" s="585"/>
      <c r="W42" s="585"/>
      <c r="X42" s="592"/>
      <c r="Y42" s="654"/>
      <c r="Z42" s="593"/>
    </row>
    <row r="43" spans="1:26" s="564" customFormat="1" ht="13.5" customHeight="1" x14ac:dyDescent="0.25">
      <c r="A43" s="581">
        <v>35</v>
      </c>
      <c r="B43" s="582" t="s">
        <v>93</v>
      </c>
      <c r="C43" s="583" t="s">
        <v>94</v>
      </c>
      <c r="D43" s="584">
        <v>614</v>
      </c>
      <c r="E43" s="585">
        <v>13</v>
      </c>
      <c r="F43" s="586"/>
      <c r="G43" s="586"/>
      <c r="H43" s="587"/>
      <c r="I43" s="587"/>
      <c r="J43" s="587"/>
      <c r="K43" s="588">
        <f t="shared" si="2"/>
        <v>627</v>
      </c>
      <c r="L43" s="589">
        <v>0</v>
      </c>
      <c r="M43" s="590">
        <v>0</v>
      </c>
      <c r="N43" s="590">
        <v>0</v>
      </c>
      <c r="O43" s="590">
        <v>0</v>
      </c>
      <c r="P43" s="591">
        <f t="shared" si="3"/>
        <v>0</v>
      </c>
      <c r="Q43" s="568"/>
      <c r="R43" s="585"/>
      <c r="S43" s="585"/>
      <c r="T43" s="585"/>
      <c r="U43" s="585"/>
      <c r="V43" s="585"/>
      <c r="W43" s="585"/>
      <c r="X43" s="592"/>
      <c r="Y43" s="654"/>
      <c r="Z43" s="593"/>
    </row>
    <row r="44" spans="1:26" s="564" customFormat="1" ht="14.25" customHeight="1" x14ac:dyDescent="0.25">
      <c r="A44" s="581">
        <v>36</v>
      </c>
      <c r="B44" s="582" t="s">
        <v>97</v>
      </c>
      <c r="C44" s="583" t="s">
        <v>98</v>
      </c>
      <c r="D44" s="584">
        <v>416</v>
      </c>
      <c r="E44" s="585"/>
      <c r="F44" s="586">
        <v>50</v>
      </c>
      <c r="G44" s="586"/>
      <c r="H44" s="587"/>
      <c r="I44" s="587"/>
      <c r="J44" s="587"/>
      <c r="K44" s="588">
        <f t="shared" si="2"/>
        <v>466</v>
      </c>
      <c r="L44" s="589">
        <v>4</v>
      </c>
      <c r="M44" s="590">
        <v>33</v>
      </c>
      <c r="N44" s="590">
        <v>83</v>
      </c>
      <c r="O44" s="590">
        <v>56</v>
      </c>
      <c r="P44" s="591">
        <f t="shared" si="3"/>
        <v>176</v>
      </c>
      <c r="Q44" s="568"/>
      <c r="R44" s="585"/>
      <c r="S44" s="585"/>
      <c r="T44" s="585"/>
      <c r="U44" s="585"/>
      <c r="V44" s="585"/>
      <c r="W44" s="585"/>
      <c r="X44" s="592"/>
      <c r="Y44" s="654"/>
      <c r="Z44" s="593"/>
    </row>
    <row r="45" spans="1:26" s="564" customFormat="1" ht="13.5" customHeight="1" x14ac:dyDescent="0.25">
      <c r="A45" s="581">
        <v>37</v>
      </c>
      <c r="B45" s="582" t="s">
        <v>99</v>
      </c>
      <c r="C45" s="583" t="s">
        <v>100</v>
      </c>
      <c r="D45" s="584">
        <v>2199</v>
      </c>
      <c r="E45" s="585">
        <v>53</v>
      </c>
      <c r="F45" s="586">
        <v>233</v>
      </c>
      <c r="G45" s="586">
        <f t="shared" ref="G45" si="5">H45+I45+J45</f>
        <v>1082</v>
      </c>
      <c r="H45" s="586">
        <v>922</v>
      </c>
      <c r="I45" s="594">
        <v>60</v>
      </c>
      <c r="J45" s="594">
        <v>100</v>
      </c>
      <c r="K45" s="588">
        <f t="shared" si="2"/>
        <v>3567</v>
      </c>
      <c r="L45" s="589">
        <v>23</v>
      </c>
      <c r="M45" s="590">
        <v>174</v>
      </c>
      <c r="N45" s="590">
        <v>534</v>
      </c>
      <c r="O45" s="590">
        <v>362</v>
      </c>
      <c r="P45" s="591">
        <f t="shared" si="3"/>
        <v>1093</v>
      </c>
      <c r="Q45" s="568"/>
      <c r="R45" s="585"/>
      <c r="S45" s="585"/>
      <c r="T45" s="585"/>
      <c r="U45" s="585"/>
      <c r="V45" s="585"/>
      <c r="W45" s="585"/>
      <c r="X45" s="592"/>
      <c r="Y45" s="654"/>
      <c r="Z45" s="593"/>
    </row>
    <row r="46" spans="1:26" s="564" customFormat="1" ht="13.5" customHeight="1" x14ac:dyDescent="0.25">
      <c r="A46" s="581">
        <v>38</v>
      </c>
      <c r="B46" s="582" t="s">
        <v>101</v>
      </c>
      <c r="C46" s="583" t="s">
        <v>102</v>
      </c>
      <c r="D46" s="584">
        <v>508</v>
      </c>
      <c r="E46" s="585"/>
      <c r="F46" s="586">
        <v>61</v>
      </c>
      <c r="G46" s="586"/>
      <c r="H46" s="587"/>
      <c r="I46" s="587"/>
      <c r="J46" s="587"/>
      <c r="K46" s="588">
        <f t="shared" si="2"/>
        <v>569</v>
      </c>
      <c r="L46" s="589">
        <v>0</v>
      </c>
      <c r="M46" s="590">
        <v>0</v>
      </c>
      <c r="N46" s="590">
        <v>0</v>
      </c>
      <c r="O46" s="590">
        <v>0</v>
      </c>
      <c r="P46" s="591">
        <f t="shared" si="3"/>
        <v>0</v>
      </c>
      <c r="Q46" s="568"/>
      <c r="R46" s="585"/>
      <c r="S46" s="585"/>
      <c r="T46" s="585"/>
      <c r="U46" s="585"/>
      <c r="V46" s="585"/>
      <c r="W46" s="585"/>
      <c r="X46" s="592"/>
      <c r="Y46" s="654"/>
      <c r="Z46" s="593"/>
    </row>
    <row r="47" spans="1:26" s="564" customFormat="1" ht="13.5" customHeight="1" x14ac:dyDescent="0.25">
      <c r="A47" s="581">
        <v>39</v>
      </c>
      <c r="B47" s="582" t="s">
        <v>103</v>
      </c>
      <c r="C47" s="583" t="s">
        <v>104</v>
      </c>
      <c r="D47" s="584">
        <v>1659</v>
      </c>
      <c r="E47" s="585">
        <v>41</v>
      </c>
      <c r="F47" s="586">
        <v>198</v>
      </c>
      <c r="G47" s="586"/>
      <c r="H47" s="586"/>
      <c r="I47" s="594"/>
      <c r="J47" s="594"/>
      <c r="K47" s="588">
        <f t="shared" si="2"/>
        <v>1898</v>
      </c>
      <c r="L47" s="589">
        <v>22</v>
      </c>
      <c r="M47" s="590">
        <v>215</v>
      </c>
      <c r="N47" s="590">
        <v>594</v>
      </c>
      <c r="O47" s="590">
        <v>403</v>
      </c>
      <c r="P47" s="591">
        <f t="shared" si="3"/>
        <v>1234</v>
      </c>
      <c r="Q47" s="568"/>
      <c r="R47" s="585"/>
      <c r="S47" s="585"/>
      <c r="T47" s="585"/>
      <c r="U47" s="585"/>
      <c r="V47" s="585"/>
      <c r="W47" s="585"/>
      <c r="X47" s="592"/>
      <c r="Y47" s="654"/>
      <c r="Z47" s="593"/>
    </row>
    <row r="48" spans="1:26" s="564" customFormat="1" ht="13.5" customHeight="1" x14ac:dyDescent="0.25">
      <c r="A48" s="581">
        <v>40</v>
      </c>
      <c r="B48" s="582" t="s">
        <v>105</v>
      </c>
      <c r="C48" s="583" t="s">
        <v>106</v>
      </c>
      <c r="D48" s="584">
        <v>380</v>
      </c>
      <c r="E48" s="585"/>
      <c r="F48" s="586">
        <v>45</v>
      </c>
      <c r="G48" s="586"/>
      <c r="H48" s="586"/>
      <c r="I48" s="594"/>
      <c r="J48" s="594"/>
      <c r="K48" s="588">
        <f t="shared" si="2"/>
        <v>425</v>
      </c>
      <c r="L48" s="589">
        <v>0</v>
      </c>
      <c r="M48" s="590">
        <v>0</v>
      </c>
      <c r="N48" s="590">
        <v>0</v>
      </c>
      <c r="O48" s="590">
        <v>0</v>
      </c>
      <c r="P48" s="591">
        <f t="shared" si="3"/>
        <v>0</v>
      </c>
      <c r="Q48" s="568"/>
      <c r="R48" s="585"/>
      <c r="S48" s="585"/>
      <c r="T48" s="585"/>
      <c r="U48" s="585"/>
      <c r="V48" s="585"/>
      <c r="W48" s="585"/>
      <c r="X48" s="592"/>
      <c r="Y48" s="654"/>
      <c r="Z48" s="593"/>
    </row>
    <row r="49" spans="1:26" s="564" customFormat="1" ht="13.5" customHeight="1" x14ac:dyDescent="0.25">
      <c r="A49" s="581">
        <v>41</v>
      </c>
      <c r="B49" s="582" t="s">
        <v>107</v>
      </c>
      <c r="C49" s="583" t="s">
        <v>108</v>
      </c>
      <c r="D49" s="584">
        <v>587</v>
      </c>
      <c r="E49" s="585"/>
      <c r="F49" s="586">
        <v>70</v>
      </c>
      <c r="G49" s="586"/>
      <c r="H49" s="586"/>
      <c r="I49" s="594"/>
      <c r="J49" s="594"/>
      <c r="K49" s="588">
        <f t="shared" si="2"/>
        <v>657</v>
      </c>
      <c r="L49" s="589">
        <v>0</v>
      </c>
      <c r="M49" s="590">
        <v>0</v>
      </c>
      <c r="N49" s="590">
        <v>0</v>
      </c>
      <c r="O49" s="590">
        <v>0</v>
      </c>
      <c r="P49" s="591">
        <f t="shared" si="3"/>
        <v>0</v>
      </c>
      <c r="Q49" s="568"/>
      <c r="R49" s="585"/>
      <c r="S49" s="585"/>
      <c r="T49" s="585"/>
      <c r="U49" s="585"/>
      <c r="V49" s="585"/>
      <c r="W49" s="585"/>
      <c r="X49" s="592"/>
      <c r="Y49" s="654"/>
      <c r="Z49" s="593"/>
    </row>
    <row r="50" spans="1:26" s="564" customFormat="1" ht="13.5" customHeight="1" x14ac:dyDescent="0.25">
      <c r="A50" s="581">
        <v>42</v>
      </c>
      <c r="B50" s="582" t="s">
        <v>109</v>
      </c>
      <c r="C50" s="583" t="s">
        <v>110</v>
      </c>
      <c r="D50" s="584">
        <v>696</v>
      </c>
      <c r="E50" s="585">
        <v>15</v>
      </c>
      <c r="F50" s="586">
        <v>83</v>
      </c>
      <c r="G50" s="586"/>
      <c r="H50" s="587"/>
      <c r="I50" s="587"/>
      <c r="J50" s="587"/>
      <c r="K50" s="588">
        <f t="shared" si="2"/>
        <v>794</v>
      </c>
      <c r="L50" s="589">
        <v>32</v>
      </c>
      <c r="M50" s="590">
        <v>183</v>
      </c>
      <c r="N50" s="590">
        <v>327</v>
      </c>
      <c r="O50" s="590">
        <v>221</v>
      </c>
      <c r="P50" s="591">
        <f t="shared" si="3"/>
        <v>763</v>
      </c>
      <c r="Q50" s="568"/>
      <c r="R50" s="585"/>
      <c r="S50" s="585"/>
      <c r="T50" s="585"/>
      <c r="U50" s="585"/>
      <c r="V50" s="585"/>
      <c r="W50" s="585"/>
      <c r="X50" s="592"/>
      <c r="Y50" s="654"/>
      <c r="Z50" s="593"/>
    </row>
    <row r="51" spans="1:26" s="564" customFormat="1" ht="13.5" customHeight="1" x14ac:dyDescent="0.25">
      <c r="A51" s="581">
        <v>43</v>
      </c>
      <c r="B51" s="582" t="s">
        <v>111</v>
      </c>
      <c r="C51" s="583" t="s">
        <v>112</v>
      </c>
      <c r="D51" s="584"/>
      <c r="E51" s="585"/>
      <c r="F51" s="586">
        <v>30</v>
      </c>
      <c r="G51" s="586"/>
      <c r="H51" s="587"/>
      <c r="I51" s="587"/>
      <c r="J51" s="587"/>
      <c r="K51" s="588">
        <f t="shared" si="2"/>
        <v>30</v>
      </c>
      <c r="L51" s="589">
        <v>0</v>
      </c>
      <c r="M51" s="590">
        <v>0</v>
      </c>
      <c r="N51" s="590">
        <v>0</v>
      </c>
      <c r="O51" s="590">
        <v>0</v>
      </c>
      <c r="P51" s="591">
        <f t="shared" si="3"/>
        <v>0</v>
      </c>
      <c r="Q51" s="568"/>
      <c r="R51" s="585"/>
      <c r="S51" s="585"/>
      <c r="T51" s="585"/>
      <c r="U51" s="585"/>
      <c r="V51" s="585"/>
      <c r="W51" s="585"/>
      <c r="X51" s="592"/>
      <c r="Y51" s="654"/>
      <c r="Z51" s="593"/>
    </row>
    <row r="52" spans="1:26" s="564" customFormat="1" ht="13.5" customHeight="1" x14ac:dyDescent="0.25">
      <c r="A52" s="581">
        <v>44</v>
      </c>
      <c r="B52" s="582" t="s">
        <v>113</v>
      </c>
      <c r="C52" s="583" t="s">
        <v>114</v>
      </c>
      <c r="D52" s="584">
        <v>473</v>
      </c>
      <c r="E52" s="585"/>
      <c r="F52" s="586"/>
      <c r="G52" s="586"/>
      <c r="H52" s="587"/>
      <c r="I52" s="587"/>
      <c r="J52" s="587"/>
      <c r="K52" s="588">
        <f t="shared" si="2"/>
        <v>473</v>
      </c>
      <c r="L52" s="589">
        <v>0</v>
      </c>
      <c r="M52" s="590">
        <v>0</v>
      </c>
      <c r="N52" s="590">
        <v>0</v>
      </c>
      <c r="O52" s="590">
        <v>0</v>
      </c>
      <c r="P52" s="591">
        <f t="shared" si="3"/>
        <v>0</v>
      </c>
      <c r="Q52" s="568"/>
      <c r="R52" s="585"/>
      <c r="S52" s="585"/>
      <c r="T52" s="585"/>
      <c r="U52" s="585"/>
      <c r="V52" s="585"/>
      <c r="W52" s="585"/>
      <c r="X52" s="592"/>
      <c r="Y52" s="654"/>
      <c r="Z52" s="593"/>
    </row>
    <row r="53" spans="1:26" s="564" customFormat="1" ht="13.5" customHeight="1" x14ac:dyDescent="0.25">
      <c r="A53" s="581">
        <v>45</v>
      </c>
      <c r="B53" s="582" t="s">
        <v>115</v>
      </c>
      <c r="C53" s="583" t="s">
        <v>116</v>
      </c>
      <c r="D53" s="584">
        <v>713</v>
      </c>
      <c r="E53" s="585"/>
      <c r="F53" s="586">
        <v>85</v>
      </c>
      <c r="G53" s="586"/>
      <c r="H53" s="587"/>
      <c r="I53" s="587"/>
      <c r="J53" s="587"/>
      <c r="K53" s="588">
        <f t="shared" si="2"/>
        <v>798</v>
      </c>
      <c r="L53" s="589">
        <v>0</v>
      </c>
      <c r="M53" s="590">
        <v>0</v>
      </c>
      <c r="N53" s="590">
        <v>0</v>
      </c>
      <c r="O53" s="590">
        <v>0</v>
      </c>
      <c r="P53" s="591">
        <f t="shared" si="3"/>
        <v>0</v>
      </c>
      <c r="Q53" s="568"/>
      <c r="R53" s="585"/>
      <c r="S53" s="585"/>
      <c r="T53" s="585"/>
      <c r="U53" s="585"/>
      <c r="V53" s="585"/>
      <c r="W53" s="585"/>
      <c r="X53" s="592"/>
      <c r="Y53" s="654"/>
      <c r="Z53" s="593"/>
    </row>
    <row r="54" spans="1:26" s="564" customFormat="1" ht="13.5" customHeight="1" x14ac:dyDescent="0.25">
      <c r="A54" s="581">
        <v>46</v>
      </c>
      <c r="B54" s="582" t="s">
        <v>117</v>
      </c>
      <c r="C54" s="583" t="s">
        <v>118</v>
      </c>
      <c r="D54" s="584">
        <v>2398</v>
      </c>
      <c r="E54" s="585"/>
      <c r="F54" s="586"/>
      <c r="G54" s="586"/>
      <c r="H54" s="587"/>
      <c r="I54" s="587"/>
      <c r="J54" s="587"/>
      <c r="K54" s="588">
        <f t="shared" si="2"/>
        <v>2398</v>
      </c>
      <c r="L54" s="589">
        <v>32</v>
      </c>
      <c r="M54" s="590">
        <v>246</v>
      </c>
      <c r="N54" s="590">
        <v>755</v>
      </c>
      <c r="O54" s="590">
        <v>511</v>
      </c>
      <c r="P54" s="591">
        <f t="shared" si="3"/>
        <v>1544</v>
      </c>
      <c r="Q54" s="568"/>
      <c r="R54" s="585"/>
      <c r="S54" s="585"/>
      <c r="T54" s="585"/>
      <c r="U54" s="585"/>
      <c r="V54" s="585"/>
      <c r="W54" s="585"/>
      <c r="X54" s="592"/>
      <c r="Y54" s="654"/>
      <c r="Z54" s="593"/>
    </row>
    <row r="55" spans="1:26" s="564" customFormat="1" ht="13.5" customHeight="1" x14ac:dyDescent="0.25">
      <c r="A55" s="581">
        <v>47</v>
      </c>
      <c r="B55" s="582" t="s">
        <v>119</v>
      </c>
      <c r="C55" s="583" t="s">
        <v>120</v>
      </c>
      <c r="D55" s="584">
        <v>396</v>
      </c>
      <c r="E55" s="585"/>
      <c r="F55" s="586">
        <v>47</v>
      </c>
      <c r="G55" s="586"/>
      <c r="H55" s="587"/>
      <c r="I55" s="587"/>
      <c r="J55" s="587"/>
      <c r="K55" s="588">
        <f t="shared" si="2"/>
        <v>443</v>
      </c>
      <c r="L55" s="589">
        <v>0</v>
      </c>
      <c r="M55" s="590">
        <v>0</v>
      </c>
      <c r="N55" s="590">
        <v>0</v>
      </c>
      <c r="O55" s="590">
        <v>0</v>
      </c>
      <c r="P55" s="591">
        <f t="shared" si="3"/>
        <v>0</v>
      </c>
      <c r="Q55" s="568"/>
      <c r="R55" s="585"/>
      <c r="S55" s="585"/>
      <c r="T55" s="585"/>
      <c r="U55" s="585"/>
      <c r="V55" s="585"/>
      <c r="W55" s="585"/>
      <c r="X55" s="592"/>
      <c r="Y55" s="654"/>
      <c r="Z55" s="593"/>
    </row>
    <row r="56" spans="1:26" s="564" customFormat="1" ht="13.5" customHeight="1" x14ac:dyDescent="0.25">
      <c r="A56" s="581">
        <v>48</v>
      </c>
      <c r="B56" s="582" t="s">
        <v>127</v>
      </c>
      <c r="C56" s="583" t="s">
        <v>128</v>
      </c>
      <c r="D56" s="584">
        <v>300</v>
      </c>
      <c r="E56" s="585"/>
      <c r="F56" s="586"/>
      <c r="G56" s="586"/>
      <c r="H56" s="587"/>
      <c r="I56" s="587"/>
      <c r="J56" s="587"/>
      <c r="K56" s="588">
        <f t="shared" si="2"/>
        <v>300</v>
      </c>
      <c r="L56" s="589">
        <v>0</v>
      </c>
      <c r="M56" s="590">
        <v>0</v>
      </c>
      <c r="N56" s="590">
        <v>0</v>
      </c>
      <c r="O56" s="590">
        <v>0</v>
      </c>
      <c r="P56" s="591">
        <f t="shared" si="3"/>
        <v>0</v>
      </c>
      <c r="Q56" s="568"/>
      <c r="R56" s="585"/>
      <c r="S56" s="585"/>
      <c r="T56" s="585"/>
      <c r="U56" s="585"/>
      <c r="V56" s="585"/>
      <c r="W56" s="585"/>
      <c r="X56" s="592"/>
      <c r="Y56" s="654"/>
      <c r="Z56" s="593"/>
    </row>
    <row r="57" spans="1:26" s="564" customFormat="1" ht="13.5" customHeight="1" x14ac:dyDescent="0.25">
      <c r="A57" s="581">
        <v>49</v>
      </c>
      <c r="B57" s="582" t="s">
        <v>129</v>
      </c>
      <c r="C57" s="583" t="s">
        <v>467</v>
      </c>
      <c r="D57" s="584">
        <v>600</v>
      </c>
      <c r="E57" s="585"/>
      <c r="F57" s="586"/>
      <c r="G57" s="586"/>
      <c r="H57" s="587"/>
      <c r="I57" s="587"/>
      <c r="J57" s="587"/>
      <c r="K57" s="588">
        <f t="shared" si="2"/>
        <v>600</v>
      </c>
      <c r="L57" s="589">
        <v>0</v>
      </c>
      <c r="M57" s="590">
        <v>0</v>
      </c>
      <c r="N57" s="590">
        <v>0</v>
      </c>
      <c r="O57" s="590">
        <v>0</v>
      </c>
      <c r="P57" s="591">
        <f t="shared" si="3"/>
        <v>0</v>
      </c>
      <c r="Q57" s="568"/>
      <c r="R57" s="585"/>
      <c r="S57" s="585"/>
      <c r="T57" s="585"/>
      <c r="U57" s="585"/>
      <c r="V57" s="585"/>
      <c r="W57" s="585"/>
      <c r="X57" s="592"/>
      <c r="Y57" s="654"/>
      <c r="Z57" s="593"/>
    </row>
    <row r="58" spans="1:26" s="564" customFormat="1" ht="13.5" customHeight="1" x14ac:dyDescent="0.25">
      <c r="A58" s="581">
        <v>50</v>
      </c>
      <c r="B58" s="582" t="s">
        <v>131</v>
      </c>
      <c r="C58" s="583" t="s">
        <v>132</v>
      </c>
      <c r="D58" s="584">
        <v>600</v>
      </c>
      <c r="E58" s="585"/>
      <c r="F58" s="586"/>
      <c r="G58" s="586"/>
      <c r="H58" s="587"/>
      <c r="I58" s="587"/>
      <c r="J58" s="587"/>
      <c r="K58" s="588">
        <f t="shared" si="2"/>
        <v>600</v>
      </c>
      <c r="L58" s="589">
        <v>0</v>
      </c>
      <c r="M58" s="590">
        <v>0</v>
      </c>
      <c r="N58" s="590">
        <v>0</v>
      </c>
      <c r="O58" s="590">
        <v>0</v>
      </c>
      <c r="P58" s="591">
        <f t="shared" si="3"/>
        <v>0</v>
      </c>
      <c r="Q58" s="568"/>
      <c r="R58" s="585"/>
      <c r="S58" s="585"/>
      <c r="T58" s="585"/>
      <c r="U58" s="585"/>
      <c r="V58" s="585"/>
      <c r="W58" s="585"/>
      <c r="X58" s="592"/>
      <c r="Y58" s="654"/>
      <c r="Z58" s="593"/>
    </row>
    <row r="59" spans="1:26" s="564" customFormat="1" ht="13.5" customHeight="1" x14ac:dyDescent="0.25">
      <c r="A59" s="581">
        <v>51</v>
      </c>
      <c r="B59" s="582" t="s">
        <v>133</v>
      </c>
      <c r="C59" s="583" t="s">
        <v>301</v>
      </c>
      <c r="D59" s="584">
        <v>383</v>
      </c>
      <c r="E59" s="585"/>
      <c r="F59" s="586"/>
      <c r="G59" s="586"/>
      <c r="H59" s="587"/>
      <c r="I59" s="587"/>
      <c r="J59" s="587"/>
      <c r="K59" s="588">
        <f t="shared" si="2"/>
        <v>383</v>
      </c>
      <c r="L59" s="589">
        <v>0</v>
      </c>
      <c r="M59" s="590">
        <v>0</v>
      </c>
      <c r="N59" s="590">
        <v>0</v>
      </c>
      <c r="O59" s="590">
        <v>0</v>
      </c>
      <c r="P59" s="591">
        <f t="shared" si="3"/>
        <v>0</v>
      </c>
      <c r="Q59" s="568"/>
      <c r="R59" s="585"/>
      <c r="S59" s="585"/>
      <c r="T59" s="585"/>
      <c r="U59" s="585"/>
      <c r="V59" s="585"/>
      <c r="W59" s="585"/>
      <c r="X59" s="592"/>
      <c r="Y59" s="654"/>
      <c r="Z59" s="593"/>
    </row>
    <row r="60" spans="1:26" s="564" customFormat="1" ht="13.5" customHeight="1" x14ac:dyDescent="0.25">
      <c r="A60" s="581">
        <v>52</v>
      </c>
      <c r="B60" s="582" t="s">
        <v>135</v>
      </c>
      <c r="C60" s="583" t="s">
        <v>469</v>
      </c>
      <c r="D60" s="584">
        <v>500</v>
      </c>
      <c r="E60" s="585"/>
      <c r="F60" s="586"/>
      <c r="G60" s="586"/>
      <c r="H60" s="587"/>
      <c r="I60" s="587"/>
      <c r="J60" s="587"/>
      <c r="K60" s="588">
        <f>D60+E60+F60+G60</f>
        <v>500</v>
      </c>
      <c r="L60" s="589">
        <v>0</v>
      </c>
      <c r="M60" s="590">
        <v>0</v>
      </c>
      <c r="N60" s="590">
        <v>0</v>
      </c>
      <c r="O60" s="590">
        <v>0</v>
      </c>
      <c r="P60" s="591">
        <f>L60+M60+N60+O60</f>
        <v>0</v>
      </c>
      <c r="Q60" s="568"/>
      <c r="R60" s="585"/>
      <c r="S60" s="585"/>
      <c r="T60" s="585"/>
      <c r="U60" s="585"/>
      <c r="V60" s="585"/>
      <c r="W60" s="585"/>
      <c r="X60" s="592"/>
      <c r="Y60" s="654"/>
      <c r="Z60" s="593"/>
    </row>
    <row r="61" spans="1:26" s="564" customFormat="1" ht="13.5" customHeight="1" x14ac:dyDescent="0.25">
      <c r="A61" s="581">
        <v>53</v>
      </c>
      <c r="B61" s="582" t="s">
        <v>141</v>
      </c>
      <c r="C61" s="583" t="s">
        <v>464</v>
      </c>
      <c r="D61" s="584">
        <v>1956</v>
      </c>
      <c r="E61" s="585"/>
      <c r="F61" s="586">
        <v>234</v>
      </c>
      <c r="G61" s="586"/>
      <c r="H61" s="587"/>
      <c r="I61" s="587"/>
      <c r="J61" s="587"/>
      <c r="K61" s="588">
        <f t="shared" si="2"/>
        <v>2190</v>
      </c>
      <c r="L61" s="589">
        <v>0</v>
      </c>
      <c r="M61" s="590">
        <v>0</v>
      </c>
      <c r="N61" s="590">
        <v>0</v>
      </c>
      <c r="O61" s="590">
        <v>0</v>
      </c>
      <c r="P61" s="591">
        <f t="shared" si="3"/>
        <v>0</v>
      </c>
      <c r="Q61" s="568"/>
      <c r="R61" s="585"/>
      <c r="S61" s="585"/>
      <c r="T61" s="585"/>
      <c r="U61" s="585"/>
      <c r="V61" s="585"/>
      <c r="W61" s="585"/>
      <c r="X61" s="592"/>
      <c r="Y61" s="654"/>
      <c r="Z61" s="593"/>
    </row>
    <row r="62" spans="1:26" s="564" customFormat="1" ht="13.5" customHeight="1" x14ac:dyDescent="0.25">
      <c r="A62" s="581">
        <v>54</v>
      </c>
      <c r="B62" s="582" t="s">
        <v>143</v>
      </c>
      <c r="C62" s="583" t="s">
        <v>144</v>
      </c>
      <c r="D62" s="584">
        <v>1228</v>
      </c>
      <c r="E62" s="585"/>
      <c r="F62" s="586"/>
      <c r="G62" s="586"/>
      <c r="H62" s="587"/>
      <c r="I62" s="587"/>
      <c r="J62" s="587"/>
      <c r="K62" s="588">
        <f t="shared" si="2"/>
        <v>1228</v>
      </c>
      <c r="L62" s="589">
        <v>0</v>
      </c>
      <c r="M62" s="590">
        <v>0</v>
      </c>
      <c r="N62" s="590">
        <v>0</v>
      </c>
      <c r="O62" s="590">
        <v>0</v>
      </c>
      <c r="P62" s="591">
        <f t="shared" si="3"/>
        <v>0</v>
      </c>
      <c r="Q62" s="568"/>
      <c r="R62" s="585"/>
      <c r="S62" s="585"/>
      <c r="T62" s="585"/>
      <c r="U62" s="585"/>
      <c r="V62" s="585"/>
      <c r="W62" s="585"/>
      <c r="X62" s="592"/>
      <c r="Y62" s="654"/>
      <c r="Z62" s="593"/>
    </row>
    <row r="63" spans="1:26" s="564" customFormat="1" ht="13.5" customHeight="1" x14ac:dyDescent="0.25">
      <c r="A63" s="581">
        <v>55</v>
      </c>
      <c r="B63" s="582" t="s">
        <v>145</v>
      </c>
      <c r="C63" s="583" t="s">
        <v>465</v>
      </c>
      <c r="D63" s="584">
        <v>2694</v>
      </c>
      <c r="E63" s="585">
        <v>58</v>
      </c>
      <c r="F63" s="586">
        <v>322</v>
      </c>
      <c r="G63" s="586"/>
      <c r="H63" s="587"/>
      <c r="I63" s="587"/>
      <c r="J63" s="587"/>
      <c r="K63" s="588">
        <f t="shared" si="2"/>
        <v>3074</v>
      </c>
      <c r="L63" s="589">
        <v>0</v>
      </c>
      <c r="M63" s="590">
        <v>0</v>
      </c>
      <c r="N63" s="590">
        <v>0</v>
      </c>
      <c r="O63" s="590">
        <v>0</v>
      </c>
      <c r="P63" s="591">
        <f t="shared" si="3"/>
        <v>0</v>
      </c>
      <c r="Q63" s="568"/>
      <c r="R63" s="585"/>
      <c r="S63" s="585"/>
      <c r="T63" s="585"/>
      <c r="U63" s="585"/>
      <c r="V63" s="585"/>
      <c r="W63" s="585"/>
      <c r="X63" s="592"/>
      <c r="Y63" s="654"/>
      <c r="Z63" s="593"/>
    </row>
    <row r="64" spans="1:26" s="564" customFormat="1" ht="13.5" customHeight="1" x14ac:dyDescent="0.25">
      <c r="A64" s="581">
        <v>56</v>
      </c>
      <c r="B64" s="582" t="s">
        <v>161</v>
      </c>
      <c r="C64" s="583" t="s">
        <v>162</v>
      </c>
      <c r="D64" s="584">
        <v>1447</v>
      </c>
      <c r="E64" s="585">
        <v>31</v>
      </c>
      <c r="F64" s="586">
        <v>173</v>
      </c>
      <c r="G64" s="586"/>
      <c r="H64" s="587"/>
      <c r="I64" s="587"/>
      <c r="J64" s="587"/>
      <c r="K64" s="588">
        <f t="shared" si="2"/>
        <v>1651</v>
      </c>
      <c r="L64" s="589">
        <v>0</v>
      </c>
      <c r="M64" s="590">
        <v>0</v>
      </c>
      <c r="N64" s="590">
        <v>0</v>
      </c>
      <c r="O64" s="590">
        <v>0</v>
      </c>
      <c r="P64" s="591">
        <f t="shared" si="3"/>
        <v>0</v>
      </c>
      <c r="Q64" s="568"/>
      <c r="R64" s="585"/>
      <c r="S64" s="585"/>
      <c r="T64" s="585"/>
      <c r="U64" s="585"/>
      <c r="V64" s="585"/>
      <c r="W64" s="585"/>
      <c r="X64" s="592"/>
      <c r="Y64" s="654"/>
      <c r="Z64" s="593"/>
    </row>
    <row r="65" spans="1:26" s="564" customFormat="1" ht="13.5" customHeight="1" x14ac:dyDescent="0.25">
      <c r="A65" s="581">
        <v>57</v>
      </c>
      <c r="B65" s="582" t="s">
        <v>163</v>
      </c>
      <c r="C65" s="583" t="s">
        <v>466</v>
      </c>
      <c r="D65" s="584">
        <v>1812</v>
      </c>
      <c r="E65" s="585">
        <v>78</v>
      </c>
      <c r="F65" s="586">
        <v>433</v>
      </c>
      <c r="G65" s="586"/>
      <c r="H65" s="587"/>
      <c r="I65" s="587"/>
      <c r="J65" s="587"/>
      <c r="K65" s="588">
        <f t="shared" si="2"/>
        <v>2323</v>
      </c>
      <c r="L65" s="589">
        <v>0</v>
      </c>
      <c r="M65" s="590">
        <v>0</v>
      </c>
      <c r="N65" s="590">
        <v>0</v>
      </c>
      <c r="O65" s="590">
        <v>0</v>
      </c>
      <c r="P65" s="591">
        <f t="shared" si="3"/>
        <v>0</v>
      </c>
      <c r="Q65" s="568"/>
      <c r="R65" s="585"/>
      <c r="S65" s="585"/>
      <c r="T65" s="585"/>
      <c r="U65" s="585"/>
      <c r="V65" s="585"/>
      <c r="W65" s="585"/>
      <c r="X65" s="592"/>
      <c r="Y65" s="654"/>
      <c r="Z65" s="593"/>
    </row>
    <row r="66" spans="1:26" s="564" customFormat="1" ht="13.5" customHeight="1" x14ac:dyDescent="0.25">
      <c r="A66" s="581">
        <v>58</v>
      </c>
      <c r="B66" s="582" t="s">
        <v>165</v>
      </c>
      <c r="C66" s="583" t="s">
        <v>166</v>
      </c>
      <c r="D66" s="584">
        <v>2121</v>
      </c>
      <c r="E66" s="585">
        <v>45</v>
      </c>
      <c r="F66" s="586">
        <v>253</v>
      </c>
      <c r="G66" s="586">
        <f t="shared" ref="G66:G90" si="6">H66+I66+J66</f>
        <v>316</v>
      </c>
      <c r="H66" s="587">
        <v>286</v>
      </c>
      <c r="I66" s="587">
        <v>0</v>
      </c>
      <c r="J66" s="587">
        <v>30</v>
      </c>
      <c r="K66" s="588">
        <f t="shared" si="2"/>
        <v>2735</v>
      </c>
      <c r="L66" s="589">
        <v>0</v>
      </c>
      <c r="M66" s="590">
        <v>0</v>
      </c>
      <c r="N66" s="590">
        <v>0</v>
      </c>
      <c r="O66" s="590">
        <v>0</v>
      </c>
      <c r="P66" s="591">
        <f t="shared" si="3"/>
        <v>0</v>
      </c>
      <c r="Q66" s="568"/>
      <c r="R66" s="585"/>
      <c r="S66" s="585"/>
      <c r="T66" s="585"/>
      <c r="U66" s="585"/>
      <c r="V66" s="585"/>
      <c r="W66" s="585"/>
      <c r="X66" s="592"/>
      <c r="Y66" s="654"/>
      <c r="Z66" s="593"/>
    </row>
    <row r="67" spans="1:26" s="564" customFormat="1" ht="13.5" customHeight="1" x14ac:dyDescent="0.25">
      <c r="A67" s="581">
        <v>59</v>
      </c>
      <c r="B67" s="582" t="s">
        <v>167</v>
      </c>
      <c r="C67" s="583" t="s">
        <v>168</v>
      </c>
      <c r="D67" s="584">
        <v>619</v>
      </c>
      <c r="E67" s="585"/>
      <c r="F67" s="586"/>
      <c r="G67" s="586"/>
      <c r="H67" s="595"/>
      <c r="I67" s="595"/>
      <c r="J67" s="595"/>
      <c r="K67" s="588">
        <f t="shared" si="2"/>
        <v>619</v>
      </c>
      <c r="L67" s="589">
        <v>0</v>
      </c>
      <c r="M67" s="590">
        <v>0</v>
      </c>
      <c r="N67" s="590">
        <v>0</v>
      </c>
      <c r="O67" s="590">
        <v>0</v>
      </c>
      <c r="P67" s="591">
        <f t="shared" si="3"/>
        <v>0</v>
      </c>
      <c r="Q67" s="568"/>
      <c r="R67" s="585"/>
      <c r="S67" s="585"/>
      <c r="T67" s="585"/>
      <c r="U67" s="585"/>
      <c r="V67" s="585"/>
      <c r="W67" s="585"/>
      <c r="X67" s="592"/>
      <c r="Y67" s="654"/>
      <c r="Z67" s="593"/>
    </row>
    <row r="68" spans="1:26" s="564" customFormat="1" ht="13.5" customHeight="1" x14ac:dyDescent="0.25">
      <c r="A68" s="581">
        <v>60</v>
      </c>
      <c r="B68" s="582" t="s">
        <v>169</v>
      </c>
      <c r="C68" s="583" t="s">
        <v>170</v>
      </c>
      <c r="D68" s="584">
        <v>4455</v>
      </c>
      <c r="E68" s="585">
        <v>95</v>
      </c>
      <c r="F68" s="586">
        <v>581</v>
      </c>
      <c r="G68" s="586">
        <f t="shared" si="6"/>
        <v>624</v>
      </c>
      <c r="H68" s="587">
        <v>432</v>
      </c>
      <c r="I68" s="587">
        <v>62</v>
      </c>
      <c r="J68" s="587">
        <v>130</v>
      </c>
      <c r="K68" s="588">
        <f t="shared" si="2"/>
        <v>5755</v>
      </c>
      <c r="L68" s="589">
        <v>420</v>
      </c>
      <c r="M68" s="590">
        <v>1759</v>
      </c>
      <c r="N68" s="590">
        <v>3965</v>
      </c>
      <c r="O68" s="590">
        <v>2686</v>
      </c>
      <c r="P68" s="591">
        <f t="shared" si="3"/>
        <v>8830</v>
      </c>
      <c r="Q68" s="568"/>
      <c r="R68" s="585"/>
      <c r="S68" s="585"/>
      <c r="T68" s="585"/>
      <c r="U68" s="585"/>
      <c r="V68" s="585"/>
      <c r="W68" s="585"/>
      <c r="X68" s="592"/>
      <c r="Y68" s="654"/>
      <c r="Z68" s="593"/>
    </row>
    <row r="69" spans="1:26" s="564" customFormat="1" ht="13.5" customHeight="1" x14ac:dyDescent="0.25">
      <c r="A69" s="581">
        <v>61</v>
      </c>
      <c r="B69" s="582" t="s">
        <v>171</v>
      </c>
      <c r="C69" s="583" t="s">
        <v>172</v>
      </c>
      <c r="D69" s="584">
        <v>603</v>
      </c>
      <c r="E69" s="585"/>
      <c r="F69" s="586"/>
      <c r="G69" s="586"/>
      <c r="H69" s="587"/>
      <c r="I69" s="587"/>
      <c r="J69" s="587"/>
      <c r="K69" s="588">
        <f t="shared" si="2"/>
        <v>603</v>
      </c>
      <c r="L69" s="589">
        <v>0</v>
      </c>
      <c r="M69" s="590">
        <v>0</v>
      </c>
      <c r="N69" s="590">
        <v>0</v>
      </c>
      <c r="O69" s="590">
        <v>0</v>
      </c>
      <c r="P69" s="591">
        <f t="shared" si="3"/>
        <v>0</v>
      </c>
      <c r="Q69" s="568"/>
      <c r="R69" s="585"/>
      <c r="S69" s="585"/>
      <c r="T69" s="585"/>
      <c r="U69" s="585"/>
      <c r="V69" s="585"/>
      <c r="W69" s="585"/>
      <c r="X69" s="592"/>
      <c r="Y69" s="654"/>
      <c r="Z69" s="593"/>
    </row>
    <row r="70" spans="1:26" s="564" customFormat="1" ht="13.5" customHeight="1" x14ac:dyDescent="0.25">
      <c r="A70" s="581">
        <v>62</v>
      </c>
      <c r="B70" s="582" t="s">
        <v>173</v>
      </c>
      <c r="C70" s="583" t="s">
        <v>632</v>
      </c>
      <c r="D70" s="584">
        <v>2016</v>
      </c>
      <c r="E70" s="585"/>
      <c r="F70" s="586">
        <v>334</v>
      </c>
      <c r="G70" s="586">
        <f t="shared" si="6"/>
        <v>849</v>
      </c>
      <c r="H70" s="587">
        <v>729</v>
      </c>
      <c r="I70" s="587">
        <v>0</v>
      </c>
      <c r="J70" s="587">
        <v>120</v>
      </c>
      <c r="K70" s="588">
        <f t="shared" si="2"/>
        <v>3199</v>
      </c>
      <c r="L70" s="589">
        <v>0</v>
      </c>
      <c r="M70" s="590">
        <v>0</v>
      </c>
      <c r="N70" s="590">
        <v>0</v>
      </c>
      <c r="O70" s="590">
        <v>0</v>
      </c>
      <c r="P70" s="591">
        <f t="shared" si="3"/>
        <v>0</v>
      </c>
      <c r="Q70" s="568"/>
      <c r="R70" s="585"/>
      <c r="S70" s="585"/>
      <c r="T70" s="585"/>
      <c r="U70" s="585"/>
      <c r="V70" s="585"/>
      <c r="W70" s="585"/>
      <c r="X70" s="592"/>
      <c r="Y70" s="654"/>
      <c r="Z70" s="593"/>
    </row>
    <row r="71" spans="1:26" s="564" customFormat="1" ht="13.5" customHeight="1" x14ac:dyDescent="0.25">
      <c r="A71" s="581">
        <v>63</v>
      </c>
      <c r="B71" s="582" t="s">
        <v>178</v>
      </c>
      <c r="C71" s="583" t="s">
        <v>326</v>
      </c>
      <c r="D71" s="584">
        <v>160</v>
      </c>
      <c r="E71" s="585">
        <v>6</v>
      </c>
      <c r="F71" s="586">
        <v>19</v>
      </c>
      <c r="G71" s="586"/>
      <c r="H71" s="587"/>
      <c r="I71" s="587"/>
      <c r="J71" s="587"/>
      <c r="K71" s="588">
        <f t="shared" si="2"/>
        <v>185</v>
      </c>
      <c r="L71" s="589">
        <v>0</v>
      </c>
      <c r="M71" s="590">
        <v>0</v>
      </c>
      <c r="N71" s="590">
        <v>0</v>
      </c>
      <c r="O71" s="590">
        <v>0</v>
      </c>
      <c r="P71" s="591">
        <f t="shared" si="3"/>
        <v>0</v>
      </c>
      <c r="Q71" s="568"/>
      <c r="R71" s="585"/>
      <c r="S71" s="585"/>
      <c r="T71" s="585"/>
      <c r="U71" s="585"/>
      <c r="V71" s="585"/>
      <c r="W71" s="585"/>
      <c r="X71" s="592"/>
      <c r="Y71" s="654"/>
      <c r="Z71" s="593"/>
    </row>
    <row r="72" spans="1:26" s="564" customFormat="1" ht="13.5" customHeight="1" x14ac:dyDescent="0.25">
      <c r="A72" s="581">
        <v>64</v>
      </c>
      <c r="B72" s="582" t="s">
        <v>183</v>
      </c>
      <c r="C72" s="583" t="s">
        <v>184</v>
      </c>
      <c r="D72" s="584">
        <v>128</v>
      </c>
      <c r="E72" s="585"/>
      <c r="F72" s="586"/>
      <c r="G72" s="586"/>
      <c r="H72" s="587"/>
      <c r="I72" s="587"/>
      <c r="J72" s="587"/>
      <c r="K72" s="588">
        <f t="shared" si="2"/>
        <v>128</v>
      </c>
      <c r="L72" s="589">
        <v>0</v>
      </c>
      <c r="M72" s="590">
        <v>0</v>
      </c>
      <c r="N72" s="590">
        <v>0</v>
      </c>
      <c r="O72" s="590">
        <v>0</v>
      </c>
      <c r="P72" s="591">
        <f t="shared" si="3"/>
        <v>0</v>
      </c>
      <c r="Q72" s="568"/>
      <c r="R72" s="585"/>
      <c r="S72" s="585"/>
      <c r="T72" s="585"/>
      <c r="U72" s="585"/>
      <c r="V72" s="585"/>
      <c r="W72" s="585"/>
      <c r="X72" s="592"/>
      <c r="Y72" s="654"/>
      <c r="Z72" s="593"/>
    </row>
    <row r="73" spans="1:26" s="564" customFormat="1" ht="13.5" customHeight="1" x14ac:dyDescent="0.25">
      <c r="A73" s="581">
        <v>65</v>
      </c>
      <c r="B73" s="582" t="s">
        <v>185</v>
      </c>
      <c r="C73" s="583" t="s">
        <v>186</v>
      </c>
      <c r="D73" s="584">
        <v>2362</v>
      </c>
      <c r="E73" s="585">
        <v>25</v>
      </c>
      <c r="F73" s="586">
        <v>155</v>
      </c>
      <c r="G73" s="586">
        <f t="shared" si="6"/>
        <v>356</v>
      </c>
      <c r="H73" s="587">
        <v>272</v>
      </c>
      <c r="I73" s="587">
        <v>34</v>
      </c>
      <c r="J73" s="587">
        <v>50</v>
      </c>
      <c r="K73" s="588">
        <f t="shared" ref="K73:K91" si="7">D73+E73+F73+G73</f>
        <v>2898</v>
      </c>
      <c r="L73" s="589">
        <v>0</v>
      </c>
      <c r="M73" s="590">
        <v>0</v>
      </c>
      <c r="N73" s="590">
        <v>0</v>
      </c>
      <c r="O73" s="590">
        <v>0</v>
      </c>
      <c r="P73" s="591">
        <f t="shared" ref="P73:P84" si="8">L73+M73+N73+O73</f>
        <v>0</v>
      </c>
      <c r="Q73" s="568"/>
      <c r="R73" s="585"/>
      <c r="S73" s="585"/>
      <c r="T73" s="585"/>
      <c r="U73" s="585"/>
      <c r="V73" s="585"/>
      <c r="W73" s="585"/>
      <c r="X73" s="592"/>
      <c r="Y73" s="654"/>
      <c r="Z73" s="593"/>
    </row>
    <row r="74" spans="1:26" s="564" customFormat="1" ht="13.5" customHeight="1" x14ac:dyDescent="0.25">
      <c r="A74" s="581">
        <v>66</v>
      </c>
      <c r="B74" s="582" t="s">
        <v>187</v>
      </c>
      <c r="C74" s="583" t="s">
        <v>188</v>
      </c>
      <c r="D74" s="584">
        <v>331</v>
      </c>
      <c r="E74" s="585">
        <v>7</v>
      </c>
      <c r="F74" s="586"/>
      <c r="G74" s="586"/>
      <c r="H74" s="587"/>
      <c r="I74" s="587"/>
      <c r="J74" s="587"/>
      <c r="K74" s="588">
        <f t="shared" si="7"/>
        <v>338</v>
      </c>
      <c r="L74" s="589">
        <v>0</v>
      </c>
      <c r="M74" s="590">
        <v>0</v>
      </c>
      <c r="N74" s="590">
        <v>0</v>
      </c>
      <c r="O74" s="590">
        <v>0</v>
      </c>
      <c r="P74" s="591">
        <f t="shared" si="8"/>
        <v>0</v>
      </c>
      <c r="Q74" s="568"/>
      <c r="R74" s="585"/>
      <c r="S74" s="585"/>
      <c r="T74" s="585"/>
      <c r="U74" s="585"/>
      <c r="V74" s="585"/>
      <c r="W74" s="585"/>
      <c r="X74" s="592"/>
      <c r="Y74" s="654"/>
      <c r="Z74" s="597"/>
    </row>
    <row r="75" spans="1:26" s="564" customFormat="1" ht="13.5" customHeight="1" x14ac:dyDescent="0.25">
      <c r="A75" s="581">
        <v>67</v>
      </c>
      <c r="B75" s="582" t="s">
        <v>189</v>
      </c>
      <c r="C75" s="583" t="s">
        <v>190</v>
      </c>
      <c r="D75" s="584">
        <v>328</v>
      </c>
      <c r="E75" s="585"/>
      <c r="F75" s="586">
        <v>39</v>
      </c>
      <c r="G75" s="586"/>
      <c r="H75" s="586"/>
      <c r="I75" s="594"/>
      <c r="J75" s="594"/>
      <c r="K75" s="588">
        <f t="shared" si="7"/>
        <v>367</v>
      </c>
      <c r="L75" s="589">
        <v>0</v>
      </c>
      <c r="M75" s="590">
        <v>0</v>
      </c>
      <c r="N75" s="590">
        <v>0</v>
      </c>
      <c r="O75" s="590">
        <v>0</v>
      </c>
      <c r="P75" s="591">
        <f t="shared" si="8"/>
        <v>0</v>
      </c>
      <c r="Q75" s="568"/>
      <c r="R75" s="585"/>
      <c r="S75" s="585"/>
      <c r="T75" s="585"/>
      <c r="U75" s="585"/>
      <c r="V75" s="585"/>
      <c r="W75" s="585"/>
      <c r="X75" s="592"/>
      <c r="Y75" s="654"/>
      <c r="Z75" s="597"/>
    </row>
    <row r="76" spans="1:26" s="564" customFormat="1" ht="13.5" customHeight="1" x14ac:dyDescent="0.25">
      <c r="A76" s="581">
        <v>68</v>
      </c>
      <c r="B76" s="582" t="s">
        <v>191</v>
      </c>
      <c r="C76" s="583" t="s">
        <v>192</v>
      </c>
      <c r="D76" s="584">
        <v>907</v>
      </c>
      <c r="E76" s="585"/>
      <c r="F76" s="586">
        <v>108</v>
      </c>
      <c r="G76" s="586"/>
      <c r="H76" s="586"/>
      <c r="I76" s="594"/>
      <c r="J76" s="594"/>
      <c r="K76" s="588">
        <f t="shared" si="7"/>
        <v>1015</v>
      </c>
      <c r="L76" s="589">
        <v>0</v>
      </c>
      <c r="M76" s="590">
        <v>0</v>
      </c>
      <c r="N76" s="590">
        <v>0</v>
      </c>
      <c r="O76" s="590">
        <v>0</v>
      </c>
      <c r="P76" s="591">
        <f t="shared" si="8"/>
        <v>0</v>
      </c>
      <c r="Q76" s="568"/>
      <c r="R76" s="585"/>
      <c r="S76" s="585"/>
      <c r="T76" s="585"/>
      <c r="U76" s="585"/>
      <c r="V76" s="585"/>
      <c r="W76" s="585"/>
      <c r="X76" s="592"/>
      <c r="Y76" s="654"/>
      <c r="Z76" s="597"/>
    </row>
    <row r="77" spans="1:26" s="564" customFormat="1" ht="13.5" customHeight="1" x14ac:dyDescent="0.25">
      <c r="A77" s="581">
        <v>69</v>
      </c>
      <c r="B77" s="582" t="s">
        <v>193</v>
      </c>
      <c r="C77" s="583" t="s">
        <v>194</v>
      </c>
      <c r="D77" s="584">
        <v>393</v>
      </c>
      <c r="E77" s="585">
        <v>8</v>
      </c>
      <c r="F77" s="586">
        <v>47</v>
      </c>
      <c r="G77" s="586"/>
      <c r="H77" s="586"/>
      <c r="I77" s="594"/>
      <c r="J77" s="594"/>
      <c r="K77" s="588">
        <f t="shared" si="7"/>
        <v>448</v>
      </c>
      <c r="L77" s="589">
        <v>0</v>
      </c>
      <c r="M77" s="590">
        <v>0</v>
      </c>
      <c r="N77" s="590">
        <v>0</v>
      </c>
      <c r="O77" s="590">
        <v>0</v>
      </c>
      <c r="P77" s="591">
        <f t="shared" si="8"/>
        <v>0</v>
      </c>
      <c r="Q77" s="568"/>
      <c r="R77" s="585"/>
      <c r="S77" s="585"/>
      <c r="T77" s="585"/>
      <c r="U77" s="585"/>
      <c r="V77" s="585"/>
      <c r="W77" s="585"/>
      <c r="X77" s="592"/>
      <c r="Y77" s="654"/>
      <c r="Z77" s="597"/>
    </row>
    <row r="78" spans="1:26" s="564" customFormat="1" ht="13.5" customHeight="1" x14ac:dyDescent="0.25">
      <c r="A78" s="581">
        <v>70</v>
      </c>
      <c r="B78" s="582" t="s">
        <v>195</v>
      </c>
      <c r="C78" s="583" t="s">
        <v>196</v>
      </c>
      <c r="D78" s="584">
        <v>510</v>
      </c>
      <c r="E78" s="585">
        <v>11</v>
      </c>
      <c r="F78" s="586"/>
      <c r="G78" s="586"/>
      <c r="H78" s="595"/>
      <c r="I78" s="595"/>
      <c r="J78" s="595"/>
      <c r="K78" s="588">
        <f t="shared" si="7"/>
        <v>521</v>
      </c>
      <c r="L78" s="589">
        <v>0</v>
      </c>
      <c r="M78" s="590">
        <v>0</v>
      </c>
      <c r="N78" s="590">
        <v>0</v>
      </c>
      <c r="O78" s="590">
        <v>0</v>
      </c>
      <c r="P78" s="591">
        <f t="shared" si="8"/>
        <v>0</v>
      </c>
      <c r="Q78" s="568"/>
      <c r="R78" s="585"/>
      <c r="S78" s="585"/>
      <c r="T78" s="585"/>
      <c r="U78" s="585"/>
      <c r="V78" s="585"/>
      <c r="W78" s="585"/>
      <c r="X78" s="592"/>
      <c r="Y78" s="654"/>
      <c r="Z78" s="597"/>
    </row>
    <row r="79" spans="1:26" s="564" customFormat="1" ht="13.5" customHeight="1" x14ac:dyDescent="0.25">
      <c r="A79" s="581">
        <v>71</v>
      </c>
      <c r="B79" s="582" t="s">
        <v>197</v>
      </c>
      <c r="C79" s="583" t="s">
        <v>198</v>
      </c>
      <c r="D79" s="584"/>
      <c r="E79" s="585"/>
      <c r="F79" s="586"/>
      <c r="G79" s="586"/>
      <c r="H79" s="587"/>
      <c r="I79" s="587"/>
      <c r="J79" s="587"/>
      <c r="K79" s="588">
        <f t="shared" si="7"/>
        <v>0</v>
      </c>
      <c r="L79" s="589">
        <v>0</v>
      </c>
      <c r="M79" s="590">
        <v>0</v>
      </c>
      <c r="N79" s="590">
        <v>0</v>
      </c>
      <c r="O79" s="590">
        <v>0</v>
      </c>
      <c r="P79" s="591">
        <f t="shared" si="8"/>
        <v>0</v>
      </c>
      <c r="Q79" s="568"/>
      <c r="R79" s="585"/>
      <c r="S79" s="585"/>
      <c r="T79" s="585"/>
      <c r="U79" s="585"/>
      <c r="V79" s="585"/>
      <c r="W79" s="585"/>
      <c r="X79" s="592"/>
      <c r="Y79" s="654"/>
      <c r="Z79" s="597"/>
    </row>
    <row r="80" spans="1:26" s="564" customFormat="1" ht="13.5" customHeight="1" x14ac:dyDescent="0.25">
      <c r="A80" s="581">
        <v>72</v>
      </c>
      <c r="B80" s="582" t="s">
        <v>199</v>
      </c>
      <c r="C80" s="583" t="s">
        <v>200</v>
      </c>
      <c r="D80" s="584">
        <v>866</v>
      </c>
      <c r="E80" s="585"/>
      <c r="F80" s="586"/>
      <c r="G80" s="586"/>
      <c r="H80" s="587"/>
      <c r="I80" s="587"/>
      <c r="J80" s="587"/>
      <c r="K80" s="588">
        <f t="shared" si="7"/>
        <v>866</v>
      </c>
      <c r="L80" s="589">
        <v>0</v>
      </c>
      <c r="M80" s="590">
        <v>0</v>
      </c>
      <c r="N80" s="590">
        <v>0</v>
      </c>
      <c r="O80" s="590">
        <v>0</v>
      </c>
      <c r="P80" s="591">
        <f t="shared" si="8"/>
        <v>0</v>
      </c>
      <c r="Q80" s="568"/>
      <c r="R80" s="585"/>
      <c r="S80" s="585"/>
      <c r="T80" s="585"/>
      <c r="U80" s="585"/>
      <c r="V80" s="585"/>
      <c r="W80" s="585"/>
      <c r="X80" s="592"/>
      <c r="Y80" s="654"/>
      <c r="Z80" s="597"/>
    </row>
    <row r="81" spans="1:26" s="564" customFormat="1" ht="13.5" customHeight="1" x14ac:dyDescent="0.25">
      <c r="A81" s="581">
        <v>73</v>
      </c>
      <c r="B81" s="582" t="s">
        <v>201</v>
      </c>
      <c r="C81" s="583" t="s">
        <v>202</v>
      </c>
      <c r="D81" s="584">
        <v>301</v>
      </c>
      <c r="E81" s="585">
        <v>6</v>
      </c>
      <c r="F81" s="586">
        <v>36</v>
      </c>
      <c r="G81" s="586"/>
      <c r="H81" s="587"/>
      <c r="I81" s="587"/>
      <c r="J81" s="587"/>
      <c r="K81" s="588">
        <f t="shared" si="7"/>
        <v>343</v>
      </c>
      <c r="L81" s="589">
        <v>0</v>
      </c>
      <c r="M81" s="590">
        <v>0</v>
      </c>
      <c r="N81" s="590">
        <v>0</v>
      </c>
      <c r="O81" s="590">
        <v>0</v>
      </c>
      <c r="P81" s="591">
        <f t="shared" si="8"/>
        <v>0</v>
      </c>
      <c r="Q81" s="568"/>
      <c r="R81" s="585"/>
      <c r="S81" s="585"/>
      <c r="T81" s="585"/>
      <c r="U81" s="585"/>
      <c r="V81" s="585"/>
      <c r="W81" s="585"/>
      <c r="X81" s="592"/>
      <c r="Y81" s="654"/>
      <c r="Z81" s="597"/>
    </row>
    <row r="82" spans="1:26" s="564" customFormat="1" ht="13.5" customHeight="1" x14ac:dyDescent="0.25">
      <c r="A82" s="581">
        <v>74</v>
      </c>
      <c r="B82" s="582" t="s">
        <v>203</v>
      </c>
      <c r="C82" s="583" t="s">
        <v>204</v>
      </c>
      <c r="D82" s="584">
        <v>470</v>
      </c>
      <c r="E82" s="585">
        <v>0</v>
      </c>
      <c r="F82" s="586"/>
      <c r="G82" s="586"/>
      <c r="H82" s="587"/>
      <c r="I82" s="587"/>
      <c r="J82" s="587"/>
      <c r="K82" s="588">
        <f t="shared" si="7"/>
        <v>470</v>
      </c>
      <c r="L82" s="589">
        <v>0</v>
      </c>
      <c r="M82" s="590">
        <v>0</v>
      </c>
      <c r="N82" s="590">
        <v>0</v>
      </c>
      <c r="O82" s="590">
        <v>0</v>
      </c>
      <c r="P82" s="591">
        <f t="shared" si="8"/>
        <v>0</v>
      </c>
      <c r="Q82" s="568"/>
      <c r="R82" s="585"/>
      <c r="S82" s="585"/>
      <c r="T82" s="585"/>
      <c r="U82" s="585"/>
      <c r="V82" s="585"/>
      <c r="W82" s="585"/>
      <c r="X82" s="592"/>
      <c r="Y82" s="654"/>
      <c r="Z82" s="597"/>
    </row>
    <row r="83" spans="1:26" s="564" customFormat="1" ht="13.5" customHeight="1" x14ac:dyDescent="0.25">
      <c r="A83" s="581">
        <v>75</v>
      </c>
      <c r="B83" s="582" t="s">
        <v>205</v>
      </c>
      <c r="C83" s="583" t="s">
        <v>206</v>
      </c>
      <c r="D83" s="584">
        <v>445</v>
      </c>
      <c r="E83" s="585">
        <v>10</v>
      </c>
      <c r="F83" s="586">
        <v>53</v>
      </c>
      <c r="G83" s="586"/>
      <c r="H83" s="587"/>
      <c r="I83" s="587"/>
      <c r="J83" s="587"/>
      <c r="K83" s="588">
        <f t="shared" si="7"/>
        <v>508</v>
      </c>
      <c r="L83" s="589">
        <v>0</v>
      </c>
      <c r="M83" s="590">
        <v>0</v>
      </c>
      <c r="N83" s="590">
        <v>0</v>
      </c>
      <c r="O83" s="590">
        <v>0</v>
      </c>
      <c r="P83" s="591">
        <f t="shared" si="8"/>
        <v>0</v>
      </c>
      <c r="Q83" s="568"/>
      <c r="R83" s="585"/>
      <c r="S83" s="585"/>
      <c r="T83" s="585"/>
      <c r="U83" s="585"/>
      <c r="V83" s="585"/>
      <c r="W83" s="585"/>
      <c r="X83" s="592"/>
      <c r="Y83" s="654"/>
      <c r="Z83" s="597"/>
    </row>
    <row r="84" spans="1:26" s="564" customFormat="1" ht="13.5" customHeight="1" x14ac:dyDescent="0.25">
      <c r="A84" s="581">
        <v>76</v>
      </c>
      <c r="B84" s="582" t="s">
        <v>207</v>
      </c>
      <c r="C84" s="583" t="s">
        <v>208</v>
      </c>
      <c r="D84" s="584">
        <v>514</v>
      </c>
      <c r="E84" s="585">
        <v>18</v>
      </c>
      <c r="F84" s="586">
        <v>61</v>
      </c>
      <c r="G84" s="586">
        <f t="shared" si="6"/>
        <v>289</v>
      </c>
      <c r="H84" s="587">
        <v>220</v>
      </c>
      <c r="I84" s="587">
        <v>28</v>
      </c>
      <c r="J84" s="587">
        <v>41</v>
      </c>
      <c r="K84" s="588">
        <f t="shared" si="7"/>
        <v>882</v>
      </c>
      <c r="L84" s="589">
        <v>0</v>
      </c>
      <c r="M84" s="590">
        <v>0</v>
      </c>
      <c r="N84" s="590">
        <v>0</v>
      </c>
      <c r="O84" s="590">
        <v>0</v>
      </c>
      <c r="P84" s="591">
        <f t="shared" si="8"/>
        <v>0</v>
      </c>
      <c r="Q84" s="568"/>
      <c r="R84" s="585"/>
      <c r="S84" s="585"/>
      <c r="T84" s="585"/>
      <c r="U84" s="585"/>
      <c r="V84" s="585"/>
      <c r="W84" s="585"/>
      <c r="X84" s="592"/>
      <c r="Y84" s="654"/>
      <c r="Z84" s="597"/>
    </row>
    <row r="85" spans="1:26" s="564" customFormat="1" ht="13.5" customHeight="1" x14ac:dyDescent="0.25">
      <c r="A85" s="581">
        <v>77</v>
      </c>
      <c r="B85" s="582" t="s">
        <v>209</v>
      </c>
      <c r="C85" s="583" t="s">
        <v>210</v>
      </c>
      <c r="D85" s="584">
        <v>348</v>
      </c>
      <c r="E85" s="585">
        <v>0</v>
      </c>
      <c r="F85" s="586"/>
      <c r="G85" s="586"/>
      <c r="H85" s="587"/>
      <c r="I85" s="587"/>
      <c r="J85" s="587"/>
      <c r="K85" s="588">
        <f t="shared" si="7"/>
        <v>348</v>
      </c>
      <c r="L85" s="589"/>
      <c r="M85" s="590"/>
      <c r="N85" s="590"/>
      <c r="O85" s="590"/>
      <c r="P85" s="591"/>
      <c r="Q85" s="568"/>
      <c r="R85" s="585"/>
      <c r="S85" s="585"/>
      <c r="T85" s="585"/>
      <c r="U85" s="585"/>
      <c r="V85" s="585"/>
      <c r="W85" s="585"/>
      <c r="X85" s="592"/>
      <c r="Y85" s="654"/>
      <c r="Z85" s="597"/>
    </row>
    <row r="86" spans="1:26" s="564" customFormat="1" ht="13.5" customHeight="1" x14ac:dyDescent="0.25">
      <c r="A86" s="581">
        <v>78</v>
      </c>
      <c r="B86" s="583" t="s">
        <v>211</v>
      </c>
      <c r="C86" s="598" t="s">
        <v>212</v>
      </c>
      <c r="D86" s="584">
        <v>519</v>
      </c>
      <c r="E86" s="585">
        <v>12</v>
      </c>
      <c r="F86" s="586">
        <v>62</v>
      </c>
      <c r="G86" s="586"/>
      <c r="H86" s="587"/>
      <c r="I86" s="587"/>
      <c r="J86" s="587"/>
      <c r="K86" s="588">
        <f t="shared" si="7"/>
        <v>593</v>
      </c>
      <c r="L86" s="589">
        <v>0</v>
      </c>
      <c r="M86" s="590">
        <v>0</v>
      </c>
      <c r="N86" s="590">
        <v>0</v>
      </c>
      <c r="O86" s="590">
        <v>0</v>
      </c>
      <c r="P86" s="591">
        <f t="shared" ref="P86:P91" si="9">L86+M86+N86+O86</f>
        <v>0</v>
      </c>
      <c r="Q86" s="568"/>
      <c r="R86" s="585"/>
      <c r="S86" s="585"/>
      <c r="T86" s="585"/>
      <c r="U86" s="585"/>
      <c r="V86" s="585"/>
      <c r="W86" s="585"/>
      <c r="X86" s="592"/>
      <c r="Y86" s="654"/>
      <c r="Z86" s="597"/>
    </row>
    <row r="87" spans="1:26" s="564" customFormat="1" ht="13.5" customHeight="1" x14ac:dyDescent="0.25">
      <c r="A87" s="581">
        <v>79</v>
      </c>
      <c r="B87" s="582" t="s">
        <v>213</v>
      </c>
      <c r="C87" s="583" t="s">
        <v>214</v>
      </c>
      <c r="D87" s="584">
        <v>896</v>
      </c>
      <c r="E87" s="585">
        <v>19</v>
      </c>
      <c r="F87" s="586">
        <v>107</v>
      </c>
      <c r="G87" s="586"/>
      <c r="H87" s="587"/>
      <c r="I87" s="587"/>
      <c r="J87" s="587"/>
      <c r="K87" s="588">
        <f t="shared" si="7"/>
        <v>1022</v>
      </c>
      <c r="L87" s="589">
        <v>0</v>
      </c>
      <c r="M87" s="590">
        <v>0</v>
      </c>
      <c r="N87" s="590">
        <v>0</v>
      </c>
      <c r="O87" s="590">
        <v>0</v>
      </c>
      <c r="P87" s="591">
        <f t="shared" si="9"/>
        <v>0</v>
      </c>
      <c r="Q87" s="568"/>
      <c r="R87" s="585"/>
      <c r="S87" s="585"/>
      <c r="T87" s="585"/>
      <c r="U87" s="585"/>
      <c r="V87" s="585"/>
      <c r="W87" s="585"/>
      <c r="X87" s="592"/>
      <c r="Y87" s="654"/>
      <c r="Z87" s="597"/>
    </row>
    <row r="88" spans="1:26" s="564" customFormat="1" ht="13.5" customHeight="1" x14ac:dyDescent="0.25">
      <c r="A88" s="581">
        <v>80</v>
      </c>
      <c r="B88" s="582" t="s">
        <v>215</v>
      </c>
      <c r="C88" s="583" t="s">
        <v>216</v>
      </c>
      <c r="D88" s="584">
        <v>410</v>
      </c>
      <c r="E88" s="585">
        <v>0</v>
      </c>
      <c r="F88" s="586"/>
      <c r="G88" s="586"/>
      <c r="H88" s="587"/>
      <c r="I88" s="587"/>
      <c r="J88" s="587"/>
      <c r="K88" s="588">
        <f t="shared" si="7"/>
        <v>410</v>
      </c>
      <c r="L88" s="589">
        <v>0</v>
      </c>
      <c r="M88" s="590">
        <v>0</v>
      </c>
      <c r="N88" s="590">
        <v>0</v>
      </c>
      <c r="O88" s="590">
        <v>0</v>
      </c>
      <c r="P88" s="591">
        <f t="shared" si="9"/>
        <v>0</v>
      </c>
      <c r="Q88" s="568"/>
      <c r="R88" s="585"/>
      <c r="S88" s="585"/>
      <c r="T88" s="585"/>
      <c r="U88" s="585"/>
      <c r="V88" s="585"/>
      <c r="W88" s="585"/>
      <c r="X88" s="592"/>
      <c r="Y88" s="654"/>
      <c r="Z88" s="597"/>
    </row>
    <row r="89" spans="1:26" s="564" customFormat="1" ht="13.5" customHeight="1" x14ac:dyDescent="0.25">
      <c r="A89" s="581">
        <v>81</v>
      </c>
      <c r="B89" s="582" t="s">
        <v>258</v>
      </c>
      <c r="C89" s="583" t="s">
        <v>697</v>
      </c>
      <c r="D89" s="584">
        <v>2000</v>
      </c>
      <c r="E89" s="585">
        <v>307</v>
      </c>
      <c r="F89" s="586">
        <v>727</v>
      </c>
      <c r="G89" s="586">
        <f t="shared" si="6"/>
        <v>540</v>
      </c>
      <c r="H89" s="587">
        <v>431</v>
      </c>
      <c r="I89" s="587">
        <v>53</v>
      </c>
      <c r="J89" s="587">
        <v>56</v>
      </c>
      <c r="K89" s="588">
        <f t="shared" si="7"/>
        <v>3574</v>
      </c>
      <c r="L89" s="589">
        <v>300</v>
      </c>
      <c r="M89" s="590">
        <v>1124</v>
      </c>
      <c r="N89" s="590">
        <v>3891</v>
      </c>
      <c r="O89" s="590">
        <v>2636</v>
      </c>
      <c r="P89" s="591">
        <f t="shared" si="9"/>
        <v>7951</v>
      </c>
      <c r="Q89" s="568"/>
      <c r="R89" s="585"/>
      <c r="S89" s="585"/>
      <c r="T89" s="585"/>
      <c r="U89" s="585"/>
      <c r="V89" s="585"/>
      <c r="W89" s="585"/>
      <c r="X89" s="592"/>
      <c r="Y89" s="654"/>
      <c r="Z89" s="597"/>
    </row>
    <row r="90" spans="1:26" s="564" customFormat="1" ht="13.5" customHeight="1" x14ac:dyDescent="0.25">
      <c r="A90" s="581">
        <v>82</v>
      </c>
      <c r="B90" s="582" t="s">
        <v>260</v>
      </c>
      <c r="C90" s="583" t="s">
        <v>261</v>
      </c>
      <c r="D90" s="584">
        <v>3900</v>
      </c>
      <c r="E90" s="585">
        <v>3000</v>
      </c>
      <c r="F90" s="586">
        <v>2250</v>
      </c>
      <c r="G90" s="586">
        <f t="shared" si="6"/>
        <v>1597</v>
      </c>
      <c r="H90" s="587">
        <v>789</v>
      </c>
      <c r="I90" s="587">
        <v>90</v>
      </c>
      <c r="J90" s="587">
        <v>718</v>
      </c>
      <c r="K90" s="588">
        <f t="shared" si="7"/>
        <v>10747</v>
      </c>
      <c r="L90" s="589">
        <v>180</v>
      </c>
      <c r="M90" s="590">
        <v>160</v>
      </c>
      <c r="N90" s="590">
        <v>6374</v>
      </c>
      <c r="O90" s="590">
        <v>4318</v>
      </c>
      <c r="P90" s="591">
        <f t="shared" si="9"/>
        <v>11032</v>
      </c>
      <c r="Q90" s="568"/>
      <c r="R90" s="585"/>
      <c r="S90" s="585"/>
      <c r="T90" s="585"/>
      <c r="U90" s="585"/>
      <c r="V90" s="585"/>
      <c r="W90" s="585"/>
      <c r="X90" s="592"/>
      <c r="Y90" s="654"/>
      <c r="Z90" s="597"/>
    </row>
    <row r="91" spans="1:26" s="564" customFormat="1" ht="13.5" customHeight="1" x14ac:dyDescent="0.25">
      <c r="A91" s="581">
        <v>83</v>
      </c>
      <c r="B91" s="582" t="s">
        <v>264</v>
      </c>
      <c r="C91" s="583" t="s">
        <v>265</v>
      </c>
      <c r="D91" s="584">
        <v>2270</v>
      </c>
      <c r="E91" s="585"/>
      <c r="F91" s="586"/>
      <c r="G91" s="586"/>
      <c r="H91" s="587"/>
      <c r="I91" s="587"/>
      <c r="J91" s="587"/>
      <c r="K91" s="588">
        <f t="shared" si="7"/>
        <v>2270</v>
      </c>
      <c r="L91" s="589">
        <v>0</v>
      </c>
      <c r="M91" s="590">
        <v>0</v>
      </c>
      <c r="N91" s="590">
        <v>0</v>
      </c>
      <c r="O91" s="590">
        <v>0</v>
      </c>
      <c r="P91" s="591">
        <f t="shared" si="9"/>
        <v>0</v>
      </c>
      <c r="Q91" s="568"/>
      <c r="R91" s="585"/>
      <c r="S91" s="585"/>
      <c r="T91" s="585"/>
      <c r="U91" s="585"/>
      <c r="V91" s="585"/>
      <c r="W91" s="585"/>
      <c r="X91" s="592"/>
      <c r="Y91" s="654"/>
      <c r="Z91" s="597"/>
    </row>
    <row r="92" spans="1:26" s="564" customFormat="1" ht="13.5" customHeight="1" x14ac:dyDescent="0.25">
      <c r="A92" s="581">
        <v>84</v>
      </c>
      <c r="B92" s="582" t="s">
        <v>270</v>
      </c>
      <c r="C92" s="583" t="s">
        <v>271</v>
      </c>
      <c r="D92" s="584"/>
      <c r="E92" s="585"/>
      <c r="F92" s="586"/>
      <c r="G92" s="586"/>
      <c r="H92" s="587"/>
      <c r="I92" s="587"/>
      <c r="J92" s="587"/>
      <c r="K92" s="588">
        <v>0</v>
      </c>
      <c r="L92" s="589">
        <v>0</v>
      </c>
      <c r="M92" s="590">
        <v>0</v>
      </c>
      <c r="N92" s="590">
        <v>0</v>
      </c>
      <c r="O92" s="590">
        <v>0</v>
      </c>
      <c r="P92" s="591">
        <v>0</v>
      </c>
      <c r="Q92" s="568">
        <v>183</v>
      </c>
      <c r="R92" s="585">
        <v>479</v>
      </c>
      <c r="S92" s="585">
        <v>290</v>
      </c>
      <c r="T92" s="585">
        <v>290</v>
      </c>
      <c r="U92" s="585">
        <v>393</v>
      </c>
      <c r="V92" s="585">
        <v>1050</v>
      </c>
      <c r="W92" s="585">
        <v>1119</v>
      </c>
      <c r="X92" s="592">
        <v>10</v>
      </c>
      <c r="Y92" s="654">
        <v>3814</v>
      </c>
      <c r="Z92" s="597"/>
    </row>
    <row r="93" spans="1:26" s="564" customFormat="1" ht="13.5" customHeight="1" x14ac:dyDescent="0.25">
      <c r="A93" s="581">
        <v>85</v>
      </c>
      <c r="B93" s="599" t="s">
        <v>272</v>
      </c>
      <c r="C93" s="600" t="s">
        <v>273</v>
      </c>
      <c r="D93" s="584">
        <v>777</v>
      </c>
      <c r="E93" s="585"/>
      <c r="F93" s="586"/>
      <c r="G93" s="586"/>
      <c r="H93" s="587"/>
      <c r="I93" s="587"/>
      <c r="J93" s="587"/>
      <c r="K93" s="588">
        <f>D93+E93+F93+G93</f>
        <v>777</v>
      </c>
      <c r="L93" s="589">
        <v>0</v>
      </c>
      <c r="M93" s="590">
        <v>0</v>
      </c>
      <c r="N93" s="590">
        <v>0</v>
      </c>
      <c r="O93" s="590">
        <v>0</v>
      </c>
      <c r="P93" s="591">
        <f>L93+M93+N93+O93</f>
        <v>0</v>
      </c>
      <c r="Q93" s="568"/>
      <c r="R93" s="585"/>
      <c r="S93" s="585"/>
      <c r="T93" s="585"/>
      <c r="U93" s="585"/>
      <c r="V93" s="585"/>
      <c r="W93" s="585"/>
      <c r="X93" s="592"/>
      <c r="Y93" s="654"/>
      <c r="Z93" s="597"/>
    </row>
    <row r="94" spans="1:26" s="564" customFormat="1" ht="13.5" customHeight="1" x14ac:dyDescent="0.25">
      <c r="A94" s="581">
        <v>86</v>
      </c>
      <c r="B94" s="582" t="s">
        <v>274</v>
      </c>
      <c r="C94" s="583" t="s">
        <v>275</v>
      </c>
      <c r="D94" s="584">
        <v>1560</v>
      </c>
      <c r="E94" s="585"/>
      <c r="F94" s="586"/>
      <c r="G94" s="586"/>
      <c r="H94" s="587"/>
      <c r="I94" s="587"/>
      <c r="J94" s="587"/>
      <c r="K94" s="588">
        <f>D94+E94+F94+G94</f>
        <v>1560</v>
      </c>
      <c r="L94" s="589">
        <v>0</v>
      </c>
      <c r="M94" s="590">
        <v>0</v>
      </c>
      <c r="N94" s="590">
        <v>0</v>
      </c>
      <c r="O94" s="590">
        <v>0</v>
      </c>
      <c r="P94" s="591">
        <f>L94+M94+N94+O94</f>
        <v>0</v>
      </c>
      <c r="Q94" s="568"/>
      <c r="R94" s="585"/>
      <c r="S94" s="585"/>
      <c r="T94" s="585"/>
      <c r="U94" s="585"/>
      <c r="V94" s="585"/>
      <c r="W94" s="585"/>
      <c r="X94" s="592"/>
      <c r="Y94" s="654"/>
      <c r="Z94" s="597"/>
    </row>
    <row r="95" spans="1:26" s="564" customFormat="1" ht="13.5" customHeight="1" x14ac:dyDescent="0.25">
      <c r="A95" s="581">
        <v>87</v>
      </c>
      <c r="B95" s="582" t="s">
        <v>276</v>
      </c>
      <c r="C95" s="583" t="s">
        <v>277</v>
      </c>
      <c r="D95" s="584">
        <v>1533</v>
      </c>
      <c r="E95" s="585">
        <v>59</v>
      </c>
      <c r="F95" s="586">
        <v>330</v>
      </c>
      <c r="G95" s="586"/>
      <c r="H95" s="587"/>
      <c r="I95" s="587"/>
      <c r="J95" s="587"/>
      <c r="K95" s="588">
        <f>D95+E95+F95+G95</f>
        <v>1922</v>
      </c>
      <c r="L95" s="589">
        <v>0</v>
      </c>
      <c r="M95" s="590">
        <v>0</v>
      </c>
      <c r="N95" s="590">
        <v>0</v>
      </c>
      <c r="O95" s="590">
        <v>0</v>
      </c>
      <c r="P95" s="591">
        <f>L95+M95+N95+O95</f>
        <v>0</v>
      </c>
      <c r="Q95" s="568"/>
      <c r="R95" s="585"/>
      <c r="S95" s="585"/>
      <c r="T95" s="585"/>
      <c r="U95" s="585"/>
      <c r="V95" s="585"/>
      <c r="W95" s="585"/>
      <c r="X95" s="592"/>
      <c r="Y95" s="654"/>
      <c r="Z95" s="597"/>
    </row>
    <row r="96" spans="1:26" s="564" customFormat="1" ht="13.5" customHeight="1" thickBot="1" x14ac:dyDescent="0.3">
      <c r="A96" s="642">
        <v>88</v>
      </c>
      <c r="B96" s="643" t="s">
        <v>278</v>
      </c>
      <c r="C96" s="644" t="s">
        <v>279</v>
      </c>
      <c r="D96" s="645">
        <v>2303</v>
      </c>
      <c r="E96" s="646">
        <v>91</v>
      </c>
      <c r="F96" s="647">
        <v>275</v>
      </c>
      <c r="G96" s="647">
        <f>H96+I96+J96</f>
        <v>547</v>
      </c>
      <c r="H96" s="648">
        <v>375</v>
      </c>
      <c r="I96" s="648">
        <v>50</v>
      </c>
      <c r="J96" s="648">
        <v>122</v>
      </c>
      <c r="K96" s="649">
        <f>D96+E96+F96+G96</f>
        <v>3216</v>
      </c>
      <c r="L96" s="650">
        <v>100</v>
      </c>
      <c r="M96" s="651">
        <v>800</v>
      </c>
      <c r="N96" s="651">
        <v>2185</v>
      </c>
      <c r="O96" s="651">
        <v>1480</v>
      </c>
      <c r="P96" s="652">
        <f>L96+M96+N96+O96</f>
        <v>4565</v>
      </c>
      <c r="Q96" s="655"/>
      <c r="R96" s="646"/>
      <c r="S96" s="646"/>
      <c r="T96" s="646"/>
      <c r="U96" s="646"/>
      <c r="V96" s="646"/>
      <c r="W96" s="646"/>
      <c r="X96" s="656"/>
      <c r="Y96" s="657"/>
      <c r="Z96" s="597"/>
    </row>
    <row r="97" spans="1:25" s="564" customFormat="1" ht="13.5" customHeight="1" x14ac:dyDescent="0.25">
      <c r="A97" s="601"/>
      <c r="B97" s="601"/>
      <c r="C97" s="602"/>
      <c r="D97" s="601"/>
      <c r="E97" s="601"/>
      <c r="F97" s="603"/>
      <c r="G97" s="603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</row>
    <row r="98" spans="1:25" s="564" customFormat="1" ht="13.5" customHeight="1" x14ac:dyDescent="0.25">
      <c r="A98" s="604"/>
      <c r="B98" s="604"/>
      <c r="C98" s="558"/>
      <c r="D98" s="601"/>
      <c r="E98" s="601"/>
      <c r="F98" s="605"/>
      <c r="G98" s="605"/>
      <c r="H98" s="604"/>
      <c r="I98" s="604"/>
      <c r="J98" s="604"/>
      <c r="K98" s="604"/>
      <c r="L98" s="604"/>
      <c r="M98" s="604"/>
      <c r="N98" s="604"/>
      <c r="O98" s="604"/>
      <c r="P98" s="604"/>
      <c r="Q98" s="604"/>
      <c r="R98" s="604"/>
      <c r="S98" s="604"/>
      <c r="T98" s="604"/>
      <c r="U98" s="604"/>
      <c r="V98" s="604"/>
      <c r="W98" s="604"/>
      <c r="X98" s="604"/>
      <c r="Y98" s="604"/>
    </row>
    <row r="99" spans="1:25" s="604" customFormat="1" x14ac:dyDescent="0.25">
      <c r="C99" s="558"/>
      <c r="F99" s="605"/>
      <c r="G99" s="605"/>
    </row>
    <row r="100" spans="1:25" s="604" customFormat="1" x14ac:dyDescent="0.25">
      <c r="C100" s="558"/>
      <c r="F100" s="605"/>
      <c r="G100" s="605"/>
    </row>
    <row r="101" spans="1:25" s="604" customFormat="1" x14ac:dyDescent="0.25">
      <c r="C101" s="558"/>
      <c r="F101" s="605"/>
      <c r="G101" s="605"/>
    </row>
    <row r="102" spans="1:25" s="604" customFormat="1" x14ac:dyDescent="0.25">
      <c r="C102" s="558"/>
      <c r="F102" s="605"/>
      <c r="G102" s="605"/>
    </row>
    <row r="103" spans="1:25" s="604" customFormat="1" x14ac:dyDescent="0.25">
      <c r="C103" s="558"/>
      <c r="F103" s="605"/>
      <c r="G103" s="605"/>
    </row>
    <row r="104" spans="1:25" s="604" customFormat="1" x14ac:dyDescent="0.25">
      <c r="C104" s="558"/>
      <c r="F104" s="605"/>
      <c r="G104" s="605"/>
    </row>
    <row r="105" spans="1:25" s="604" customFormat="1" x14ac:dyDescent="0.25">
      <c r="C105" s="558"/>
      <c r="F105" s="605"/>
      <c r="G105" s="605"/>
    </row>
    <row r="106" spans="1:25" s="604" customFormat="1" x14ac:dyDescent="0.25">
      <c r="C106" s="558"/>
      <c r="F106" s="605"/>
      <c r="G106" s="605"/>
    </row>
    <row r="107" spans="1:25" s="604" customFormat="1" x14ac:dyDescent="0.25">
      <c r="C107" s="558"/>
      <c r="F107" s="605"/>
      <c r="G107" s="605"/>
    </row>
    <row r="108" spans="1:25" s="604" customFormat="1" x14ac:dyDescent="0.25">
      <c r="C108" s="558"/>
      <c r="F108" s="605"/>
      <c r="G108" s="605"/>
    </row>
    <row r="109" spans="1:25" s="604" customFormat="1" x14ac:dyDescent="0.25">
      <c r="C109" s="558"/>
      <c r="F109" s="605"/>
      <c r="G109" s="605"/>
    </row>
    <row r="110" spans="1:25" s="604" customFormat="1" x14ac:dyDescent="0.25">
      <c r="C110" s="558"/>
      <c r="F110" s="605"/>
      <c r="G110" s="605"/>
    </row>
    <row r="111" spans="1:25" s="604" customFormat="1" x14ac:dyDescent="0.25">
      <c r="C111" s="558"/>
      <c r="F111" s="605"/>
      <c r="G111" s="605"/>
    </row>
    <row r="112" spans="1:25" s="604" customFormat="1" x14ac:dyDescent="0.25">
      <c r="C112" s="558"/>
      <c r="F112" s="605"/>
      <c r="G112" s="605"/>
    </row>
    <row r="113" spans="3:7" s="604" customFormat="1" x14ac:dyDescent="0.25">
      <c r="C113" s="558"/>
      <c r="F113" s="605"/>
      <c r="G113" s="605"/>
    </row>
    <row r="114" spans="3:7" s="604" customFormat="1" x14ac:dyDescent="0.25">
      <c r="C114" s="558"/>
      <c r="F114" s="605"/>
      <c r="G114" s="605"/>
    </row>
    <row r="115" spans="3:7" s="604" customFormat="1" x14ac:dyDescent="0.25">
      <c r="C115" s="558"/>
      <c r="F115" s="605"/>
      <c r="G115" s="605"/>
    </row>
    <row r="116" spans="3:7" s="604" customFormat="1" x14ac:dyDescent="0.25">
      <c r="C116" s="558"/>
      <c r="F116" s="605"/>
      <c r="G116" s="605"/>
    </row>
    <row r="117" spans="3:7" s="604" customFormat="1" x14ac:dyDescent="0.25">
      <c r="C117" s="558"/>
      <c r="F117" s="605"/>
      <c r="G117" s="605"/>
    </row>
    <row r="118" spans="3:7" s="604" customFormat="1" x14ac:dyDescent="0.25">
      <c r="C118" s="558"/>
      <c r="F118" s="605"/>
      <c r="G118" s="605"/>
    </row>
    <row r="119" spans="3:7" s="604" customFormat="1" x14ac:dyDescent="0.25">
      <c r="C119" s="558"/>
      <c r="F119" s="605"/>
      <c r="G119" s="605"/>
    </row>
    <row r="120" spans="3:7" s="604" customFormat="1" x14ac:dyDescent="0.25">
      <c r="C120" s="558"/>
      <c r="F120" s="605"/>
      <c r="G120" s="605"/>
    </row>
    <row r="121" spans="3:7" s="604" customFormat="1" x14ac:dyDescent="0.25">
      <c r="C121" s="558"/>
      <c r="F121" s="605"/>
      <c r="G121" s="605"/>
    </row>
    <row r="122" spans="3:7" s="604" customFormat="1" x14ac:dyDescent="0.25">
      <c r="C122" s="558"/>
      <c r="F122" s="605"/>
      <c r="G122" s="605"/>
    </row>
    <row r="123" spans="3:7" s="604" customFormat="1" x14ac:dyDescent="0.25">
      <c r="C123" s="558"/>
      <c r="F123" s="605"/>
      <c r="G123" s="605"/>
    </row>
    <row r="124" spans="3:7" s="604" customFormat="1" x14ac:dyDescent="0.25">
      <c r="C124" s="558"/>
      <c r="F124" s="605"/>
      <c r="G124" s="605"/>
    </row>
    <row r="125" spans="3:7" s="604" customFormat="1" x14ac:dyDescent="0.25">
      <c r="C125" s="558"/>
      <c r="F125" s="605"/>
      <c r="G125" s="605"/>
    </row>
    <row r="126" spans="3:7" s="604" customFormat="1" x14ac:dyDescent="0.25">
      <c r="C126" s="558"/>
      <c r="F126" s="605"/>
      <c r="G126" s="605"/>
    </row>
    <row r="127" spans="3:7" s="604" customFormat="1" x14ac:dyDescent="0.25">
      <c r="C127" s="558"/>
      <c r="F127" s="605"/>
      <c r="G127" s="605"/>
    </row>
    <row r="128" spans="3:7" s="604" customFormat="1" x14ac:dyDescent="0.25">
      <c r="C128" s="558"/>
      <c r="F128" s="605"/>
      <c r="G128" s="605"/>
    </row>
    <row r="129" spans="3:7" s="604" customFormat="1" x14ac:dyDescent="0.25">
      <c r="C129" s="558"/>
      <c r="F129" s="605"/>
      <c r="G129" s="605"/>
    </row>
    <row r="130" spans="3:7" s="604" customFormat="1" x14ac:dyDescent="0.25">
      <c r="C130" s="558"/>
      <c r="F130" s="605"/>
      <c r="G130" s="605"/>
    </row>
    <row r="131" spans="3:7" s="604" customFormat="1" x14ac:dyDescent="0.25">
      <c r="C131" s="558"/>
      <c r="F131" s="605"/>
      <c r="G131" s="605"/>
    </row>
    <row r="132" spans="3:7" s="604" customFormat="1" x14ac:dyDescent="0.25">
      <c r="C132" s="558"/>
      <c r="F132" s="605"/>
      <c r="G132" s="605"/>
    </row>
    <row r="133" spans="3:7" s="604" customFormat="1" x14ac:dyDescent="0.25">
      <c r="C133" s="558"/>
      <c r="F133" s="605"/>
      <c r="G133" s="605"/>
    </row>
    <row r="134" spans="3:7" s="604" customFormat="1" x14ac:dyDescent="0.25">
      <c r="C134" s="558"/>
      <c r="F134" s="605"/>
      <c r="G134" s="605"/>
    </row>
    <row r="135" spans="3:7" s="604" customFormat="1" x14ac:dyDescent="0.25">
      <c r="C135" s="558"/>
      <c r="F135" s="605"/>
      <c r="G135" s="605"/>
    </row>
    <row r="136" spans="3:7" s="604" customFormat="1" x14ac:dyDescent="0.25">
      <c r="C136" s="558"/>
      <c r="F136" s="605"/>
      <c r="G136" s="605"/>
    </row>
    <row r="137" spans="3:7" s="604" customFormat="1" x14ac:dyDescent="0.25">
      <c r="C137" s="558"/>
      <c r="F137" s="605"/>
      <c r="G137" s="605"/>
    </row>
    <row r="138" spans="3:7" s="604" customFormat="1" x14ac:dyDescent="0.25">
      <c r="C138" s="558"/>
      <c r="F138" s="605"/>
      <c r="G138" s="605"/>
    </row>
    <row r="139" spans="3:7" s="604" customFormat="1" x14ac:dyDescent="0.25">
      <c r="C139" s="558"/>
      <c r="F139" s="605"/>
      <c r="G139" s="605"/>
    </row>
    <row r="140" spans="3:7" s="604" customFormat="1" x14ac:dyDescent="0.25">
      <c r="C140" s="558"/>
      <c r="F140" s="605"/>
      <c r="G140" s="605"/>
    </row>
    <row r="141" spans="3:7" s="604" customFormat="1" x14ac:dyDescent="0.25">
      <c r="C141" s="558"/>
      <c r="F141" s="605"/>
      <c r="G141" s="605"/>
    </row>
    <row r="142" spans="3:7" s="604" customFormat="1" x14ac:dyDescent="0.25">
      <c r="C142" s="558"/>
      <c r="F142" s="605"/>
      <c r="G142" s="605"/>
    </row>
    <row r="143" spans="3:7" s="604" customFormat="1" x14ac:dyDescent="0.25">
      <c r="C143" s="558"/>
      <c r="F143" s="605"/>
      <c r="G143" s="605"/>
    </row>
    <row r="144" spans="3:7" s="604" customFormat="1" x14ac:dyDescent="0.25">
      <c r="C144" s="558"/>
      <c r="F144" s="605"/>
      <c r="G144" s="605"/>
    </row>
    <row r="145" spans="3:7" s="604" customFormat="1" x14ac:dyDescent="0.25">
      <c r="C145" s="558"/>
      <c r="F145" s="605"/>
      <c r="G145" s="605"/>
    </row>
    <row r="146" spans="3:7" s="604" customFormat="1" x14ac:dyDescent="0.25">
      <c r="C146" s="558"/>
      <c r="F146" s="605"/>
      <c r="G146" s="605"/>
    </row>
    <row r="147" spans="3:7" s="604" customFormat="1" x14ac:dyDescent="0.25">
      <c r="C147" s="558"/>
      <c r="F147" s="605"/>
      <c r="G147" s="605"/>
    </row>
    <row r="148" spans="3:7" s="604" customFormat="1" x14ac:dyDescent="0.25">
      <c r="C148" s="558"/>
      <c r="F148" s="605"/>
      <c r="G148" s="605"/>
    </row>
    <row r="149" spans="3:7" s="604" customFormat="1" x14ac:dyDescent="0.25">
      <c r="C149" s="558"/>
      <c r="F149" s="605"/>
      <c r="G149" s="605"/>
    </row>
    <row r="150" spans="3:7" s="604" customFormat="1" x14ac:dyDescent="0.25">
      <c r="C150" s="558"/>
      <c r="F150" s="605"/>
      <c r="G150" s="605"/>
    </row>
    <row r="151" spans="3:7" s="604" customFormat="1" x14ac:dyDescent="0.25">
      <c r="C151" s="558"/>
      <c r="F151" s="605"/>
      <c r="G151" s="605"/>
    </row>
    <row r="152" spans="3:7" s="604" customFormat="1" x14ac:dyDescent="0.25">
      <c r="C152" s="558"/>
      <c r="F152" s="605"/>
      <c r="G152" s="605"/>
    </row>
    <row r="153" spans="3:7" s="604" customFormat="1" x14ac:dyDescent="0.25">
      <c r="C153" s="558"/>
      <c r="F153" s="605"/>
      <c r="G153" s="605"/>
    </row>
    <row r="154" spans="3:7" s="604" customFormat="1" x14ac:dyDescent="0.25">
      <c r="C154" s="558"/>
      <c r="F154" s="605"/>
      <c r="G154" s="605"/>
    </row>
    <row r="155" spans="3:7" s="604" customFormat="1" x14ac:dyDescent="0.25">
      <c r="C155" s="558"/>
      <c r="F155" s="605"/>
      <c r="G155" s="605"/>
    </row>
    <row r="156" spans="3:7" s="604" customFormat="1" x14ac:dyDescent="0.25">
      <c r="C156" s="558"/>
      <c r="F156" s="605"/>
      <c r="G156" s="605"/>
    </row>
    <row r="157" spans="3:7" s="604" customFormat="1" x14ac:dyDescent="0.25">
      <c r="C157" s="558"/>
      <c r="F157" s="605"/>
      <c r="G157" s="605"/>
    </row>
    <row r="158" spans="3:7" s="604" customFormat="1" x14ac:dyDescent="0.25">
      <c r="C158" s="558"/>
      <c r="F158" s="605"/>
      <c r="G158" s="605"/>
    </row>
    <row r="159" spans="3:7" s="604" customFormat="1" x14ac:dyDescent="0.25">
      <c r="C159" s="558"/>
      <c r="F159" s="605"/>
      <c r="G159" s="605"/>
    </row>
    <row r="160" spans="3:7" s="604" customFormat="1" x14ac:dyDescent="0.25">
      <c r="C160" s="558"/>
      <c r="F160" s="605"/>
      <c r="G160" s="605"/>
    </row>
    <row r="161" spans="3:7" s="604" customFormat="1" x14ac:dyDescent="0.25">
      <c r="C161" s="558"/>
      <c r="F161" s="605"/>
      <c r="G161" s="605"/>
    </row>
    <row r="162" spans="3:7" s="604" customFormat="1" x14ac:dyDescent="0.25">
      <c r="C162" s="558"/>
      <c r="F162" s="605"/>
      <c r="G162" s="605"/>
    </row>
    <row r="163" spans="3:7" s="604" customFormat="1" x14ac:dyDescent="0.25">
      <c r="C163" s="558"/>
      <c r="F163" s="605"/>
      <c r="G163" s="605"/>
    </row>
    <row r="164" spans="3:7" s="604" customFormat="1" x14ac:dyDescent="0.25">
      <c r="C164" s="558"/>
      <c r="F164" s="605"/>
      <c r="G164" s="605"/>
    </row>
    <row r="165" spans="3:7" s="604" customFormat="1" x14ac:dyDescent="0.25">
      <c r="C165" s="558"/>
      <c r="F165" s="605"/>
      <c r="G165" s="605"/>
    </row>
    <row r="166" spans="3:7" s="604" customFormat="1" x14ac:dyDescent="0.25">
      <c r="C166" s="558"/>
      <c r="F166" s="605"/>
      <c r="G166" s="605"/>
    </row>
    <row r="167" spans="3:7" s="604" customFormat="1" x14ac:dyDescent="0.25">
      <c r="C167" s="558"/>
      <c r="F167" s="605"/>
      <c r="G167" s="605"/>
    </row>
    <row r="168" spans="3:7" s="604" customFormat="1" x14ac:dyDescent="0.25">
      <c r="C168" s="558"/>
      <c r="F168" s="605"/>
      <c r="G168" s="605"/>
    </row>
    <row r="169" spans="3:7" s="604" customFormat="1" x14ac:dyDescent="0.25">
      <c r="C169" s="558"/>
      <c r="F169" s="605"/>
      <c r="G169" s="605"/>
    </row>
    <row r="170" spans="3:7" s="604" customFormat="1" x14ac:dyDescent="0.25">
      <c r="C170" s="558"/>
      <c r="F170" s="605"/>
      <c r="G170" s="605"/>
    </row>
    <row r="171" spans="3:7" s="604" customFormat="1" x14ac:dyDescent="0.25">
      <c r="C171" s="558"/>
      <c r="F171" s="605"/>
      <c r="G171" s="605"/>
    </row>
    <row r="172" spans="3:7" s="604" customFormat="1" x14ac:dyDescent="0.25">
      <c r="C172" s="558"/>
      <c r="F172" s="605"/>
      <c r="G172" s="605"/>
    </row>
    <row r="173" spans="3:7" s="604" customFormat="1" x14ac:dyDescent="0.25">
      <c r="C173" s="558"/>
      <c r="F173" s="605"/>
      <c r="G173" s="605"/>
    </row>
    <row r="174" spans="3:7" s="604" customFormat="1" x14ac:dyDescent="0.25">
      <c r="C174" s="558"/>
      <c r="F174" s="605"/>
      <c r="G174" s="605"/>
    </row>
    <row r="175" spans="3:7" s="604" customFormat="1" x14ac:dyDescent="0.25">
      <c r="C175" s="558"/>
      <c r="F175" s="605"/>
      <c r="G175" s="605"/>
    </row>
    <row r="176" spans="3:7" s="604" customFormat="1" x14ac:dyDescent="0.25">
      <c r="C176" s="558"/>
      <c r="F176" s="605"/>
      <c r="G176" s="605"/>
    </row>
    <row r="177" spans="3:7" s="604" customFormat="1" x14ac:dyDescent="0.25">
      <c r="C177" s="558"/>
      <c r="F177" s="605"/>
      <c r="G177" s="605"/>
    </row>
    <row r="178" spans="3:7" s="604" customFormat="1" x14ac:dyDescent="0.25">
      <c r="C178" s="558"/>
      <c r="F178" s="605"/>
      <c r="G178" s="605"/>
    </row>
    <row r="179" spans="3:7" s="604" customFormat="1" x14ac:dyDescent="0.25">
      <c r="C179" s="558"/>
      <c r="F179" s="605"/>
      <c r="G179" s="605"/>
    </row>
    <row r="180" spans="3:7" s="604" customFormat="1" x14ac:dyDescent="0.25">
      <c r="C180" s="558"/>
      <c r="F180" s="605"/>
      <c r="G180" s="605"/>
    </row>
    <row r="181" spans="3:7" s="604" customFormat="1" x14ac:dyDescent="0.25">
      <c r="C181" s="558"/>
      <c r="F181" s="605"/>
      <c r="G181" s="605"/>
    </row>
    <row r="182" spans="3:7" s="604" customFormat="1" x14ac:dyDescent="0.25">
      <c r="C182" s="558"/>
      <c r="F182" s="605"/>
      <c r="G182" s="605"/>
    </row>
    <row r="183" spans="3:7" s="604" customFormat="1" x14ac:dyDescent="0.25">
      <c r="C183" s="558"/>
      <c r="F183" s="605"/>
      <c r="G183" s="605"/>
    </row>
    <row r="184" spans="3:7" s="604" customFormat="1" x14ac:dyDescent="0.25">
      <c r="C184" s="558"/>
      <c r="F184" s="605"/>
      <c r="G184" s="605"/>
    </row>
    <row r="185" spans="3:7" s="604" customFormat="1" x14ac:dyDescent="0.25">
      <c r="C185" s="558"/>
      <c r="F185" s="605"/>
      <c r="G185" s="605"/>
    </row>
    <row r="186" spans="3:7" s="604" customFormat="1" x14ac:dyDescent="0.25">
      <c r="C186" s="558"/>
      <c r="F186" s="605"/>
      <c r="G186" s="605"/>
    </row>
    <row r="187" spans="3:7" s="604" customFormat="1" x14ac:dyDescent="0.25">
      <c r="C187" s="558"/>
      <c r="F187" s="605"/>
      <c r="G187" s="605"/>
    </row>
    <row r="188" spans="3:7" s="604" customFormat="1" x14ac:dyDescent="0.25">
      <c r="C188" s="558"/>
      <c r="F188" s="605"/>
      <c r="G188" s="605"/>
    </row>
    <row r="189" spans="3:7" s="604" customFormat="1" x14ac:dyDescent="0.25">
      <c r="C189" s="558"/>
      <c r="F189" s="605"/>
      <c r="G189" s="605"/>
    </row>
    <row r="190" spans="3:7" s="604" customFormat="1" x14ac:dyDescent="0.25">
      <c r="C190" s="558"/>
      <c r="F190" s="605"/>
      <c r="G190" s="605"/>
    </row>
    <row r="191" spans="3:7" s="604" customFormat="1" x14ac:dyDescent="0.25">
      <c r="C191" s="558"/>
      <c r="F191" s="605"/>
      <c r="G191" s="605"/>
    </row>
    <row r="192" spans="3:7" s="604" customFormat="1" x14ac:dyDescent="0.25">
      <c r="C192" s="558"/>
      <c r="F192" s="605"/>
      <c r="G192" s="605"/>
    </row>
    <row r="193" spans="3:7" s="604" customFormat="1" x14ac:dyDescent="0.25">
      <c r="C193" s="558"/>
      <c r="F193" s="605"/>
      <c r="G193" s="605"/>
    </row>
    <row r="194" spans="3:7" s="604" customFormat="1" x14ac:dyDescent="0.25">
      <c r="C194" s="558"/>
      <c r="F194" s="605"/>
      <c r="G194" s="605"/>
    </row>
    <row r="195" spans="3:7" s="604" customFormat="1" x14ac:dyDescent="0.25">
      <c r="C195" s="558"/>
      <c r="F195" s="605"/>
      <c r="G195" s="605"/>
    </row>
    <row r="196" spans="3:7" s="604" customFormat="1" x14ac:dyDescent="0.25">
      <c r="C196" s="558"/>
      <c r="F196" s="605"/>
      <c r="G196" s="605"/>
    </row>
    <row r="197" spans="3:7" s="604" customFormat="1" x14ac:dyDescent="0.25">
      <c r="C197" s="558"/>
      <c r="F197" s="605"/>
      <c r="G197" s="605"/>
    </row>
    <row r="198" spans="3:7" s="604" customFormat="1" x14ac:dyDescent="0.25">
      <c r="C198" s="558"/>
      <c r="F198" s="605"/>
      <c r="G198" s="605"/>
    </row>
    <row r="199" spans="3:7" s="604" customFormat="1" x14ac:dyDescent="0.25">
      <c r="C199" s="558"/>
      <c r="F199" s="605"/>
      <c r="G199" s="605"/>
    </row>
    <row r="200" spans="3:7" s="604" customFormat="1" x14ac:dyDescent="0.25">
      <c r="C200" s="558"/>
      <c r="F200" s="605"/>
      <c r="G200" s="605"/>
    </row>
    <row r="201" spans="3:7" s="604" customFormat="1" x14ac:dyDescent="0.25">
      <c r="C201" s="558"/>
      <c r="F201" s="605"/>
      <c r="G201" s="605"/>
    </row>
    <row r="202" spans="3:7" s="604" customFormat="1" x14ac:dyDescent="0.25">
      <c r="C202" s="558"/>
      <c r="F202" s="605"/>
      <c r="G202" s="605"/>
    </row>
    <row r="203" spans="3:7" s="604" customFormat="1" x14ac:dyDescent="0.25">
      <c r="C203" s="558"/>
      <c r="F203" s="605"/>
      <c r="G203" s="605"/>
    </row>
    <row r="204" spans="3:7" s="604" customFormat="1" x14ac:dyDescent="0.25">
      <c r="C204" s="558"/>
      <c r="F204" s="605"/>
      <c r="G204" s="605"/>
    </row>
    <row r="205" spans="3:7" s="604" customFormat="1" x14ac:dyDescent="0.25">
      <c r="C205" s="558"/>
      <c r="F205" s="605"/>
      <c r="G205" s="605"/>
    </row>
    <row r="206" spans="3:7" s="604" customFormat="1" x14ac:dyDescent="0.25">
      <c r="C206" s="558"/>
      <c r="F206" s="605"/>
      <c r="G206" s="605"/>
    </row>
    <row r="207" spans="3:7" s="604" customFormat="1" x14ac:dyDescent="0.25">
      <c r="C207" s="558"/>
      <c r="F207" s="605"/>
      <c r="G207" s="605"/>
    </row>
    <row r="208" spans="3:7" s="604" customFormat="1" x14ac:dyDescent="0.25">
      <c r="C208" s="558"/>
      <c r="F208" s="605"/>
      <c r="G208" s="605"/>
    </row>
    <row r="209" spans="3:7" s="604" customFormat="1" x14ac:dyDescent="0.25">
      <c r="C209" s="558"/>
      <c r="F209" s="605"/>
      <c r="G209" s="605"/>
    </row>
    <row r="210" spans="3:7" s="604" customFormat="1" x14ac:dyDescent="0.25">
      <c r="C210" s="558"/>
      <c r="F210" s="605"/>
      <c r="G210" s="605"/>
    </row>
    <row r="211" spans="3:7" s="604" customFormat="1" x14ac:dyDescent="0.25">
      <c r="C211" s="558"/>
      <c r="F211" s="605"/>
      <c r="G211" s="605"/>
    </row>
    <row r="212" spans="3:7" s="604" customFormat="1" x14ac:dyDescent="0.25">
      <c r="C212" s="558"/>
      <c r="F212" s="605"/>
      <c r="G212" s="605"/>
    </row>
    <row r="213" spans="3:7" s="604" customFormat="1" x14ac:dyDescent="0.25">
      <c r="C213" s="558"/>
      <c r="F213" s="605"/>
      <c r="G213" s="605"/>
    </row>
    <row r="214" spans="3:7" s="604" customFormat="1" x14ac:dyDescent="0.25">
      <c r="C214" s="558"/>
      <c r="F214" s="605"/>
      <c r="G214" s="605"/>
    </row>
    <row r="215" spans="3:7" s="604" customFormat="1" x14ac:dyDescent="0.25">
      <c r="C215" s="558"/>
      <c r="F215" s="605"/>
      <c r="G215" s="605"/>
    </row>
    <row r="216" spans="3:7" s="604" customFormat="1" x14ac:dyDescent="0.25">
      <c r="C216" s="558"/>
      <c r="F216" s="605"/>
      <c r="G216" s="605"/>
    </row>
    <row r="217" spans="3:7" s="604" customFormat="1" x14ac:dyDescent="0.25">
      <c r="C217" s="558"/>
      <c r="F217" s="605"/>
      <c r="G217" s="605"/>
    </row>
    <row r="218" spans="3:7" s="604" customFormat="1" x14ac:dyDescent="0.25">
      <c r="C218" s="558"/>
      <c r="F218" s="605"/>
      <c r="G218" s="605"/>
    </row>
    <row r="219" spans="3:7" s="604" customFormat="1" x14ac:dyDescent="0.25">
      <c r="C219" s="558"/>
      <c r="F219" s="605"/>
      <c r="G219" s="605"/>
    </row>
    <row r="220" spans="3:7" s="604" customFormat="1" x14ac:dyDescent="0.25">
      <c r="C220" s="558"/>
      <c r="F220" s="605"/>
      <c r="G220" s="605"/>
    </row>
    <row r="221" spans="3:7" s="604" customFormat="1" x14ac:dyDescent="0.25">
      <c r="C221" s="558"/>
      <c r="F221" s="605"/>
      <c r="G221" s="605"/>
    </row>
    <row r="222" spans="3:7" s="604" customFormat="1" x14ac:dyDescent="0.25">
      <c r="C222" s="558"/>
      <c r="F222" s="605"/>
      <c r="G222" s="605"/>
    </row>
    <row r="223" spans="3:7" s="604" customFormat="1" x14ac:dyDescent="0.25">
      <c r="C223" s="558"/>
      <c r="F223" s="605"/>
      <c r="G223" s="605"/>
    </row>
    <row r="224" spans="3:7" s="604" customFormat="1" x14ac:dyDescent="0.25">
      <c r="C224" s="558"/>
      <c r="F224" s="605"/>
      <c r="G224" s="605"/>
    </row>
    <row r="225" spans="1:25" s="604" customFormat="1" x14ac:dyDescent="0.25">
      <c r="C225" s="558"/>
      <c r="F225" s="605"/>
      <c r="G225" s="605"/>
    </row>
    <row r="226" spans="1:25" s="604" customFormat="1" x14ac:dyDescent="0.25">
      <c r="C226" s="558"/>
      <c r="F226" s="605"/>
      <c r="G226" s="605"/>
    </row>
    <row r="227" spans="1:25" s="604" customFormat="1" x14ac:dyDescent="0.25">
      <c r="C227" s="558"/>
      <c r="F227" s="605"/>
      <c r="G227" s="605"/>
    </row>
    <row r="228" spans="1:25" s="604" customFormat="1" x14ac:dyDescent="0.25">
      <c r="C228" s="558"/>
      <c r="F228" s="605"/>
      <c r="G228" s="605"/>
    </row>
    <row r="229" spans="1:25" s="604" customFormat="1" x14ac:dyDescent="0.25">
      <c r="C229" s="558"/>
      <c r="F229" s="605"/>
      <c r="G229" s="605"/>
    </row>
    <row r="230" spans="1:25" s="604" customFormat="1" x14ac:dyDescent="0.25">
      <c r="C230" s="558"/>
      <c r="F230" s="605"/>
      <c r="G230" s="605"/>
    </row>
    <row r="231" spans="1:25" s="604" customFormat="1" x14ac:dyDescent="0.25">
      <c r="A231" s="557"/>
      <c r="B231" s="557"/>
      <c r="C231" s="606"/>
      <c r="D231" s="607"/>
      <c r="F231" s="560"/>
      <c r="G231" s="560"/>
      <c r="H231" s="557"/>
      <c r="I231" s="557"/>
      <c r="J231" s="557"/>
      <c r="K231" s="557"/>
      <c r="L231" s="557"/>
      <c r="M231" s="557"/>
      <c r="N231" s="557"/>
      <c r="O231" s="557"/>
      <c r="P231" s="557"/>
      <c r="Q231" s="557"/>
      <c r="R231" s="557"/>
      <c r="S231" s="557"/>
      <c r="T231" s="557"/>
      <c r="U231" s="557"/>
      <c r="V231" s="557"/>
      <c r="W231" s="557"/>
      <c r="X231" s="557"/>
      <c r="Y231" s="557"/>
    </row>
    <row r="232" spans="1:25" s="604" customFormat="1" x14ac:dyDescent="0.25">
      <c r="A232" s="557"/>
      <c r="B232" s="557"/>
      <c r="C232" s="606"/>
      <c r="D232" s="607"/>
      <c r="F232" s="560"/>
      <c r="G232" s="560"/>
      <c r="H232" s="557"/>
      <c r="I232" s="557"/>
      <c r="J232" s="557"/>
      <c r="K232" s="557"/>
      <c r="L232" s="557"/>
      <c r="M232" s="557"/>
      <c r="N232" s="557"/>
      <c r="O232" s="557"/>
      <c r="P232" s="557"/>
      <c r="Q232" s="557"/>
      <c r="R232" s="557"/>
      <c r="S232" s="557"/>
      <c r="T232" s="557"/>
      <c r="U232" s="557"/>
      <c r="V232" s="557"/>
      <c r="W232" s="557"/>
      <c r="X232" s="557"/>
      <c r="Y232" s="557"/>
    </row>
    <row r="233" spans="1:25" s="604" customFormat="1" x14ac:dyDescent="0.25">
      <c r="A233" s="557"/>
      <c r="B233" s="557"/>
      <c r="C233" s="606"/>
      <c r="D233" s="607"/>
      <c r="F233" s="560"/>
      <c r="G233" s="560"/>
      <c r="H233" s="557"/>
      <c r="I233" s="557"/>
      <c r="J233" s="557"/>
      <c r="K233" s="557"/>
      <c r="L233" s="557"/>
      <c r="M233" s="557"/>
      <c r="N233" s="557"/>
      <c r="O233" s="557"/>
      <c r="P233" s="557"/>
      <c r="Q233" s="557"/>
      <c r="R233" s="557"/>
      <c r="S233" s="557"/>
      <c r="T233" s="557"/>
      <c r="U233" s="557"/>
      <c r="V233" s="557"/>
      <c r="W233" s="557"/>
      <c r="X233" s="557"/>
      <c r="Y233" s="557"/>
    </row>
    <row r="234" spans="1:25" s="604" customFormat="1" x14ac:dyDescent="0.25">
      <c r="A234" s="557"/>
      <c r="B234" s="557"/>
      <c r="C234" s="606"/>
      <c r="D234" s="607"/>
      <c r="F234" s="560"/>
      <c r="G234" s="560"/>
      <c r="H234" s="557"/>
      <c r="I234" s="557"/>
      <c r="J234" s="557"/>
      <c r="K234" s="557"/>
      <c r="L234" s="557"/>
      <c r="M234" s="557"/>
      <c r="N234" s="557"/>
      <c r="O234" s="557"/>
      <c r="P234" s="557"/>
      <c r="Q234" s="557"/>
      <c r="R234" s="557"/>
      <c r="S234" s="557"/>
      <c r="T234" s="557"/>
      <c r="U234" s="557"/>
      <c r="V234" s="557"/>
      <c r="W234" s="557"/>
      <c r="X234" s="557"/>
      <c r="Y234" s="557"/>
    </row>
    <row r="235" spans="1:25" s="604" customFormat="1" x14ac:dyDescent="0.25">
      <c r="A235" s="557"/>
      <c r="B235" s="557"/>
      <c r="C235" s="606"/>
      <c r="D235" s="607"/>
      <c r="F235" s="560"/>
      <c r="G235" s="560"/>
      <c r="H235" s="557"/>
      <c r="I235" s="557"/>
      <c r="J235" s="557"/>
      <c r="K235" s="557"/>
      <c r="L235" s="557"/>
      <c r="M235" s="557"/>
      <c r="N235" s="557"/>
      <c r="O235" s="557"/>
      <c r="P235" s="557"/>
      <c r="Q235" s="557"/>
      <c r="R235" s="557"/>
      <c r="S235" s="557"/>
      <c r="T235" s="557"/>
      <c r="U235" s="557"/>
      <c r="V235" s="557"/>
      <c r="W235" s="557"/>
      <c r="X235" s="557"/>
      <c r="Y235" s="557"/>
    </row>
    <row r="236" spans="1:25" s="604" customFormat="1" x14ac:dyDescent="0.25">
      <c r="A236" s="557"/>
      <c r="B236" s="557"/>
      <c r="C236" s="606"/>
      <c r="D236" s="607"/>
      <c r="F236" s="560"/>
      <c r="G236" s="560"/>
      <c r="H236" s="557"/>
      <c r="I236" s="557"/>
      <c r="J236" s="557"/>
      <c r="K236" s="557"/>
      <c r="L236" s="557"/>
      <c r="M236" s="557"/>
      <c r="N236" s="557"/>
      <c r="O236" s="557"/>
      <c r="P236" s="557"/>
      <c r="Q236" s="557"/>
      <c r="R236" s="557"/>
      <c r="S236" s="557"/>
      <c r="T236" s="557"/>
      <c r="U236" s="557"/>
      <c r="V236" s="557"/>
      <c r="W236" s="557"/>
      <c r="X236" s="557"/>
      <c r="Y236" s="557"/>
    </row>
    <row r="237" spans="1:25" s="604" customFormat="1" x14ac:dyDescent="0.25">
      <c r="A237" s="557"/>
      <c r="B237" s="557"/>
      <c r="C237" s="606"/>
      <c r="D237" s="607"/>
      <c r="F237" s="560"/>
      <c r="G237" s="560"/>
      <c r="H237" s="557"/>
      <c r="I237" s="557"/>
      <c r="J237" s="557"/>
      <c r="K237" s="557"/>
      <c r="L237" s="557"/>
      <c r="M237" s="557"/>
      <c r="N237" s="557"/>
      <c r="O237" s="557"/>
      <c r="P237" s="557"/>
      <c r="Q237" s="557"/>
      <c r="R237" s="557"/>
      <c r="S237" s="557"/>
      <c r="T237" s="557"/>
      <c r="U237" s="557"/>
      <c r="V237" s="557"/>
      <c r="W237" s="557"/>
      <c r="X237" s="557"/>
      <c r="Y237" s="557"/>
    </row>
    <row r="238" spans="1:25" s="604" customFormat="1" x14ac:dyDescent="0.25">
      <c r="A238" s="557"/>
      <c r="B238" s="557"/>
      <c r="C238" s="606"/>
      <c r="D238" s="607"/>
      <c r="F238" s="560"/>
      <c r="G238" s="560"/>
      <c r="H238" s="557"/>
      <c r="I238" s="557"/>
      <c r="J238" s="557"/>
      <c r="K238" s="557"/>
      <c r="L238" s="557"/>
      <c r="M238" s="557"/>
      <c r="N238" s="557"/>
      <c r="O238" s="557"/>
      <c r="P238" s="557"/>
      <c r="Q238" s="557"/>
      <c r="R238" s="557"/>
      <c r="S238" s="557"/>
      <c r="T238" s="557"/>
      <c r="U238" s="557"/>
      <c r="V238" s="557"/>
      <c r="W238" s="557"/>
      <c r="X238" s="557"/>
      <c r="Y238" s="557"/>
    </row>
    <row r="239" spans="1:25" s="604" customFormat="1" x14ac:dyDescent="0.25">
      <c r="A239" s="557"/>
      <c r="B239" s="557"/>
      <c r="C239" s="606"/>
      <c r="D239" s="607"/>
      <c r="F239" s="560"/>
      <c r="G239" s="560"/>
      <c r="H239" s="557"/>
      <c r="I239" s="557"/>
      <c r="J239" s="557"/>
      <c r="K239" s="557"/>
      <c r="L239" s="557"/>
      <c r="M239" s="557"/>
      <c r="N239" s="557"/>
      <c r="O239" s="557"/>
      <c r="P239" s="557"/>
      <c r="Q239" s="557"/>
      <c r="R239" s="557"/>
      <c r="S239" s="557"/>
      <c r="T239" s="557"/>
      <c r="U239" s="557"/>
      <c r="V239" s="557"/>
      <c r="W239" s="557"/>
      <c r="X239" s="557"/>
      <c r="Y239" s="557"/>
    </row>
    <row r="240" spans="1:25" s="604" customFormat="1" x14ac:dyDescent="0.25">
      <c r="A240" s="557"/>
      <c r="B240" s="557"/>
      <c r="C240" s="606"/>
      <c r="D240" s="607"/>
      <c r="F240" s="560"/>
      <c r="G240" s="560"/>
      <c r="H240" s="557"/>
      <c r="I240" s="557"/>
      <c r="J240" s="557"/>
      <c r="K240" s="557"/>
      <c r="L240" s="557"/>
      <c r="M240" s="557"/>
      <c r="N240" s="557"/>
      <c r="O240" s="557"/>
      <c r="P240" s="557"/>
      <c r="Q240" s="557"/>
      <c r="R240" s="557"/>
      <c r="S240" s="557"/>
      <c r="T240" s="557"/>
      <c r="U240" s="557"/>
      <c r="V240" s="557"/>
      <c r="W240" s="557"/>
      <c r="X240" s="557"/>
      <c r="Y240" s="557"/>
    </row>
    <row r="241" spans="1:25" s="604" customFormat="1" x14ac:dyDescent="0.25">
      <c r="A241" s="557"/>
      <c r="B241" s="557"/>
      <c r="C241" s="606"/>
      <c r="D241" s="607"/>
      <c r="F241" s="560"/>
      <c r="G241" s="560"/>
      <c r="H241" s="557"/>
      <c r="I241" s="557"/>
      <c r="J241" s="557"/>
      <c r="K241" s="557"/>
      <c r="L241" s="557"/>
      <c r="M241" s="557"/>
      <c r="N241" s="557"/>
      <c r="O241" s="557"/>
      <c r="P241" s="557"/>
      <c r="Q241" s="557"/>
      <c r="R241" s="557"/>
      <c r="S241" s="557"/>
      <c r="T241" s="557"/>
      <c r="U241" s="557"/>
      <c r="V241" s="557"/>
      <c r="W241" s="557"/>
      <c r="X241" s="557"/>
      <c r="Y241" s="557"/>
    </row>
    <row r="242" spans="1:25" s="604" customFormat="1" x14ac:dyDescent="0.25">
      <c r="A242" s="557"/>
      <c r="B242" s="557"/>
      <c r="C242" s="606"/>
      <c r="D242" s="607"/>
      <c r="F242" s="560"/>
      <c r="G242" s="560"/>
      <c r="H242" s="557"/>
      <c r="I242" s="557"/>
      <c r="J242" s="557"/>
      <c r="K242" s="557"/>
      <c r="L242" s="557"/>
      <c r="M242" s="557"/>
      <c r="N242" s="557"/>
      <c r="O242" s="557"/>
      <c r="P242" s="557"/>
      <c r="Q242" s="557"/>
      <c r="R242" s="557"/>
      <c r="S242" s="557"/>
      <c r="T242" s="557"/>
      <c r="U242" s="557"/>
      <c r="V242" s="557"/>
      <c r="W242" s="557"/>
      <c r="X242" s="557"/>
      <c r="Y242" s="557"/>
    </row>
    <row r="243" spans="1:25" s="604" customFormat="1" x14ac:dyDescent="0.25">
      <c r="A243" s="557"/>
      <c r="B243" s="557"/>
      <c r="C243" s="606"/>
      <c r="D243" s="607"/>
      <c r="F243" s="560"/>
      <c r="G243" s="560"/>
      <c r="H243" s="557"/>
      <c r="I243" s="557"/>
      <c r="J243" s="557"/>
      <c r="K243" s="557"/>
      <c r="L243" s="557"/>
      <c r="M243" s="557"/>
      <c r="N243" s="557"/>
      <c r="O243" s="557"/>
      <c r="P243" s="557"/>
      <c r="Q243" s="557"/>
      <c r="R243" s="557"/>
      <c r="S243" s="557"/>
      <c r="T243" s="557"/>
      <c r="U243" s="557"/>
      <c r="V243" s="557"/>
      <c r="W243" s="557"/>
      <c r="X243" s="557"/>
      <c r="Y243" s="557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E26"/>
  <sheetViews>
    <sheetView workbookViewId="0">
      <pane ySplit="5" topLeftCell="A6" activePane="bottomLeft" state="frozen"/>
      <selection pane="bottomLeft" activeCell="A2" sqref="A2:D24"/>
    </sheetView>
  </sheetViews>
  <sheetFormatPr defaultRowHeight="12.75" x14ac:dyDescent="0.25"/>
  <cols>
    <col min="1" max="1" width="3.5703125" style="608" customWidth="1"/>
    <col min="2" max="2" width="11.5703125" style="608" customWidth="1"/>
    <col min="3" max="3" width="39.42578125" style="611" customWidth="1"/>
    <col min="4" max="4" width="11.28515625" style="608" customWidth="1"/>
    <col min="5" max="16384" width="9.140625" style="608"/>
  </cols>
  <sheetData>
    <row r="1" spans="1:5" ht="49.5" customHeight="1" thickBot="1" x14ac:dyDescent="0.3">
      <c r="A1" s="941" t="s">
        <v>723</v>
      </c>
      <c r="B1" s="941"/>
      <c r="C1" s="941"/>
      <c r="D1" s="941"/>
    </row>
    <row r="2" spans="1:5" ht="12.75" customHeight="1" x14ac:dyDescent="0.25">
      <c r="A2" s="942" t="s">
        <v>0</v>
      </c>
      <c r="B2" s="944" t="s">
        <v>304</v>
      </c>
      <c r="C2" s="946" t="s">
        <v>294</v>
      </c>
      <c r="D2" s="947" t="s">
        <v>724</v>
      </c>
    </row>
    <row r="3" spans="1:5" ht="48.75" customHeight="1" x14ac:dyDescent="0.25">
      <c r="A3" s="943"/>
      <c r="B3" s="945"/>
      <c r="C3" s="945"/>
      <c r="D3" s="948"/>
    </row>
    <row r="4" spans="1:5" ht="12.75" customHeight="1" x14ac:dyDescent="0.25">
      <c r="A4" s="658"/>
      <c r="B4" s="630"/>
      <c r="C4" s="609" t="s">
        <v>6</v>
      </c>
      <c r="D4" s="659">
        <f>D6+D5</f>
        <v>1078934</v>
      </c>
    </row>
    <row r="5" spans="1:5" ht="12.75" customHeight="1" x14ac:dyDescent="0.25">
      <c r="A5" s="658"/>
      <c r="B5" s="630"/>
      <c r="C5" s="609" t="s">
        <v>14</v>
      </c>
      <c r="D5" s="660">
        <v>0</v>
      </c>
    </row>
    <row r="6" spans="1:5" ht="12.75" customHeight="1" x14ac:dyDescent="0.25">
      <c r="A6" s="658"/>
      <c r="B6" s="630"/>
      <c r="C6" s="609" t="s">
        <v>15</v>
      </c>
      <c r="D6" s="659">
        <f>SUM(D7:D24)</f>
        <v>1078934</v>
      </c>
    </row>
    <row r="7" spans="1:5" ht="12.75" customHeight="1" x14ac:dyDescent="0.25">
      <c r="A7" s="658">
        <v>1</v>
      </c>
      <c r="B7" s="630" t="s">
        <v>26</v>
      </c>
      <c r="C7" s="610" t="s">
        <v>27</v>
      </c>
      <c r="D7" s="661">
        <v>73913</v>
      </c>
      <c r="E7" s="611"/>
    </row>
    <row r="8" spans="1:5" ht="12.75" customHeight="1" x14ac:dyDescent="0.25">
      <c r="A8" s="658">
        <v>2</v>
      </c>
      <c r="B8" s="630" t="s">
        <v>28</v>
      </c>
      <c r="C8" s="610" t="s">
        <v>29</v>
      </c>
      <c r="D8" s="661">
        <v>30984</v>
      </c>
      <c r="E8" s="611"/>
    </row>
    <row r="9" spans="1:5" ht="12.75" customHeight="1" x14ac:dyDescent="0.25">
      <c r="A9" s="658">
        <v>3</v>
      </c>
      <c r="B9" s="630" t="s">
        <v>50</v>
      </c>
      <c r="C9" s="610" t="s">
        <v>51</v>
      </c>
      <c r="D9" s="661">
        <v>65477</v>
      </c>
      <c r="E9" s="611"/>
    </row>
    <row r="10" spans="1:5" ht="12.75" customHeight="1" x14ac:dyDescent="0.25">
      <c r="A10" s="658">
        <v>4</v>
      </c>
      <c r="B10" s="630" t="s">
        <v>58</v>
      </c>
      <c r="C10" s="610" t="s">
        <v>59</v>
      </c>
      <c r="D10" s="661">
        <v>42085</v>
      </c>
      <c r="E10" s="611"/>
    </row>
    <row r="11" spans="1:5" ht="12.75" customHeight="1" x14ac:dyDescent="0.25">
      <c r="A11" s="658">
        <v>5</v>
      </c>
      <c r="B11" s="630" t="s">
        <v>68</v>
      </c>
      <c r="C11" s="610" t="s">
        <v>69</v>
      </c>
      <c r="D11" s="661">
        <v>111905</v>
      </c>
      <c r="E11" s="611"/>
    </row>
    <row r="12" spans="1:5" ht="12.75" customHeight="1" x14ac:dyDescent="0.2">
      <c r="A12" s="658">
        <v>6</v>
      </c>
      <c r="B12" s="630" t="s">
        <v>77</v>
      </c>
      <c r="C12" s="612" t="s">
        <v>725</v>
      </c>
      <c r="D12" s="661">
        <v>62797</v>
      </c>
      <c r="E12" s="611"/>
    </row>
    <row r="13" spans="1:5" ht="12.75" customHeight="1" x14ac:dyDescent="0.25">
      <c r="A13" s="658">
        <v>7</v>
      </c>
      <c r="B13" s="630" t="s">
        <v>79</v>
      </c>
      <c r="C13" s="610" t="s">
        <v>80</v>
      </c>
      <c r="D13" s="661">
        <v>32781</v>
      </c>
      <c r="E13" s="611"/>
    </row>
    <row r="14" spans="1:5" ht="12.75" customHeight="1" x14ac:dyDescent="0.25">
      <c r="A14" s="658">
        <v>8</v>
      </c>
      <c r="B14" s="630" t="s">
        <v>97</v>
      </c>
      <c r="C14" s="610" t="s">
        <v>98</v>
      </c>
      <c r="D14" s="661">
        <v>4603</v>
      </c>
      <c r="E14" s="611"/>
    </row>
    <row r="15" spans="1:5" ht="12.75" customHeight="1" x14ac:dyDescent="0.25">
      <c r="A15" s="658">
        <v>9</v>
      </c>
      <c r="B15" s="630" t="s">
        <v>99</v>
      </c>
      <c r="C15" s="610" t="s">
        <v>100</v>
      </c>
      <c r="D15" s="661">
        <v>108058</v>
      </c>
      <c r="E15" s="611"/>
    </row>
    <row r="16" spans="1:5" ht="12.75" customHeight="1" x14ac:dyDescent="0.25">
      <c r="A16" s="658">
        <v>10</v>
      </c>
      <c r="B16" s="630" t="s">
        <v>169</v>
      </c>
      <c r="C16" s="610" t="s">
        <v>170</v>
      </c>
      <c r="D16" s="661">
        <v>132367</v>
      </c>
      <c r="E16" s="611"/>
    </row>
    <row r="17" spans="1:5" ht="12.75" customHeight="1" x14ac:dyDescent="0.2">
      <c r="A17" s="658">
        <v>11</v>
      </c>
      <c r="B17" s="630" t="s">
        <v>178</v>
      </c>
      <c r="C17" s="613" t="s">
        <v>726</v>
      </c>
      <c r="D17" s="661">
        <v>1772</v>
      </c>
      <c r="E17" s="611"/>
    </row>
    <row r="18" spans="1:5" ht="12.75" customHeight="1" x14ac:dyDescent="0.25">
      <c r="A18" s="658">
        <v>12</v>
      </c>
      <c r="B18" s="630" t="s">
        <v>258</v>
      </c>
      <c r="C18" s="610" t="s">
        <v>697</v>
      </c>
      <c r="D18" s="661">
        <v>40699</v>
      </c>
      <c r="E18" s="611"/>
    </row>
    <row r="19" spans="1:5" ht="12.75" customHeight="1" x14ac:dyDescent="0.25">
      <c r="A19" s="658">
        <v>13</v>
      </c>
      <c r="B19" s="630" t="s">
        <v>260</v>
      </c>
      <c r="C19" s="610" t="s">
        <v>261</v>
      </c>
      <c r="D19" s="661">
        <v>52241</v>
      </c>
      <c r="E19" s="611"/>
    </row>
    <row r="20" spans="1:5" ht="12.75" customHeight="1" x14ac:dyDescent="0.25">
      <c r="A20" s="658">
        <v>14</v>
      </c>
      <c r="B20" s="630" t="s">
        <v>266</v>
      </c>
      <c r="C20" s="610" t="s">
        <v>727</v>
      </c>
      <c r="D20" s="661">
        <v>64359</v>
      </c>
      <c r="E20" s="611"/>
    </row>
    <row r="21" spans="1:5" ht="12.75" customHeight="1" x14ac:dyDescent="0.25">
      <c r="A21" s="658">
        <v>15</v>
      </c>
      <c r="B21" s="630" t="s">
        <v>270</v>
      </c>
      <c r="C21" s="614" t="s">
        <v>271</v>
      </c>
      <c r="D21" s="661">
        <v>87793</v>
      </c>
      <c r="E21" s="611"/>
    </row>
    <row r="22" spans="1:5" ht="12.75" customHeight="1" x14ac:dyDescent="0.25">
      <c r="A22" s="658">
        <v>16</v>
      </c>
      <c r="B22" s="630" t="s">
        <v>276</v>
      </c>
      <c r="C22" s="610" t="s">
        <v>277</v>
      </c>
      <c r="D22" s="661">
        <v>38630</v>
      </c>
      <c r="E22" s="611"/>
    </row>
    <row r="23" spans="1:5" ht="12.75" customHeight="1" x14ac:dyDescent="0.25">
      <c r="A23" s="658">
        <v>17</v>
      </c>
      <c r="B23" s="630" t="s">
        <v>278</v>
      </c>
      <c r="C23" s="610" t="s">
        <v>279</v>
      </c>
      <c r="D23" s="661">
        <v>44843</v>
      </c>
      <c r="E23" s="611"/>
    </row>
    <row r="24" spans="1:5" ht="12.75" customHeight="1" thickBot="1" x14ac:dyDescent="0.3">
      <c r="A24" s="662">
        <v>18</v>
      </c>
      <c r="B24" s="663" t="s">
        <v>280</v>
      </c>
      <c r="C24" s="664" t="s">
        <v>281</v>
      </c>
      <c r="D24" s="665">
        <v>83627</v>
      </c>
      <c r="E24" s="611"/>
    </row>
    <row r="25" spans="1:5" x14ac:dyDescent="0.25">
      <c r="C25" s="615"/>
      <c r="D25" s="616"/>
      <c r="E25" s="611"/>
    </row>
    <row r="26" spans="1:5" x14ac:dyDescent="0.25">
      <c r="C26" s="615"/>
      <c r="D26" s="616"/>
      <c r="E26" s="611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T31"/>
  <sheetViews>
    <sheetView zoomScaleNormal="100" workbookViewId="0">
      <pane xSplit="3" ySplit="5" topLeftCell="D6" activePane="bottomRight" state="frozen"/>
      <selection pane="topRight" activeCell="C1" sqref="C1"/>
      <selection pane="bottomLeft" activeCell="A6" sqref="A6"/>
      <selection pane="bottomRight" activeCell="H13" sqref="H13"/>
    </sheetView>
  </sheetViews>
  <sheetFormatPr defaultColWidth="9.140625" defaultRowHeight="11.25" x14ac:dyDescent="0.25"/>
  <cols>
    <col min="1" max="1" width="3.42578125" style="618" customWidth="1"/>
    <col min="2" max="2" width="6.5703125" style="618" customWidth="1"/>
    <col min="3" max="3" width="30.42578125" style="617" customWidth="1"/>
    <col min="4" max="4" width="6.7109375" style="619" customWidth="1"/>
    <col min="5" max="5" width="7.42578125" style="619" customWidth="1"/>
    <col min="6" max="6" width="7.140625" style="619" customWidth="1"/>
    <col min="7" max="7" width="9.28515625" style="619" customWidth="1"/>
    <col min="8" max="8" width="12.140625" style="619" customWidth="1"/>
    <col min="9" max="9" width="7.42578125" style="619" customWidth="1"/>
    <col min="10" max="10" width="7.7109375" style="619" customWidth="1"/>
    <col min="11" max="11" width="6.42578125" style="619" customWidth="1"/>
    <col min="12" max="12" width="7" style="619" customWidth="1"/>
    <col min="13" max="13" width="8.42578125" style="619" customWidth="1"/>
    <col min="14" max="14" width="10" style="619" customWidth="1"/>
    <col min="15" max="15" width="10.85546875" style="619" customWidth="1"/>
    <col min="16" max="16" width="9.85546875" style="619" customWidth="1"/>
    <col min="17" max="17" width="10.140625" style="619" customWidth="1"/>
    <col min="18" max="18" width="9.5703125" style="619" customWidth="1"/>
    <col min="19" max="19" width="9.140625" style="619" customWidth="1"/>
    <col min="20" max="20" width="17.5703125" style="617" customWidth="1"/>
    <col min="21" max="16384" width="9.140625" style="617"/>
  </cols>
  <sheetData>
    <row r="1" spans="1:19" ht="28.5" customHeight="1" x14ac:dyDescent="0.25">
      <c r="A1" s="951" t="s">
        <v>728</v>
      </c>
      <c r="B1" s="951"/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</row>
    <row r="2" spans="1:19" ht="15.75" customHeight="1" thickBot="1" x14ac:dyDescent="0.3"/>
    <row r="3" spans="1:19" ht="14.25" customHeight="1" x14ac:dyDescent="0.25">
      <c r="A3" s="952" t="s">
        <v>0</v>
      </c>
      <c r="B3" s="954" t="s">
        <v>304</v>
      </c>
      <c r="C3" s="954" t="s">
        <v>294</v>
      </c>
      <c r="D3" s="956" t="s">
        <v>729</v>
      </c>
      <c r="E3" s="956"/>
      <c r="F3" s="956"/>
      <c r="G3" s="956"/>
      <c r="H3" s="956"/>
      <c r="I3" s="956"/>
      <c r="J3" s="956"/>
      <c r="K3" s="956"/>
      <c r="L3" s="957"/>
      <c r="M3" s="958" t="s">
        <v>730</v>
      </c>
      <c r="N3" s="958" t="s">
        <v>731</v>
      </c>
      <c r="O3" s="961" t="s">
        <v>732</v>
      </c>
      <c r="P3" s="962"/>
      <c r="Q3" s="962"/>
      <c r="R3" s="963"/>
      <c r="S3" s="964" t="s">
        <v>604</v>
      </c>
    </row>
    <row r="4" spans="1:19" ht="15" customHeight="1" x14ac:dyDescent="0.25">
      <c r="A4" s="953"/>
      <c r="B4" s="955"/>
      <c r="C4" s="955"/>
      <c r="D4" s="966" t="s">
        <v>733</v>
      </c>
      <c r="E4" s="967"/>
      <c r="F4" s="967"/>
      <c r="G4" s="967"/>
      <c r="H4" s="967"/>
      <c r="I4" s="967"/>
      <c r="J4" s="967"/>
      <c r="K4" s="966" t="s">
        <v>734</v>
      </c>
      <c r="L4" s="968" t="s">
        <v>6</v>
      </c>
      <c r="M4" s="959"/>
      <c r="N4" s="959"/>
      <c r="O4" s="969" t="s">
        <v>735</v>
      </c>
      <c r="P4" s="966" t="s">
        <v>736</v>
      </c>
      <c r="Q4" s="966" t="s">
        <v>737</v>
      </c>
      <c r="R4" s="949" t="s">
        <v>6</v>
      </c>
      <c r="S4" s="965"/>
    </row>
    <row r="5" spans="1:19" ht="97.5" customHeight="1" x14ac:dyDescent="0.25">
      <c r="A5" s="953"/>
      <c r="B5" s="955"/>
      <c r="C5" s="955"/>
      <c r="D5" s="666" t="s">
        <v>738</v>
      </c>
      <c r="E5" s="666" t="s">
        <v>739</v>
      </c>
      <c r="F5" s="666" t="s">
        <v>740</v>
      </c>
      <c r="G5" s="666" t="s">
        <v>741</v>
      </c>
      <c r="H5" s="666" t="s">
        <v>742</v>
      </c>
      <c r="I5" s="666" t="s">
        <v>743</v>
      </c>
      <c r="J5" s="666" t="s">
        <v>6</v>
      </c>
      <c r="K5" s="967"/>
      <c r="L5" s="950"/>
      <c r="M5" s="960"/>
      <c r="N5" s="960"/>
      <c r="O5" s="970"/>
      <c r="P5" s="967"/>
      <c r="Q5" s="967"/>
      <c r="R5" s="950"/>
      <c r="S5" s="965"/>
    </row>
    <row r="6" spans="1:19" x14ac:dyDescent="0.25">
      <c r="A6" s="620"/>
      <c r="B6" s="667"/>
      <c r="C6" s="668" t="s">
        <v>477</v>
      </c>
      <c r="D6" s="669">
        <f t="shared" ref="D6:S6" si="0">SUM(D7:D26)</f>
        <v>3380</v>
      </c>
      <c r="E6" s="669">
        <f t="shared" si="0"/>
        <v>4470</v>
      </c>
      <c r="F6" s="669">
        <f t="shared" si="0"/>
        <v>840</v>
      </c>
      <c r="G6" s="669">
        <f t="shared" si="0"/>
        <v>1480</v>
      </c>
      <c r="H6" s="669">
        <f t="shared" si="0"/>
        <v>900</v>
      </c>
      <c r="I6" s="669">
        <f t="shared" si="0"/>
        <v>1050</v>
      </c>
      <c r="J6" s="669">
        <f t="shared" si="0"/>
        <v>12120</v>
      </c>
      <c r="K6" s="669">
        <f t="shared" si="0"/>
        <v>1030</v>
      </c>
      <c r="L6" s="679">
        <f t="shared" si="0"/>
        <v>13150</v>
      </c>
      <c r="M6" s="685">
        <f t="shared" si="0"/>
        <v>1000</v>
      </c>
      <c r="N6" s="685">
        <f t="shared" si="0"/>
        <v>11035</v>
      </c>
      <c r="O6" s="687">
        <f t="shared" si="0"/>
        <v>29740</v>
      </c>
      <c r="P6" s="669">
        <f t="shared" si="0"/>
        <v>30050</v>
      </c>
      <c r="Q6" s="669">
        <f t="shared" si="0"/>
        <v>27726</v>
      </c>
      <c r="R6" s="679">
        <f t="shared" si="0"/>
        <v>87516</v>
      </c>
      <c r="S6" s="682">
        <f t="shared" si="0"/>
        <v>112701</v>
      </c>
    </row>
    <row r="7" spans="1:19" x14ac:dyDescent="0.25">
      <c r="A7" s="620">
        <v>1</v>
      </c>
      <c r="B7" s="667" t="s">
        <v>20</v>
      </c>
      <c r="C7" s="670" t="s">
        <v>21</v>
      </c>
      <c r="D7" s="622"/>
      <c r="E7" s="622"/>
      <c r="F7" s="622"/>
      <c r="G7" s="622"/>
      <c r="H7" s="622"/>
      <c r="I7" s="622"/>
      <c r="J7" s="622"/>
      <c r="K7" s="622"/>
      <c r="L7" s="680"/>
      <c r="M7" s="623"/>
      <c r="N7" s="623"/>
      <c r="O7" s="621">
        <v>900</v>
      </c>
      <c r="P7" s="622">
        <v>820</v>
      </c>
      <c r="Q7" s="622">
        <v>800</v>
      </c>
      <c r="R7" s="680">
        <f t="shared" ref="R7:R26" si="1">O7+P7+Q7</f>
        <v>2520</v>
      </c>
      <c r="S7" s="683">
        <f t="shared" ref="S7:S26" si="2">L7+M7+N7+R7</f>
        <v>2520</v>
      </c>
    </row>
    <row r="8" spans="1:19" x14ac:dyDescent="0.25">
      <c r="A8" s="620">
        <v>2</v>
      </c>
      <c r="B8" s="667" t="s">
        <v>26</v>
      </c>
      <c r="C8" s="670" t="s">
        <v>27</v>
      </c>
      <c r="D8" s="622"/>
      <c r="E8" s="622"/>
      <c r="F8" s="622"/>
      <c r="G8" s="622"/>
      <c r="H8" s="622"/>
      <c r="I8" s="622"/>
      <c r="J8" s="622"/>
      <c r="K8" s="622"/>
      <c r="L8" s="680"/>
      <c r="M8" s="623"/>
      <c r="N8" s="623"/>
      <c r="O8" s="621">
        <v>1950</v>
      </c>
      <c r="P8" s="622">
        <v>1850</v>
      </c>
      <c r="Q8" s="622">
        <v>1850</v>
      </c>
      <c r="R8" s="680">
        <f t="shared" si="1"/>
        <v>5650</v>
      </c>
      <c r="S8" s="683">
        <f t="shared" si="2"/>
        <v>5650</v>
      </c>
    </row>
    <row r="9" spans="1:19" x14ac:dyDescent="0.25">
      <c r="A9" s="620">
        <v>3</v>
      </c>
      <c r="B9" s="667" t="s">
        <v>50</v>
      </c>
      <c r="C9" s="670" t="s">
        <v>51</v>
      </c>
      <c r="D9" s="622"/>
      <c r="E9" s="622"/>
      <c r="F9" s="622"/>
      <c r="G9" s="622"/>
      <c r="H9" s="622"/>
      <c r="I9" s="622"/>
      <c r="J9" s="622"/>
      <c r="K9" s="622"/>
      <c r="L9" s="680"/>
      <c r="M9" s="623"/>
      <c r="N9" s="623"/>
      <c r="O9" s="621">
        <v>1650</v>
      </c>
      <c r="P9" s="622">
        <v>1400</v>
      </c>
      <c r="Q9" s="622">
        <v>1300</v>
      </c>
      <c r="R9" s="680">
        <f t="shared" si="1"/>
        <v>4350</v>
      </c>
      <c r="S9" s="683">
        <f t="shared" si="2"/>
        <v>4350</v>
      </c>
    </row>
    <row r="10" spans="1:19" x14ac:dyDescent="0.25">
      <c r="A10" s="620">
        <v>4</v>
      </c>
      <c r="B10" s="667" t="s">
        <v>58</v>
      </c>
      <c r="C10" s="670" t="s">
        <v>59</v>
      </c>
      <c r="D10" s="622"/>
      <c r="E10" s="622"/>
      <c r="F10" s="622"/>
      <c r="G10" s="622"/>
      <c r="H10" s="622"/>
      <c r="I10" s="622"/>
      <c r="J10" s="622"/>
      <c r="K10" s="622"/>
      <c r="L10" s="680"/>
      <c r="M10" s="623"/>
      <c r="N10" s="623"/>
      <c r="O10" s="621">
        <v>1400</v>
      </c>
      <c r="P10" s="622">
        <v>1400</v>
      </c>
      <c r="Q10" s="622">
        <v>1400</v>
      </c>
      <c r="R10" s="680">
        <f t="shared" si="1"/>
        <v>4200</v>
      </c>
      <c r="S10" s="683">
        <f t="shared" si="2"/>
        <v>4200</v>
      </c>
    </row>
    <row r="11" spans="1:19" x14ac:dyDescent="0.25">
      <c r="A11" s="620">
        <v>5</v>
      </c>
      <c r="B11" s="667" t="s">
        <v>68</v>
      </c>
      <c r="C11" s="670" t="s">
        <v>69</v>
      </c>
      <c r="D11" s="622"/>
      <c r="E11" s="622"/>
      <c r="F11" s="622"/>
      <c r="G11" s="622"/>
      <c r="H11" s="622"/>
      <c r="I11" s="622"/>
      <c r="J11" s="622"/>
      <c r="K11" s="622"/>
      <c r="L11" s="680"/>
      <c r="M11" s="623"/>
      <c r="N11" s="623"/>
      <c r="O11" s="621">
        <v>4000</v>
      </c>
      <c r="P11" s="622">
        <v>3900</v>
      </c>
      <c r="Q11" s="622">
        <v>3222</v>
      </c>
      <c r="R11" s="680">
        <f t="shared" si="1"/>
        <v>11122</v>
      </c>
      <c r="S11" s="683">
        <f t="shared" si="2"/>
        <v>11122</v>
      </c>
    </row>
    <row r="12" spans="1:19" x14ac:dyDescent="0.25">
      <c r="A12" s="620">
        <v>6</v>
      </c>
      <c r="B12" s="667" t="s">
        <v>77</v>
      </c>
      <c r="C12" s="670" t="s">
        <v>78</v>
      </c>
      <c r="D12" s="622"/>
      <c r="E12" s="622"/>
      <c r="F12" s="622"/>
      <c r="G12" s="622"/>
      <c r="H12" s="622"/>
      <c r="I12" s="622"/>
      <c r="J12" s="622"/>
      <c r="K12" s="622"/>
      <c r="L12" s="680"/>
      <c r="M12" s="623"/>
      <c r="N12" s="623"/>
      <c r="O12" s="621">
        <v>1230</v>
      </c>
      <c r="P12" s="622">
        <v>1230</v>
      </c>
      <c r="Q12" s="622">
        <v>600</v>
      </c>
      <c r="R12" s="680">
        <f t="shared" si="1"/>
        <v>3060</v>
      </c>
      <c r="S12" s="683">
        <f t="shared" si="2"/>
        <v>3060</v>
      </c>
    </row>
    <row r="13" spans="1:19" x14ac:dyDescent="0.25">
      <c r="A13" s="620">
        <v>7</v>
      </c>
      <c r="B13" s="667" t="s">
        <v>79</v>
      </c>
      <c r="C13" s="670" t="s">
        <v>80</v>
      </c>
      <c r="D13" s="622"/>
      <c r="E13" s="622"/>
      <c r="F13" s="622"/>
      <c r="G13" s="622"/>
      <c r="H13" s="622"/>
      <c r="I13" s="622"/>
      <c r="J13" s="622"/>
      <c r="K13" s="622"/>
      <c r="L13" s="680"/>
      <c r="M13" s="623"/>
      <c r="N13" s="623"/>
      <c r="O13" s="621">
        <v>1700</v>
      </c>
      <c r="P13" s="622">
        <v>1500</v>
      </c>
      <c r="Q13" s="622">
        <v>1500</v>
      </c>
      <c r="R13" s="680">
        <f t="shared" si="1"/>
        <v>4700</v>
      </c>
      <c r="S13" s="683">
        <f t="shared" si="2"/>
        <v>4700</v>
      </c>
    </row>
    <row r="14" spans="1:19" x14ac:dyDescent="0.25">
      <c r="A14" s="620">
        <v>8</v>
      </c>
      <c r="B14" s="667" t="s">
        <v>99</v>
      </c>
      <c r="C14" s="671" t="s">
        <v>100</v>
      </c>
      <c r="D14" s="622"/>
      <c r="E14" s="622"/>
      <c r="F14" s="622"/>
      <c r="G14" s="622"/>
      <c r="H14" s="622"/>
      <c r="I14" s="622"/>
      <c r="J14" s="622"/>
      <c r="K14" s="622"/>
      <c r="L14" s="680"/>
      <c r="M14" s="623"/>
      <c r="N14" s="623"/>
      <c r="O14" s="621">
        <v>1600</v>
      </c>
      <c r="P14" s="622">
        <v>1600</v>
      </c>
      <c r="Q14" s="622">
        <v>1600</v>
      </c>
      <c r="R14" s="680">
        <f t="shared" si="1"/>
        <v>4800</v>
      </c>
      <c r="S14" s="683">
        <f t="shared" si="2"/>
        <v>4800</v>
      </c>
    </row>
    <row r="15" spans="1:19" x14ac:dyDescent="0.25">
      <c r="A15" s="620">
        <v>9</v>
      </c>
      <c r="B15" s="667" t="s">
        <v>117</v>
      </c>
      <c r="C15" s="672" t="s">
        <v>118</v>
      </c>
      <c r="D15" s="622"/>
      <c r="E15" s="622"/>
      <c r="F15" s="622"/>
      <c r="G15" s="622"/>
      <c r="H15" s="622"/>
      <c r="I15" s="622"/>
      <c r="J15" s="622"/>
      <c r="K15" s="622"/>
      <c r="L15" s="680"/>
      <c r="M15" s="623"/>
      <c r="N15" s="623"/>
      <c r="O15" s="621">
        <v>1010</v>
      </c>
      <c r="P15" s="622">
        <v>1150</v>
      </c>
      <c r="Q15" s="622">
        <v>1184</v>
      </c>
      <c r="R15" s="680">
        <f t="shared" si="1"/>
        <v>3344</v>
      </c>
      <c r="S15" s="683">
        <f t="shared" si="2"/>
        <v>3344</v>
      </c>
    </row>
    <row r="16" spans="1:19" x14ac:dyDescent="0.25">
      <c r="A16" s="620">
        <v>10</v>
      </c>
      <c r="B16" s="667" t="s">
        <v>141</v>
      </c>
      <c r="C16" s="670" t="s">
        <v>464</v>
      </c>
      <c r="D16" s="622"/>
      <c r="E16" s="622"/>
      <c r="F16" s="622"/>
      <c r="G16" s="622"/>
      <c r="H16" s="622"/>
      <c r="I16" s="622"/>
      <c r="J16" s="622"/>
      <c r="K16" s="622"/>
      <c r="L16" s="680"/>
      <c r="M16" s="623"/>
      <c r="N16" s="623"/>
      <c r="O16" s="621">
        <v>750</v>
      </c>
      <c r="P16" s="622">
        <v>700</v>
      </c>
      <c r="Q16" s="622">
        <v>700</v>
      </c>
      <c r="R16" s="680">
        <f t="shared" si="1"/>
        <v>2150</v>
      </c>
      <c r="S16" s="683">
        <f t="shared" si="2"/>
        <v>2150</v>
      </c>
    </row>
    <row r="17" spans="1:20" x14ac:dyDescent="0.25">
      <c r="A17" s="620">
        <v>11</v>
      </c>
      <c r="B17" s="667" t="s">
        <v>145</v>
      </c>
      <c r="C17" s="670" t="s">
        <v>465</v>
      </c>
      <c r="D17" s="622"/>
      <c r="E17" s="622"/>
      <c r="F17" s="622"/>
      <c r="G17" s="622"/>
      <c r="H17" s="622"/>
      <c r="I17" s="622"/>
      <c r="J17" s="622"/>
      <c r="K17" s="622"/>
      <c r="L17" s="680"/>
      <c r="M17" s="623"/>
      <c r="N17" s="623"/>
      <c r="O17" s="621">
        <v>1600</v>
      </c>
      <c r="P17" s="622">
        <v>1500</v>
      </c>
      <c r="Q17" s="622">
        <v>1400</v>
      </c>
      <c r="R17" s="680">
        <f t="shared" si="1"/>
        <v>4500</v>
      </c>
      <c r="S17" s="683">
        <f t="shared" si="2"/>
        <v>4500</v>
      </c>
    </row>
    <row r="18" spans="1:20" x14ac:dyDescent="0.25">
      <c r="A18" s="620">
        <v>13</v>
      </c>
      <c r="B18" s="667" t="s">
        <v>169</v>
      </c>
      <c r="C18" s="670" t="s">
        <v>170</v>
      </c>
      <c r="D18" s="622"/>
      <c r="E18" s="622"/>
      <c r="F18" s="622"/>
      <c r="G18" s="622"/>
      <c r="H18" s="622"/>
      <c r="I18" s="622"/>
      <c r="J18" s="622"/>
      <c r="K18" s="622"/>
      <c r="L18" s="680"/>
      <c r="M18" s="623"/>
      <c r="N18" s="623"/>
      <c r="O18" s="621">
        <v>2300</v>
      </c>
      <c r="P18" s="622">
        <v>2200</v>
      </c>
      <c r="Q18" s="622">
        <v>2100</v>
      </c>
      <c r="R18" s="680">
        <f t="shared" si="1"/>
        <v>6600</v>
      </c>
      <c r="S18" s="683">
        <f t="shared" si="2"/>
        <v>6600</v>
      </c>
    </row>
    <row r="19" spans="1:20" x14ac:dyDescent="0.25">
      <c r="A19" s="620">
        <v>15</v>
      </c>
      <c r="B19" s="667" t="s">
        <v>175</v>
      </c>
      <c r="C19" s="673" t="s">
        <v>176</v>
      </c>
      <c r="D19" s="622"/>
      <c r="E19" s="622"/>
      <c r="F19" s="622"/>
      <c r="G19" s="622"/>
      <c r="H19" s="622"/>
      <c r="I19" s="622"/>
      <c r="J19" s="622"/>
      <c r="K19" s="622"/>
      <c r="L19" s="680"/>
      <c r="M19" s="623"/>
      <c r="N19" s="623"/>
      <c r="O19" s="621">
        <v>1650</v>
      </c>
      <c r="P19" s="622">
        <v>1600</v>
      </c>
      <c r="Q19" s="622">
        <v>1570</v>
      </c>
      <c r="R19" s="680">
        <f t="shared" si="1"/>
        <v>4820</v>
      </c>
      <c r="S19" s="683">
        <f t="shared" si="2"/>
        <v>4820</v>
      </c>
    </row>
    <row r="20" spans="1:20" x14ac:dyDescent="0.25">
      <c r="A20" s="620">
        <v>14</v>
      </c>
      <c r="B20" s="667" t="s">
        <v>207</v>
      </c>
      <c r="C20" s="670" t="s">
        <v>208</v>
      </c>
      <c r="D20" s="622"/>
      <c r="E20" s="622"/>
      <c r="F20" s="622"/>
      <c r="G20" s="622"/>
      <c r="H20" s="622"/>
      <c r="I20" s="622"/>
      <c r="J20" s="622"/>
      <c r="K20" s="622"/>
      <c r="L20" s="680"/>
      <c r="M20" s="623"/>
      <c r="N20" s="623"/>
      <c r="O20" s="621">
        <v>800</v>
      </c>
      <c r="P20" s="622">
        <v>800</v>
      </c>
      <c r="Q20" s="622">
        <v>800</v>
      </c>
      <c r="R20" s="680">
        <f t="shared" si="1"/>
        <v>2400</v>
      </c>
      <c r="S20" s="683">
        <f t="shared" si="2"/>
        <v>2400</v>
      </c>
    </row>
    <row r="21" spans="1:20" x14ac:dyDescent="0.25">
      <c r="A21" s="620">
        <v>16</v>
      </c>
      <c r="B21" s="667" t="s">
        <v>258</v>
      </c>
      <c r="C21" s="670" t="s">
        <v>697</v>
      </c>
      <c r="D21" s="622">
        <v>380</v>
      </c>
      <c r="E21" s="622">
        <v>1640</v>
      </c>
      <c r="F21" s="622">
        <v>400</v>
      </c>
      <c r="G21" s="622">
        <v>650</v>
      </c>
      <c r="H21" s="622"/>
      <c r="I21" s="622">
        <v>1000</v>
      </c>
      <c r="J21" s="622">
        <f>D21+E21+F21+G21+H21+I21</f>
        <v>4070</v>
      </c>
      <c r="K21" s="622">
        <v>1030</v>
      </c>
      <c r="L21" s="680">
        <f>J21+K21</f>
        <v>5100</v>
      </c>
      <c r="M21" s="623"/>
      <c r="N21" s="623"/>
      <c r="O21" s="621"/>
      <c r="P21" s="622"/>
      <c r="Q21" s="622"/>
      <c r="R21" s="680">
        <f t="shared" si="1"/>
        <v>0</v>
      </c>
      <c r="S21" s="683">
        <f t="shared" si="2"/>
        <v>5100</v>
      </c>
    </row>
    <row r="22" spans="1:20" x14ac:dyDescent="0.25">
      <c r="A22" s="620">
        <v>12</v>
      </c>
      <c r="B22" s="667" t="s">
        <v>260</v>
      </c>
      <c r="C22" s="670" t="s">
        <v>261</v>
      </c>
      <c r="D22" s="622">
        <v>3000</v>
      </c>
      <c r="E22" s="622">
        <v>2500</v>
      </c>
      <c r="F22" s="622">
        <v>300</v>
      </c>
      <c r="G22" s="622">
        <v>100</v>
      </c>
      <c r="H22" s="622">
        <v>900</v>
      </c>
      <c r="I22" s="622">
        <v>50</v>
      </c>
      <c r="J22" s="622">
        <f>D22+E22+F22+G22+H22+I22</f>
        <v>6850</v>
      </c>
      <c r="K22" s="622"/>
      <c r="L22" s="680">
        <f>J22+K22</f>
        <v>6850</v>
      </c>
      <c r="M22" s="623">
        <v>1000</v>
      </c>
      <c r="N22" s="623"/>
      <c r="O22" s="621"/>
      <c r="P22" s="622"/>
      <c r="Q22" s="622"/>
      <c r="R22" s="680">
        <f t="shared" si="1"/>
        <v>0</v>
      </c>
      <c r="S22" s="683">
        <f t="shared" si="2"/>
        <v>7850</v>
      </c>
    </row>
    <row r="23" spans="1:20" x14ac:dyDescent="0.25">
      <c r="A23" s="620">
        <v>18</v>
      </c>
      <c r="B23" s="667" t="s">
        <v>262</v>
      </c>
      <c r="C23" s="670" t="s">
        <v>263</v>
      </c>
      <c r="D23" s="622"/>
      <c r="E23" s="622">
        <v>330</v>
      </c>
      <c r="F23" s="622">
        <v>140</v>
      </c>
      <c r="G23" s="622">
        <v>730</v>
      </c>
      <c r="H23" s="622"/>
      <c r="I23" s="622"/>
      <c r="J23" s="622">
        <f>D23+E23+F23+G23+H23+I23</f>
        <v>1200</v>
      </c>
      <c r="K23" s="622"/>
      <c r="L23" s="680">
        <f>J23+K23</f>
        <v>1200</v>
      </c>
      <c r="M23" s="623"/>
      <c r="N23" s="623"/>
      <c r="O23" s="621"/>
      <c r="P23" s="622"/>
      <c r="Q23" s="622"/>
      <c r="R23" s="680">
        <f t="shared" si="1"/>
        <v>0</v>
      </c>
      <c r="S23" s="683">
        <f t="shared" si="2"/>
        <v>1200</v>
      </c>
    </row>
    <row r="24" spans="1:20" x14ac:dyDescent="0.25">
      <c r="A24" s="620">
        <v>17</v>
      </c>
      <c r="B24" s="667" t="s">
        <v>268</v>
      </c>
      <c r="C24" s="674" t="s">
        <v>269</v>
      </c>
      <c r="D24" s="622"/>
      <c r="E24" s="622"/>
      <c r="F24" s="622"/>
      <c r="G24" s="622"/>
      <c r="H24" s="622"/>
      <c r="I24" s="622"/>
      <c r="J24" s="622"/>
      <c r="K24" s="622"/>
      <c r="L24" s="680"/>
      <c r="M24" s="623"/>
      <c r="N24" s="623"/>
      <c r="O24" s="621">
        <v>5100</v>
      </c>
      <c r="P24" s="622">
        <v>4800</v>
      </c>
      <c r="Q24" s="622">
        <v>4700</v>
      </c>
      <c r="R24" s="680">
        <f t="shared" si="1"/>
        <v>14600</v>
      </c>
      <c r="S24" s="683">
        <f t="shared" si="2"/>
        <v>14600</v>
      </c>
    </row>
    <row r="25" spans="1:20" x14ac:dyDescent="0.25">
      <c r="A25" s="620">
        <v>19</v>
      </c>
      <c r="B25" s="667" t="s">
        <v>270</v>
      </c>
      <c r="C25" s="673" t="s">
        <v>271</v>
      </c>
      <c r="D25" s="622"/>
      <c r="E25" s="622"/>
      <c r="F25" s="622"/>
      <c r="G25" s="622"/>
      <c r="H25" s="622"/>
      <c r="I25" s="622"/>
      <c r="J25" s="622"/>
      <c r="K25" s="622"/>
      <c r="L25" s="680"/>
      <c r="M25" s="623"/>
      <c r="N25" s="623"/>
      <c r="O25" s="621">
        <v>2100</v>
      </c>
      <c r="P25" s="622">
        <v>3600</v>
      </c>
      <c r="Q25" s="622">
        <v>3000</v>
      </c>
      <c r="R25" s="680">
        <f t="shared" si="1"/>
        <v>8700</v>
      </c>
      <c r="S25" s="683">
        <f t="shared" si="2"/>
        <v>8700</v>
      </c>
    </row>
    <row r="26" spans="1:20" ht="12" thickBot="1" x14ac:dyDescent="0.3">
      <c r="A26" s="675">
        <v>20</v>
      </c>
      <c r="B26" s="676" t="s">
        <v>284</v>
      </c>
      <c r="C26" s="677" t="s">
        <v>285</v>
      </c>
      <c r="D26" s="678"/>
      <c r="E26" s="678"/>
      <c r="F26" s="678"/>
      <c r="G26" s="678"/>
      <c r="H26" s="678"/>
      <c r="I26" s="678"/>
      <c r="J26" s="678"/>
      <c r="K26" s="678"/>
      <c r="L26" s="681"/>
      <c r="M26" s="686"/>
      <c r="N26" s="686">
        <v>11035</v>
      </c>
      <c r="O26" s="688"/>
      <c r="P26" s="678"/>
      <c r="Q26" s="678"/>
      <c r="R26" s="681">
        <f t="shared" si="1"/>
        <v>0</v>
      </c>
      <c r="S26" s="684">
        <f t="shared" si="2"/>
        <v>11035</v>
      </c>
    </row>
    <row r="27" spans="1:20" x14ac:dyDescent="0.25">
      <c r="A27" s="624"/>
      <c r="B27" s="624"/>
      <c r="C27" s="625"/>
      <c r="D27" s="626"/>
      <c r="E27" s="626"/>
      <c r="F27" s="626"/>
      <c r="G27" s="626"/>
      <c r="H27" s="626"/>
      <c r="I27" s="626"/>
      <c r="J27" s="626"/>
      <c r="K27" s="626"/>
      <c r="L27" s="626"/>
      <c r="M27" s="626"/>
      <c r="N27" s="626"/>
      <c r="O27" s="626"/>
      <c r="P27" s="626"/>
      <c r="Q27" s="626"/>
      <c r="R27" s="626"/>
      <c r="S27" s="626"/>
    </row>
    <row r="28" spans="1:20" ht="16.5" customHeight="1" x14ac:dyDescent="0.25">
      <c r="A28" s="624"/>
      <c r="B28" s="624"/>
      <c r="C28" s="627"/>
      <c r="D28" s="626"/>
      <c r="E28" s="626"/>
      <c r="F28" s="626"/>
      <c r="G28" s="626"/>
      <c r="H28" s="626"/>
      <c r="I28" s="626"/>
      <c r="J28" s="626"/>
      <c r="K28" s="626"/>
      <c r="L28" s="626"/>
      <c r="M28" s="626"/>
      <c r="N28" s="626"/>
      <c r="O28" s="626"/>
      <c r="P28" s="626"/>
      <c r="Q28" s="626"/>
      <c r="R28" s="626"/>
      <c r="S28" s="626"/>
    </row>
    <row r="29" spans="1:20" s="627" customFormat="1" x14ac:dyDescent="0.25">
      <c r="A29" s="624"/>
      <c r="B29" s="624"/>
      <c r="C29" s="628"/>
      <c r="D29" s="629"/>
      <c r="E29" s="629"/>
      <c r="F29" s="629"/>
      <c r="G29" s="629"/>
      <c r="H29" s="629"/>
      <c r="I29" s="629"/>
      <c r="J29" s="629"/>
      <c r="K29" s="629"/>
      <c r="L29" s="629"/>
      <c r="M29" s="629"/>
      <c r="N29" s="629"/>
      <c r="O29" s="629"/>
      <c r="P29" s="629"/>
      <c r="Q29" s="629"/>
      <c r="R29" s="629"/>
      <c r="S29" s="629"/>
      <c r="T29" s="617"/>
    </row>
    <row r="30" spans="1:20" s="627" customFormat="1" x14ac:dyDescent="0.25">
      <c r="A30" s="618"/>
      <c r="B30" s="618"/>
      <c r="C30" s="617" t="s">
        <v>744</v>
      </c>
      <c r="D30" s="619"/>
      <c r="E30" s="619"/>
      <c r="F30" s="619"/>
      <c r="G30" s="619"/>
      <c r="H30" s="619"/>
      <c r="I30" s="619"/>
      <c r="J30" s="619"/>
      <c r="K30" s="619"/>
      <c r="L30" s="619"/>
      <c r="M30" s="619"/>
      <c r="N30" s="619"/>
      <c r="O30" s="619"/>
      <c r="P30" s="619"/>
      <c r="Q30" s="619"/>
      <c r="R30" s="619"/>
      <c r="S30" s="619"/>
      <c r="T30" s="617"/>
    </row>
    <row r="31" spans="1:20" s="627" customFormat="1" x14ac:dyDescent="0.25">
      <c r="A31" s="618"/>
      <c r="B31" s="618"/>
      <c r="C31" s="617"/>
      <c r="D31" s="619"/>
      <c r="E31" s="619"/>
      <c r="F31" s="619"/>
      <c r="G31" s="619"/>
      <c r="H31" s="619"/>
      <c r="I31" s="619"/>
      <c r="J31" s="619"/>
      <c r="K31" s="619"/>
      <c r="L31" s="619"/>
      <c r="M31" s="619"/>
      <c r="N31" s="619"/>
      <c r="O31" s="619"/>
      <c r="P31" s="619"/>
      <c r="Q31" s="619"/>
      <c r="R31" s="619"/>
      <c r="S31" s="619"/>
      <c r="T31" s="617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25" right="0.25" top="0.75" bottom="0.75" header="0.3" footer="0.3"/>
  <pageSetup paperSize="9" scale="8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145"/>
  <sheetViews>
    <sheetView zoomScaleNormal="100" workbookViewId="0">
      <pane xSplit="3" ySplit="6" topLeftCell="D124" activePane="bottomRight" state="frozen"/>
      <selection pane="topRight" activeCell="D1" sqref="D1"/>
      <selection pane="bottomLeft" activeCell="A6" sqref="A6"/>
      <selection pane="bottomRight" activeCell="D154" sqref="D154"/>
    </sheetView>
  </sheetViews>
  <sheetFormatPr defaultRowHeight="12" x14ac:dyDescent="0.25"/>
  <cols>
    <col min="1" max="1" width="4" style="460" customWidth="1"/>
    <col min="2" max="2" width="9.28515625" style="460" customWidth="1"/>
    <col min="3" max="3" width="31" style="501" customWidth="1"/>
    <col min="4" max="4" width="12.140625" style="501" customWidth="1"/>
    <col min="5" max="7" width="10.85546875" style="460" customWidth="1"/>
    <col min="8" max="8" width="12.85546875" style="460" customWidth="1"/>
    <col min="9" max="10" width="10.85546875" style="460" customWidth="1"/>
    <col min="11" max="11" width="11.5703125" style="460" customWidth="1"/>
    <col min="12" max="16384" width="9.140625" style="502"/>
  </cols>
  <sheetData>
    <row r="2" spans="1:11" s="459" customFormat="1" ht="15.75" customHeight="1" x14ac:dyDescent="0.25">
      <c r="A2" s="704" t="s">
        <v>651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</row>
    <row r="3" spans="1:11" s="459" customFormat="1" x14ac:dyDescent="0.25">
      <c r="A3" s="460"/>
      <c r="B3" s="460"/>
      <c r="C3" s="461"/>
      <c r="D3" s="461"/>
      <c r="E3" s="461"/>
      <c r="F3" s="460"/>
      <c r="G3" s="460"/>
      <c r="H3" s="460"/>
      <c r="I3" s="460"/>
      <c r="J3" s="460"/>
      <c r="K3" s="460"/>
    </row>
    <row r="4" spans="1:11" s="459" customFormat="1" x14ac:dyDescent="0.25">
      <c r="A4" s="460"/>
      <c r="B4" s="460"/>
      <c r="C4" s="461"/>
      <c r="D4" s="461"/>
      <c r="E4" s="461"/>
      <c r="F4" s="460"/>
      <c r="G4" s="460"/>
      <c r="H4" s="460"/>
      <c r="I4" s="460"/>
      <c r="J4" s="460"/>
      <c r="K4" s="460"/>
    </row>
    <row r="5" spans="1:11" s="459" customFormat="1" ht="12.75" customHeight="1" x14ac:dyDescent="0.25">
      <c r="A5" s="705" t="s">
        <v>0</v>
      </c>
      <c r="B5" s="705" t="s">
        <v>304</v>
      </c>
      <c r="C5" s="705" t="s">
        <v>294</v>
      </c>
      <c r="D5" s="705" t="s">
        <v>652</v>
      </c>
      <c r="E5" s="705" t="s">
        <v>653</v>
      </c>
      <c r="F5" s="706"/>
      <c r="G5" s="706"/>
      <c r="H5" s="706"/>
      <c r="I5" s="706"/>
      <c r="J5" s="707" t="s">
        <v>654</v>
      </c>
      <c r="K5" s="708" t="s">
        <v>655</v>
      </c>
    </row>
    <row r="6" spans="1:11" s="464" customFormat="1" ht="48.75" customHeight="1" x14ac:dyDescent="0.25">
      <c r="A6" s="705"/>
      <c r="B6" s="705"/>
      <c r="C6" s="705"/>
      <c r="D6" s="705"/>
      <c r="E6" s="705"/>
      <c r="F6" s="462" t="s">
        <v>656</v>
      </c>
      <c r="G6" s="463" t="s">
        <v>657</v>
      </c>
      <c r="H6" s="463" t="s">
        <v>658</v>
      </c>
      <c r="I6" s="463" t="s">
        <v>659</v>
      </c>
      <c r="J6" s="707"/>
      <c r="K6" s="708"/>
    </row>
    <row r="7" spans="1:11" s="459" customFormat="1" ht="12" customHeight="1" x14ac:dyDescent="0.25">
      <c r="A7" s="465">
        <v>1</v>
      </c>
      <c r="B7" s="466" t="s">
        <v>16</v>
      </c>
      <c r="C7" s="467" t="s">
        <v>17</v>
      </c>
      <c r="D7" s="468">
        <f t="shared" ref="D7:D38" si="0">E7+J7</f>
        <v>968</v>
      </c>
      <c r="E7" s="468">
        <v>968</v>
      </c>
      <c r="F7" s="465"/>
      <c r="G7" s="465"/>
      <c r="H7" s="465"/>
      <c r="I7" s="465"/>
      <c r="J7" s="465"/>
      <c r="K7" s="465"/>
    </row>
    <row r="8" spans="1:11" s="459" customFormat="1" x14ac:dyDescent="0.25">
      <c r="A8" s="465">
        <v>2</v>
      </c>
      <c r="B8" s="466" t="s">
        <v>18</v>
      </c>
      <c r="C8" s="469" t="s">
        <v>19</v>
      </c>
      <c r="D8" s="468">
        <f t="shared" si="0"/>
        <v>976</v>
      </c>
      <c r="E8" s="470">
        <v>976</v>
      </c>
      <c r="F8" s="465"/>
      <c r="G8" s="465"/>
      <c r="H8" s="465"/>
      <c r="I8" s="465"/>
      <c r="J8" s="465"/>
      <c r="K8" s="465"/>
    </row>
    <row r="9" spans="1:11" s="459" customFormat="1" x14ac:dyDescent="0.25">
      <c r="A9" s="465">
        <v>3</v>
      </c>
      <c r="B9" s="471" t="s">
        <v>20</v>
      </c>
      <c r="C9" s="472" t="s">
        <v>21</v>
      </c>
      <c r="D9" s="468">
        <f t="shared" si="0"/>
        <v>2984</v>
      </c>
      <c r="E9" s="473">
        <v>2984</v>
      </c>
      <c r="F9" s="465"/>
      <c r="G9" s="465"/>
      <c r="H9" s="465">
        <f>'[10]ГБУЗ РБ Бирская ЦРБ'!E207</f>
        <v>7</v>
      </c>
      <c r="I9" s="465"/>
      <c r="J9" s="465"/>
      <c r="K9" s="465"/>
    </row>
    <row r="10" spans="1:11" s="459" customFormat="1" ht="11.25" customHeight="1" x14ac:dyDescent="0.25">
      <c r="A10" s="465">
        <v>4</v>
      </c>
      <c r="B10" s="466" t="s">
        <v>22</v>
      </c>
      <c r="C10" s="469" t="s">
        <v>23</v>
      </c>
      <c r="D10" s="468">
        <f t="shared" si="0"/>
        <v>1060</v>
      </c>
      <c r="E10" s="470">
        <v>1060</v>
      </c>
      <c r="F10" s="465"/>
      <c r="G10" s="465"/>
      <c r="H10" s="465"/>
      <c r="I10" s="465"/>
      <c r="J10" s="465"/>
      <c r="K10" s="465"/>
    </row>
    <row r="11" spans="1:11" s="459" customFormat="1" ht="12.75" customHeight="1" x14ac:dyDescent="0.25">
      <c r="A11" s="465">
        <v>5</v>
      </c>
      <c r="B11" s="466" t="s">
        <v>24</v>
      </c>
      <c r="C11" s="469" t="s">
        <v>25</v>
      </c>
      <c r="D11" s="468">
        <f t="shared" si="0"/>
        <v>1153</v>
      </c>
      <c r="E11" s="470">
        <v>1153</v>
      </c>
      <c r="F11" s="465"/>
      <c r="G11" s="465"/>
      <c r="H11" s="465"/>
      <c r="I11" s="465"/>
      <c r="J11" s="465"/>
      <c r="K11" s="465"/>
    </row>
    <row r="12" spans="1:11" s="459" customFormat="1" x14ac:dyDescent="0.25">
      <c r="A12" s="465">
        <v>6</v>
      </c>
      <c r="B12" s="471" t="s">
        <v>26</v>
      </c>
      <c r="C12" s="472" t="s">
        <v>27</v>
      </c>
      <c r="D12" s="468">
        <f t="shared" si="0"/>
        <v>8266</v>
      </c>
      <c r="E12" s="473">
        <v>8266</v>
      </c>
      <c r="F12" s="465"/>
      <c r="G12" s="465"/>
      <c r="H12" s="465">
        <f>'[10]ГБУЗ РБ ГБ г.Нефтекамск'!E207</f>
        <v>10</v>
      </c>
      <c r="I12" s="465"/>
      <c r="J12" s="465"/>
      <c r="K12" s="465">
        <v>400</v>
      </c>
    </row>
    <row r="13" spans="1:11" s="459" customFormat="1" x14ac:dyDescent="0.25">
      <c r="A13" s="465">
        <v>7</v>
      </c>
      <c r="B13" s="474" t="s">
        <v>28</v>
      </c>
      <c r="C13" s="475" t="s">
        <v>29</v>
      </c>
      <c r="D13" s="468">
        <f t="shared" si="0"/>
        <v>2977</v>
      </c>
      <c r="E13" s="476">
        <v>2977</v>
      </c>
      <c r="F13" s="465"/>
      <c r="G13" s="465"/>
      <c r="H13" s="465"/>
      <c r="I13" s="465"/>
      <c r="J13" s="465"/>
      <c r="K13" s="465">
        <v>360</v>
      </c>
    </row>
    <row r="14" spans="1:11" s="459" customFormat="1" x14ac:dyDescent="0.25">
      <c r="A14" s="465">
        <v>8</v>
      </c>
      <c r="B14" s="471" t="s">
        <v>30</v>
      </c>
      <c r="C14" s="472" t="s">
        <v>31</v>
      </c>
      <c r="D14" s="468">
        <f t="shared" si="0"/>
        <v>1236</v>
      </c>
      <c r="E14" s="473">
        <v>1236</v>
      </c>
      <c r="F14" s="465"/>
      <c r="G14" s="465"/>
      <c r="H14" s="465"/>
      <c r="I14" s="465"/>
      <c r="J14" s="465"/>
      <c r="K14" s="465"/>
    </row>
    <row r="15" spans="1:11" s="459" customFormat="1" x14ac:dyDescent="0.25">
      <c r="A15" s="465">
        <v>9</v>
      </c>
      <c r="B15" s="471" t="s">
        <v>32</v>
      </c>
      <c r="C15" s="472" t="s">
        <v>33</v>
      </c>
      <c r="D15" s="468">
        <f t="shared" si="0"/>
        <v>1076</v>
      </c>
      <c r="E15" s="473">
        <v>1076</v>
      </c>
      <c r="F15" s="465"/>
      <c r="G15" s="465"/>
      <c r="H15" s="465"/>
      <c r="I15" s="465"/>
      <c r="J15" s="465"/>
      <c r="K15" s="465"/>
    </row>
    <row r="16" spans="1:11" s="459" customFormat="1" x14ac:dyDescent="0.25">
      <c r="A16" s="465">
        <v>10</v>
      </c>
      <c r="B16" s="471" t="s">
        <v>34</v>
      </c>
      <c r="C16" s="472" t="s">
        <v>35</v>
      </c>
      <c r="D16" s="468">
        <f t="shared" si="0"/>
        <v>1380</v>
      </c>
      <c r="E16" s="473">
        <v>1380</v>
      </c>
      <c r="F16" s="465"/>
      <c r="G16" s="465"/>
      <c r="H16" s="465"/>
      <c r="I16" s="465"/>
      <c r="J16" s="465"/>
      <c r="K16" s="465"/>
    </row>
    <row r="17" spans="1:11" s="459" customFormat="1" x14ac:dyDescent="0.25">
      <c r="A17" s="465">
        <v>11</v>
      </c>
      <c r="B17" s="471" t="s">
        <v>36</v>
      </c>
      <c r="C17" s="472" t="s">
        <v>37</v>
      </c>
      <c r="D17" s="468">
        <f t="shared" si="0"/>
        <v>1127</v>
      </c>
      <c r="E17" s="473">
        <v>1127</v>
      </c>
      <c r="F17" s="465"/>
      <c r="G17" s="465"/>
      <c r="H17" s="465"/>
      <c r="I17" s="465"/>
      <c r="J17" s="465"/>
      <c r="K17" s="465"/>
    </row>
    <row r="18" spans="1:11" s="459" customFormat="1" x14ac:dyDescent="0.25">
      <c r="A18" s="465">
        <v>12</v>
      </c>
      <c r="B18" s="471" t="s">
        <v>38</v>
      </c>
      <c r="C18" s="472" t="s">
        <v>39</v>
      </c>
      <c r="D18" s="468">
        <f t="shared" si="0"/>
        <v>2211</v>
      </c>
      <c r="E18" s="473">
        <v>2211</v>
      </c>
      <c r="F18" s="465"/>
      <c r="G18" s="465"/>
      <c r="H18" s="465"/>
      <c r="I18" s="465"/>
      <c r="J18" s="465"/>
      <c r="K18" s="465"/>
    </row>
    <row r="19" spans="1:11" s="459" customFormat="1" x14ac:dyDescent="0.25">
      <c r="A19" s="465">
        <v>13</v>
      </c>
      <c r="B19" s="477" t="s">
        <v>660</v>
      </c>
      <c r="C19" s="478" t="s">
        <v>41</v>
      </c>
      <c r="D19" s="468">
        <f t="shared" si="0"/>
        <v>0</v>
      </c>
      <c r="E19" s="470">
        <v>0</v>
      </c>
      <c r="F19" s="465"/>
      <c r="G19" s="465"/>
      <c r="H19" s="465"/>
      <c r="I19" s="465"/>
      <c r="J19" s="465"/>
      <c r="K19" s="465"/>
    </row>
    <row r="20" spans="1:11" s="459" customFormat="1" ht="13.5" customHeight="1" x14ac:dyDescent="0.25">
      <c r="A20" s="465">
        <v>14</v>
      </c>
      <c r="B20" s="466" t="s">
        <v>42</v>
      </c>
      <c r="C20" s="472" t="s">
        <v>43</v>
      </c>
      <c r="D20" s="468">
        <f t="shared" si="0"/>
        <v>5</v>
      </c>
      <c r="E20" s="473">
        <v>5</v>
      </c>
      <c r="F20" s="465"/>
      <c r="G20" s="465"/>
      <c r="H20" s="465"/>
      <c r="I20" s="465"/>
      <c r="J20" s="465"/>
      <c r="K20" s="465"/>
    </row>
    <row r="21" spans="1:11" s="459" customFormat="1" x14ac:dyDescent="0.25">
      <c r="A21" s="465">
        <v>15</v>
      </c>
      <c r="B21" s="471" t="s">
        <v>44</v>
      </c>
      <c r="C21" s="472" t="s">
        <v>45</v>
      </c>
      <c r="D21" s="468">
        <f t="shared" si="0"/>
        <v>1462</v>
      </c>
      <c r="E21" s="473">
        <v>1462</v>
      </c>
      <c r="F21" s="465"/>
      <c r="G21" s="465"/>
      <c r="H21" s="465"/>
      <c r="I21" s="465"/>
      <c r="J21" s="465"/>
      <c r="K21" s="465"/>
    </row>
    <row r="22" spans="1:11" s="459" customFormat="1" x14ac:dyDescent="0.25">
      <c r="A22" s="465">
        <v>16</v>
      </c>
      <c r="B22" s="471" t="s">
        <v>46</v>
      </c>
      <c r="C22" s="472" t="s">
        <v>47</v>
      </c>
      <c r="D22" s="468">
        <f t="shared" si="0"/>
        <v>2170</v>
      </c>
      <c r="E22" s="473">
        <v>2170</v>
      </c>
      <c r="F22" s="465"/>
      <c r="G22" s="465"/>
      <c r="H22" s="465"/>
      <c r="I22" s="465"/>
      <c r="J22" s="465"/>
      <c r="K22" s="465"/>
    </row>
    <row r="23" spans="1:11" s="459" customFormat="1" x14ac:dyDescent="0.25">
      <c r="A23" s="465">
        <v>17</v>
      </c>
      <c r="B23" s="471" t="s">
        <v>48</v>
      </c>
      <c r="C23" s="472" t="s">
        <v>49</v>
      </c>
      <c r="D23" s="468">
        <f t="shared" si="0"/>
        <v>2828</v>
      </c>
      <c r="E23" s="473">
        <v>2828</v>
      </c>
      <c r="F23" s="465"/>
      <c r="G23" s="465"/>
      <c r="H23" s="465"/>
      <c r="I23" s="465"/>
      <c r="J23" s="465"/>
      <c r="K23" s="465"/>
    </row>
    <row r="24" spans="1:11" s="459" customFormat="1" x14ac:dyDescent="0.25">
      <c r="A24" s="465">
        <v>18</v>
      </c>
      <c r="B24" s="471" t="s">
        <v>50</v>
      </c>
      <c r="C24" s="472" t="s">
        <v>51</v>
      </c>
      <c r="D24" s="468">
        <f t="shared" si="0"/>
        <v>5347</v>
      </c>
      <c r="E24" s="473">
        <v>5347</v>
      </c>
      <c r="F24" s="465"/>
      <c r="G24" s="465"/>
      <c r="H24" s="465">
        <f>'[10]ГБУЗ РБ Белорецкая ЦРКБ'!E207</f>
        <v>10</v>
      </c>
      <c r="I24" s="465"/>
      <c r="J24" s="465"/>
      <c r="K24" s="465">
        <v>465</v>
      </c>
    </row>
    <row r="25" spans="1:11" s="459" customFormat="1" x14ac:dyDescent="0.25">
      <c r="A25" s="465">
        <v>19</v>
      </c>
      <c r="B25" s="466" t="s">
        <v>52</v>
      </c>
      <c r="C25" s="469" t="s">
        <v>53</v>
      </c>
      <c r="D25" s="468">
        <f t="shared" si="0"/>
        <v>902</v>
      </c>
      <c r="E25" s="470">
        <v>902</v>
      </c>
      <c r="F25" s="465"/>
      <c r="G25" s="465"/>
      <c r="H25" s="465"/>
      <c r="I25" s="465"/>
      <c r="J25" s="465"/>
      <c r="K25" s="465"/>
    </row>
    <row r="26" spans="1:11" s="459" customFormat="1" x14ac:dyDescent="0.25">
      <c r="A26" s="465">
        <v>20</v>
      </c>
      <c r="B26" s="466" t="s">
        <v>54</v>
      </c>
      <c r="C26" s="469" t="s">
        <v>55</v>
      </c>
      <c r="D26" s="468">
        <f t="shared" si="0"/>
        <v>696</v>
      </c>
      <c r="E26" s="470">
        <v>696</v>
      </c>
      <c r="F26" s="465"/>
      <c r="G26" s="465"/>
      <c r="H26" s="465"/>
      <c r="I26" s="465"/>
      <c r="J26" s="465"/>
      <c r="K26" s="465"/>
    </row>
    <row r="27" spans="1:11" s="459" customFormat="1" x14ac:dyDescent="0.25">
      <c r="A27" s="465">
        <v>21</v>
      </c>
      <c r="B27" s="466" t="s">
        <v>56</v>
      </c>
      <c r="C27" s="469" t="s">
        <v>57</v>
      </c>
      <c r="D27" s="468">
        <f t="shared" si="0"/>
        <v>3757</v>
      </c>
      <c r="E27" s="470">
        <v>3757</v>
      </c>
      <c r="F27" s="465"/>
      <c r="G27" s="465"/>
      <c r="H27" s="465"/>
      <c r="I27" s="465"/>
      <c r="J27" s="465"/>
      <c r="K27" s="465"/>
    </row>
    <row r="28" spans="1:11" s="459" customFormat="1" x14ac:dyDescent="0.25">
      <c r="A28" s="465">
        <v>22</v>
      </c>
      <c r="B28" s="466" t="s">
        <v>58</v>
      </c>
      <c r="C28" s="469" t="s">
        <v>59</v>
      </c>
      <c r="D28" s="468">
        <f t="shared" si="0"/>
        <v>3297</v>
      </c>
      <c r="E28" s="470">
        <v>3297</v>
      </c>
      <c r="F28" s="465"/>
      <c r="G28" s="465"/>
      <c r="H28" s="465">
        <f>'[10]ГБУЗ РБ ЦГБ г.Сибай'!E207</f>
        <v>7</v>
      </c>
      <c r="I28" s="465"/>
      <c r="J28" s="465"/>
      <c r="K28" s="465"/>
    </row>
    <row r="29" spans="1:11" s="459" customFormat="1" x14ac:dyDescent="0.25">
      <c r="A29" s="465">
        <v>23</v>
      </c>
      <c r="B29" s="471" t="s">
        <v>60</v>
      </c>
      <c r="C29" s="472" t="s">
        <v>61</v>
      </c>
      <c r="D29" s="468">
        <f t="shared" si="0"/>
        <v>274</v>
      </c>
      <c r="E29" s="473">
        <v>274</v>
      </c>
      <c r="F29" s="465"/>
      <c r="G29" s="465"/>
      <c r="H29" s="465"/>
      <c r="I29" s="465"/>
      <c r="J29" s="465"/>
      <c r="K29" s="465"/>
    </row>
    <row r="30" spans="1:11" s="459" customFormat="1" ht="12" customHeight="1" x14ac:dyDescent="0.25">
      <c r="A30" s="465">
        <v>24</v>
      </c>
      <c r="B30" s="471" t="s">
        <v>62</v>
      </c>
      <c r="C30" s="472" t="s">
        <v>63</v>
      </c>
      <c r="D30" s="468">
        <f t="shared" si="0"/>
        <v>0</v>
      </c>
      <c r="E30" s="473">
        <v>0</v>
      </c>
      <c r="F30" s="465"/>
      <c r="G30" s="465"/>
      <c r="H30" s="465"/>
      <c r="I30" s="465"/>
      <c r="J30" s="465"/>
      <c r="K30" s="465"/>
    </row>
    <row r="31" spans="1:11" s="459" customFormat="1" ht="24" x14ac:dyDescent="0.25">
      <c r="A31" s="465">
        <v>25</v>
      </c>
      <c r="B31" s="471" t="s">
        <v>64</v>
      </c>
      <c r="C31" s="472" t="s">
        <v>65</v>
      </c>
      <c r="D31" s="468">
        <f t="shared" si="0"/>
        <v>0</v>
      </c>
      <c r="E31" s="473">
        <v>0</v>
      </c>
      <c r="F31" s="465"/>
      <c r="G31" s="465"/>
      <c r="H31" s="465"/>
      <c r="I31" s="465"/>
      <c r="J31" s="465"/>
      <c r="K31" s="465">
        <v>530</v>
      </c>
    </row>
    <row r="32" spans="1:11" s="459" customFormat="1" x14ac:dyDescent="0.25">
      <c r="A32" s="465">
        <v>26</v>
      </c>
      <c r="B32" s="466" t="s">
        <v>66</v>
      </c>
      <c r="C32" s="475" t="s">
        <v>67</v>
      </c>
      <c r="D32" s="468">
        <f t="shared" si="0"/>
        <v>5934</v>
      </c>
      <c r="E32" s="476">
        <v>5934</v>
      </c>
      <c r="F32" s="465"/>
      <c r="G32" s="465"/>
      <c r="H32" s="465"/>
      <c r="I32" s="465"/>
      <c r="J32" s="465"/>
      <c r="K32" s="465"/>
    </row>
    <row r="33" spans="1:11" s="459" customFormat="1" x14ac:dyDescent="0.25">
      <c r="A33" s="465">
        <v>27</v>
      </c>
      <c r="B33" s="471" t="s">
        <v>68</v>
      </c>
      <c r="C33" s="472" t="s">
        <v>69</v>
      </c>
      <c r="D33" s="468">
        <f t="shared" si="0"/>
        <v>7324</v>
      </c>
      <c r="E33" s="473">
        <v>7324</v>
      </c>
      <c r="F33" s="465"/>
      <c r="G33" s="465"/>
      <c r="H33" s="465"/>
      <c r="I33" s="465"/>
      <c r="J33" s="465"/>
      <c r="K33" s="465"/>
    </row>
    <row r="34" spans="1:11" s="459" customFormat="1" ht="13.5" customHeight="1" x14ac:dyDescent="0.25">
      <c r="A34" s="465">
        <v>28</v>
      </c>
      <c r="B34" s="471" t="s">
        <v>70</v>
      </c>
      <c r="C34" s="472" t="s">
        <v>71</v>
      </c>
      <c r="D34" s="468">
        <f t="shared" si="0"/>
        <v>2304</v>
      </c>
      <c r="E34" s="473">
        <v>2304</v>
      </c>
      <c r="F34" s="465"/>
      <c r="G34" s="465"/>
      <c r="H34" s="465">
        <f>'[10]ГБУЗ РБ ДБ г.Стерлитамак'!E207</f>
        <v>50</v>
      </c>
      <c r="I34" s="465"/>
      <c r="J34" s="465"/>
      <c r="K34" s="465"/>
    </row>
    <row r="35" spans="1:11" s="459" customFormat="1" ht="12" customHeight="1" x14ac:dyDescent="0.25">
      <c r="A35" s="465">
        <v>29</v>
      </c>
      <c r="B35" s="466" t="s">
        <v>72</v>
      </c>
      <c r="C35" s="469" t="s">
        <v>73</v>
      </c>
      <c r="D35" s="468">
        <f t="shared" si="0"/>
        <v>0</v>
      </c>
      <c r="E35" s="470">
        <v>0</v>
      </c>
      <c r="F35" s="465"/>
      <c r="G35" s="465"/>
      <c r="H35" s="465"/>
      <c r="I35" s="465"/>
      <c r="J35" s="465"/>
      <c r="K35" s="465"/>
    </row>
    <row r="36" spans="1:11" s="459" customFormat="1" ht="24" x14ac:dyDescent="0.25">
      <c r="A36" s="465">
        <v>30</v>
      </c>
      <c r="B36" s="466" t="s">
        <v>74</v>
      </c>
      <c r="C36" s="475" t="s">
        <v>379</v>
      </c>
      <c r="D36" s="468">
        <f t="shared" si="0"/>
        <v>0</v>
      </c>
      <c r="E36" s="476">
        <v>0</v>
      </c>
      <c r="F36" s="465"/>
      <c r="G36" s="465"/>
      <c r="H36" s="465"/>
      <c r="I36" s="465"/>
      <c r="J36" s="465"/>
      <c r="K36" s="465"/>
    </row>
    <row r="37" spans="1:11" s="459" customFormat="1" x14ac:dyDescent="0.25">
      <c r="A37" s="465">
        <v>31</v>
      </c>
      <c r="B37" s="466" t="s">
        <v>75</v>
      </c>
      <c r="C37" s="469" t="s">
        <v>76</v>
      </c>
      <c r="D37" s="468">
        <f t="shared" si="0"/>
        <v>449</v>
      </c>
      <c r="E37" s="470">
        <v>449</v>
      </c>
      <c r="F37" s="465"/>
      <c r="G37" s="465"/>
      <c r="H37" s="465"/>
      <c r="I37" s="465"/>
      <c r="J37" s="465"/>
      <c r="K37" s="465"/>
    </row>
    <row r="38" spans="1:11" s="459" customFormat="1" x14ac:dyDescent="0.25">
      <c r="A38" s="465">
        <v>32</v>
      </c>
      <c r="B38" s="471" t="s">
        <v>77</v>
      </c>
      <c r="C38" s="472" t="s">
        <v>78</v>
      </c>
      <c r="D38" s="468">
        <f t="shared" si="0"/>
        <v>4317</v>
      </c>
      <c r="E38" s="473">
        <v>4317</v>
      </c>
      <c r="F38" s="465"/>
      <c r="G38" s="465"/>
      <c r="H38" s="465">
        <f>'[10]ГБУЗ РБ ГБ г.Кумертау'!E207</f>
        <v>7</v>
      </c>
      <c r="I38" s="465"/>
      <c r="J38" s="465"/>
      <c r="K38" s="465"/>
    </row>
    <row r="39" spans="1:11" s="459" customFormat="1" x14ac:dyDescent="0.25">
      <c r="A39" s="465">
        <v>33</v>
      </c>
      <c r="B39" s="466" t="s">
        <v>79</v>
      </c>
      <c r="C39" s="469" t="s">
        <v>80</v>
      </c>
      <c r="D39" s="468">
        <f t="shared" ref="D39:D70" si="1">E39+J39</f>
        <v>6396</v>
      </c>
      <c r="E39" s="470">
        <v>6396</v>
      </c>
      <c r="F39" s="465"/>
      <c r="G39" s="465"/>
      <c r="H39" s="465">
        <f>'[10]ГБУЗ РБ ГБ г.Салават'!E207</f>
        <v>10</v>
      </c>
      <c r="I39" s="465"/>
      <c r="J39" s="465"/>
      <c r="K39" s="465"/>
    </row>
    <row r="40" spans="1:11" s="459" customFormat="1" x14ac:dyDescent="0.25">
      <c r="A40" s="465">
        <v>34</v>
      </c>
      <c r="B40" s="474" t="s">
        <v>81</v>
      </c>
      <c r="C40" s="475" t="s">
        <v>82</v>
      </c>
      <c r="D40" s="468">
        <f t="shared" si="1"/>
        <v>1257</v>
      </c>
      <c r="E40" s="476">
        <v>1257</v>
      </c>
      <c r="F40" s="465"/>
      <c r="G40" s="465"/>
      <c r="H40" s="465"/>
      <c r="I40" s="465"/>
      <c r="J40" s="465"/>
      <c r="K40" s="465"/>
    </row>
    <row r="41" spans="1:11" s="459" customFormat="1" x14ac:dyDescent="0.25">
      <c r="A41" s="465">
        <v>35</v>
      </c>
      <c r="B41" s="466" t="s">
        <v>83</v>
      </c>
      <c r="C41" s="469" t="s">
        <v>84</v>
      </c>
      <c r="D41" s="468">
        <f t="shared" si="1"/>
        <v>4255</v>
      </c>
      <c r="E41" s="470">
        <v>4255</v>
      </c>
      <c r="F41" s="465"/>
      <c r="G41" s="465"/>
      <c r="H41" s="465">
        <v>10</v>
      </c>
      <c r="I41" s="465"/>
      <c r="J41" s="465"/>
      <c r="K41" s="465">
        <v>510</v>
      </c>
    </row>
    <row r="42" spans="1:11" s="459" customFormat="1" x14ac:dyDescent="0.25">
      <c r="A42" s="465">
        <v>36</v>
      </c>
      <c r="B42" s="466" t="s">
        <v>85</v>
      </c>
      <c r="C42" s="469" t="s">
        <v>86</v>
      </c>
      <c r="D42" s="468">
        <f t="shared" si="1"/>
        <v>1636</v>
      </c>
      <c r="E42" s="470">
        <v>1636</v>
      </c>
      <c r="F42" s="465"/>
      <c r="G42" s="465"/>
      <c r="H42" s="465">
        <f>'[10]ГБУЗ РБ Красноусольская ЦРБ'!E207</f>
        <v>0</v>
      </c>
      <c r="I42" s="465"/>
      <c r="J42" s="465"/>
      <c r="K42" s="465"/>
    </row>
    <row r="43" spans="1:11" s="459" customFormat="1" x14ac:dyDescent="0.25">
      <c r="A43" s="465">
        <v>37</v>
      </c>
      <c r="B43" s="471" t="s">
        <v>87</v>
      </c>
      <c r="C43" s="472" t="s">
        <v>88</v>
      </c>
      <c r="D43" s="468">
        <f t="shared" si="1"/>
        <v>4367</v>
      </c>
      <c r="E43" s="473">
        <v>4367</v>
      </c>
      <c r="F43" s="465"/>
      <c r="G43" s="465"/>
      <c r="H43" s="465">
        <f>'[10]ГБУЗ РБ Мелеузовская ЦРБ'!E207</f>
        <v>10</v>
      </c>
      <c r="I43" s="465"/>
      <c r="J43" s="465"/>
      <c r="K43" s="465"/>
    </row>
    <row r="44" spans="1:11" s="459" customFormat="1" x14ac:dyDescent="0.25">
      <c r="A44" s="465">
        <v>38</v>
      </c>
      <c r="B44" s="466" t="s">
        <v>89</v>
      </c>
      <c r="C44" s="469" t="s">
        <v>90</v>
      </c>
      <c r="D44" s="468">
        <f t="shared" si="1"/>
        <v>1485</v>
      </c>
      <c r="E44" s="470">
        <v>1485</v>
      </c>
      <c r="F44" s="465"/>
      <c r="G44" s="465"/>
      <c r="H44" s="465"/>
      <c r="I44" s="465"/>
      <c r="J44" s="465"/>
      <c r="K44" s="465"/>
    </row>
    <row r="45" spans="1:11" s="459" customFormat="1" x14ac:dyDescent="0.25">
      <c r="A45" s="465">
        <v>39</v>
      </c>
      <c r="B45" s="466" t="s">
        <v>91</v>
      </c>
      <c r="C45" s="469" t="s">
        <v>92</v>
      </c>
      <c r="D45" s="468">
        <f t="shared" si="1"/>
        <v>914</v>
      </c>
      <c r="E45" s="470">
        <v>914</v>
      </c>
      <c r="F45" s="465"/>
      <c r="G45" s="465"/>
      <c r="H45" s="465"/>
      <c r="I45" s="465"/>
      <c r="J45" s="465"/>
      <c r="K45" s="465"/>
    </row>
    <row r="46" spans="1:11" s="459" customFormat="1" x14ac:dyDescent="0.25">
      <c r="A46" s="465">
        <v>40</v>
      </c>
      <c r="B46" s="479" t="s">
        <v>93</v>
      </c>
      <c r="C46" s="480" t="s">
        <v>94</v>
      </c>
      <c r="D46" s="468">
        <f t="shared" si="1"/>
        <v>1617</v>
      </c>
      <c r="E46" s="481">
        <v>1617</v>
      </c>
      <c r="F46" s="465"/>
      <c r="G46" s="465"/>
      <c r="H46" s="465">
        <f>'[10]ГБУЗ РБ Толбазинская ЦРБ'!E207</f>
        <v>0</v>
      </c>
      <c r="I46" s="465"/>
      <c r="J46" s="465"/>
      <c r="K46" s="465"/>
    </row>
    <row r="47" spans="1:11" s="459" customFormat="1" x14ac:dyDescent="0.25">
      <c r="A47" s="465">
        <v>41</v>
      </c>
      <c r="B47" s="466" t="s">
        <v>95</v>
      </c>
      <c r="C47" s="469" t="s">
        <v>96</v>
      </c>
      <c r="D47" s="468">
        <f t="shared" si="1"/>
        <v>739</v>
      </c>
      <c r="E47" s="470">
        <v>739</v>
      </c>
      <c r="F47" s="465"/>
      <c r="G47" s="465"/>
      <c r="H47" s="465"/>
      <c r="I47" s="465"/>
      <c r="J47" s="465"/>
      <c r="K47" s="465"/>
    </row>
    <row r="48" spans="1:11" s="459" customFormat="1" x14ac:dyDescent="0.25">
      <c r="A48" s="465">
        <v>42</v>
      </c>
      <c r="B48" s="474" t="s">
        <v>97</v>
      </c>
      <c r="C48" s="475" t="s">
        <v>98</v>
      </c>
      <c r="D48" s="468">
        <f t="shared" si="1"/>
        <v>340</v>
      </c>
      <c r="E48" s="476">
        <v>340</v>
      </c>
      <c r="F48" s="465"/>
      <c r="G48" s="465"/>
      <c r="H48" s="465"/>
      <c r="I48" s="465">
        <f>'[10]ООО Медсервис г.Салават'!E77</f>
        <v>100</v>
      </c>
      <c r="J48" s="465"/>
      <c r="K48" s="465"/>
    </row>
    <row r="49" spans="1:11" s="459" customFormat="1" x14ac:dyDescent="0.25">
      <c r="A49" s="465">
        <v>43</v>
      </c>
      <c r="B49" s="471" t="s">
        <v>99</v>
      </c>
      <c r="C49" s="472" t="s">
        <v>100</v>
      </c>
      <c r="D49" s="468">
        <f t="shared" si="1"/>
        <v>5478</v>
      </c>
      <c r="E49" s="473">
        <v>5478</v>
      </c>
      <c r="F49" s="465"/>
      <c r="G49" s="465"/>
      <c r="H49" s="465">
        <f>'[10]ГБУЗ РБ ГБ №1 г.Октябрьский'!E207</f>
        <v>10</v>
      </c>
      <c r="I49" s="465"/>
      <c r="J49" s="465"/>
      <c r="K49" s="465">
        <v>300</v>
      </c>
    </row>
    <row r="50" spans="1:11" s="459" customFormat="1" x14ac:dyDescent="0.25">
      <c r="A50" s="465">
        <v>44</v>
      </c>
      <c r="B50" s="466" t="s">
        <v>101</v>
      </c>
      <c r="C50" s="469" t="s">
        <v>102</v>
      </c>
      <c r="D50" s="468">
        <f t="shared" si="1"/>
        <v>1349</v>
      </c>
      <c r="E50" s="470">
        <v>1349</v>
      </c>
      <c r="F50" s="465"/>
      <c r="G50" s="465"/>
      <c r="H50" s="465"/>
      <c r="I50" s="465"/>
      <c r="J50" s="465"/>
      <c r="K50" s="465"/>
    </row>
    <row r="51" spans="1:11" s="459" customFormat="1" x14ac:dyDescent="0.25">
      <c r="A51" s="465">
        <v>45</v>
      </c>
      <c r="B51" s="471" t="s">
        <v>103</v>
      </c>
      <c r="C51" s="472" t="s">
        <v>104</v>
      </c>
      <c r="D51" s="468">
        <f t="shared" si="1"/>
        <v>4586</v>
      </c>
      <c r="E51" s="473">
        <v>4586</v>
      </c>
      <c r="F51" s="465"/>
      <c r="G51" s="465"/>
      <c r="H51" s="465">
        <f>'[10]ГБУЗ РБ Белебеевская ЦРБ'!E207</f>
        <v>0</v>
      </c>
      <c r="I51" s="465"/>
      <c r="J51" s="465"/>
      <c r="K51" s="465"/>
    </row>
    <row r="52" spans="1:11" s="459" customFormat="1" x14ac:dyDescent="0.25">
      <c r="A52" s="465">
        <v>46</v>
      </c>
      <c r="B52" s="466" t="s">
        <v>105</v>
      </c>
      <c r="C52" s="469" t="s">
        <v>106</v>
      </c>
      <c r="D52" s="468">
        <f t="shared" si="1"/>
        <v>1009</v>
      </c>
      <c r="E52" s="470">
        <v>1009</v>
      </c>
      <c r="F52" s="465"/>
      <c r="G52" s="465"/>
      <c r="H52" s="465"/>
      <c r="I52" s="465"/>
      <c r="J52" s="465"/>
      <c r="K52" s="465"/>
    </row>
    <row r="53" spans="1:11" s="459" customFormat="1" ht="10.5" customHeight="1" x14ac:dyDescent="0.25">
      <c r="A53" s="465">
        <v>47</v>
      </c>
      <c r="B53" s="466" t="s">
        <v>107</v>
      </c>
      <c r="C53" s="469" t="s">
        <v>108</v>
      </c>
      <c r="D53" s="468">
        <f t="shared" si="1"/>
        <v>1579</v>
      </c>
      <c r="E53" s="470">
        <v>1579</v>
      </c>
      <c r="F53" s="465"/>
      <c r="G53" s="465"/>
      <c r="H53" s="465"/>
      <c r="I53" s="465"/>
      <c r="J53" s="465"/>
      <c r="K53" s="465"/>
    </row>
    <row r="54" spans="1:11" s="459" customFormat="1" x14ac:dyDescent="0.25">
      <c r="A54" s="465">
        <v>48</v>
      </c>
      <c r="B54" s="482" t="s">
        <v>109</v>
      </c>
      <c r="C54" s="483" t="s">
        <v>110</v>
      </c>
      <c r="D54" s="468">
        <f t="shared" si="1"/>
        <v>1903</v>
      </c>
      <c r="E54" s="484">
        <v>1903</v>
      </c>
      <c r="F54" s="465"/>
      <c r="G54" s="465"/>
      <c r="H54" s="465"/>
      <c r="I54" s="465"/>
      <c r="J54" s="465"/>
      <c r="K54" s="465"/>
    </row>
    <row r="55" spans="1:11" s="459" customFormat="1" x14ac:dyDescent="0.25">
      <c r="A55" s="465">
        <v>49</v>
      </c>
      <c r="B55" s="471" t="s">
        <v>111</v>
      </c>
      <c r="C55" s="472" t="s">
        <v>112</v>
      </c>
      <c r="D55" s="468">
        <f t="shared" si="1"/>
        <v>640</v>
      </c>
      <c r="E55" s="473">
        <v>640</v>
      </c>
      <c r="F55" s="465"/>
      <c r="G55" s="465"/>
      <c r="H55" s="465"/>
      <c r="I55" s="465"/>
      <c r="J55" s="465"/>
      <c r="K55" s="465"/>
    </row>
    <row r="56" spans="1:11" s="459" customFormat="1" x14ac:dyDescent="0.25">
      <c r="A56" s="465">
        <v>50</v>
      </c>
      <c r="B56" s="466" t="s">
        <v>113</v>
      </c>
      <c r="C56" s="469" t="s">
        <v>114</v>
      </c>
      <c r="D56" s="468">
        <f t="shared" si="1"/>
        <v>1275</v>
      </c>
      <c r="E56" s="470">
        <v>1275</v>
      </c>
      <c r="F56" s="465"/>
      <c r="G56" s="465"/>
      <c r="H56" s="465"/>
      <c r="I56" s="465"/>
      <c r="J56" s="465"/>
      <c r="K56" s="465"/>
    </row>
    <row r="57" spans="1:11" s="459" customFormat="1" ht="10.5" customHeight="1" x14ac:dyDescent="0.25">
      <c r="A57" s="465">
        <v>51</v>
      </c>
      <c r="B57" s="471" t="s">
        <v>115</v>
      </c>
      <c r="C57" s="472" t="s">
        <v>116</v>
      </c>
      <c r="D57" s="468">
        <f t="shared" si="1"/>
        <v>1918</v>
      </c>
      <c r="E57" s="473">
        <v>1918</v>
      </c>
      <c r="F57" s="465"/>
      <c r="G57" s="465"/>
      <c r="H57" s="465"/>
      <c r="I57" s="465"/>
      <c r="J57" s="465"/>
      <c r="K57" s="465"/>
    </row>
    <row r="58" spans="1:11" s="459" customFormat="1" x14ac:dyDescent="0.25">
      <c r="A58" s="465">
        <v>52</v>
      </c>
      <c r="B58" s="466" t="s">
        <v>117</v>
      </c>
      <c r="C58" s="469" t="s">
        <v>118</v>
      </c>
      <c r="D58" s="468">
        <f t="shared" si="1"/>
        <v>6790</v>
      </c>
      <c r="E58" s="470">
        <v>6790</v>
      </c>
      <c r="F58" s="465"/>
      <c r="G58" s="465"/>
      <c r="H58" s="465">
        <f>'[10]ГБУЗ РБ Туймазинская ЦРБ'!E207</f>
        <v>10</v>
      </c>
      <c r="I58" s="465"/>
      <c r="J58" s="465"/>
      <c r="K58" s="465"/>
    </row>
    <row r="59" spans="1:11" s="459" customFormat="1" x14ac:dyDescent="0.25">
      <c r="A59" s="465">
        <v>53</v>
      </c>
      <c r="B59" s="471" t="s">
        <v>119</v>
      </c>
      <c r="C59" s="472" t="s">
        <v>120</v>
      </c>
      <c r="D59" s="468">
        <f t="shared" si="1"/>
        <v>1052</v>
      </c>
      <c r="E59" s="473">
        <v>1052</v>
      </c>
      <c r="F59" s="465"/>
      <c r="G59" s="465"/>
      <c r="H59" s="465"/>
      <c r="I59" s="465"/>
      <c r="J59" s="465"/>
      <c r="K59" s="465"/>
    </row>
    <row r="60" spans="1:11" s="459" customFormat="1" x14ac:dyDescent="0.25">
      <c r="A60" s="465">
        <v>54</v>
      </c>
      <c r="B60" s="471" t="s">
        <v>121</v>
      </c>
      <c r="C60" s="472" t="s">
        <v>122</v>
      </c>
      <c r="D60" s="468">
        <f t="shared" si="1"/>
        <v>5</v>
      </c>
      <c r="E60" s="473">
        <v>5</v>
      </c>
      <c r="F60" s="465"/>
      <c r="G60" s="465"/>
      <c r="H60" s="465"/>
      <c r="I60" s="465"/>
      <c r="J60" s="465"/>
      <c r="K60" s="465"/>
    </row>
    <row r="61" spans="1:11" s="459" customFormat="1" x14ac:dyDescent="0.25">
      <c r="A61" s="465">
        <v>55</v>
      </c>
      <c r="B61" s="471" t="s">
        <v>123</v>
      </c>
      <c r="C61" s="472" t="s">
        <v>124</v>
      </c>
      <c r="D61" s="468">
        <f t="shared" si="1"/>
        <v>0</v>
      </c>
      <c r="E61" s="473">
        <v>0</v>
      </c>
      <c r="F61" s="465"/>
      <c r="G61" s="465"/>
      <c r="H61" s="465"/>
      <c r="I61" s="465"/>
      <c r="J61" s="465"/>
      <c r="K61" s="465"/>
    </row>
    <row r="62" spans="1:11" s="459" customFormat="1" x14ac:dyDescent="0.25">
      <c r="A62" s="465">
        <v>56</v>
      </c>
      <c r="B62" s="471">
        <v>29179</v>
      </c>
      <c r="C62" s="472" t="s">
        <v>126</v>
      </c>
      <c r="D62" s="468">
        <f t="shared" si="1"/>
        <v>0</v>
      </c>
      <c r="E62" s="473">
        <v>0</v>
      </c>
      <c r="F62" s="465"/>
      <c r="G62" s="465"/>
      <c r="H62" s="465"/>
      <c r="I62" s="465"/>
      <c r="J62" s="465"/>
      <c r="K62" s="465">
        <v>360</v>
      </c>
    </row>
    <row r="63" spans="1:11" s="459" customFormat="1" ht="12" customHeight="1" x14ac:dyDescent="0.25">
      <c r="A63" s="465">
        <v>57</v>
      </c>
      <c r="B63" s="471" t="s">
        <v>127</v>
      </c>
      <c r="C63" s="472" t="s">
        <v>128</v>
      </c>
      <c r="D63" s="468">
        <f t="shared" si="1"/>
        <v>2130</v>
      </c>
      <c r="E63" s="473">
        <v>2130</v>
      </c>
      <c r="F63" s="465"/>
      <c r="G63" s="465"/>
      <c r="H63" s="465"/>
      <c r="I63" s="465"/>
      <c r="J63" s="465"/>
      <c r="K63" s="465"/>
    </row>
    <row r="64" spans="1:11" s="459" customFormat="1" ht="12.75" customHeight="1" x14ac:dyDescent="0.25">
      <c r="A64" s="465">
        <v>58</v>
      </c>
      <c r="B64" s="471" t="s">
        <v>129</v>
      </c>
      <c r="C64" s="472" t="s">
        <v>467</v>
      </c>
      <c r="D64" s="468">
        <f t="shared" si="1"/>
        <v>1691</v>
      </c>
      <c r="E64" s="473">
        <v>1691</v>
      </c>
      <c r="F64" s="465"/>
      <c r="G64" s="465"/>
      <c r="H64" s="465"/>
      <c r="I64" s="465"/>
      <c r="J64" s="465"/>
      <c r="K64" s="465"/>
    </row>
    <row r="65" spans="1:11" s="459" customFormat="1" ht="11.25" customHeight="1" x14ac:dyDescent="0.25">
      <c r="A65" s="465">
        <v>59</v>
      </c>
      <c r="B65" s="471" t="s">
        <v>131</v>
      </c>
      <c r="C65" s="472" t="s">
        <v>468</v>
      </c>
      <c r="D65" s="468">
        <f t="shared" si="1"/>
        <v>2405</v>
      </c>
      <c r="E65" s="473">
        <v>2405</v>
      </c>
      <c r="F65" s="465"/>
      <c r="G65" s="465"/>
      <c r="H65" s="465"/>
      <c r="I65" s="465"/>
      <c r="J65" s="465"/>
      <c r="K65" s="465"/>
    </row>
    <row r="66" spans="1:11" s="459" customFormat="1" ht="11.25" customHeight="1" x14ac:dyDescent="0.25">
      <c r="A66" s="465">
        <v>60</v>
      </c>
      <c r="B66" s="466" t="s">
        <v>133</v>
      </c>
      <c r="C66" s="472" t="s">
        <v>301</v>
      </c>
      <c r="D66" s="468">
        <f t="shared" si="1"/>
        <v>3043</v>
      </c>
      <c r="E66" s="473">
        <v>3043</v>
      </c>
      <c r="F66" s="465"/>
      <c r="G66" s="465"/>
      <c r="H66" s="465"/>
      <c r="I66" s="465"/>
      <c r="J66" s="465"/>
      <c r="K66" s="465"/>
    </row>
    <row r="67" spans="1:11" s="459" customFormat="1" ht="11.25" customHeight="1" x14ac:dyDescent="0.25">
      <c r="A67" s="465">
        <v>61</v>
      </c>
      <c r="B67" s="474" t="s">
        <v>135</v>
      </c>
      <c r="C67" s="472" t="s">
        <v>469</v>
      </c>
      <c r="D67" s="468">
        <f t="shared" si="1"/>
        <v>1222</v>
      </c>
      <c r="E67" s="473">
        <v>1222</v>
      </c>
      <c r="F67" s="465"/>
      <c r="G67" s="465"/>
      <c r="H67" s="465"/>
      <c r="I67" s="465"/>
      <c r="J67" s="465"/>
      <c r="K67" s="465"/>
    </row>
    <row r="68" spans="1:11" s="459" customFormat="1" ht="28.5" customHeight="1" x14ac:dyDescent="0.25">
      <c r="A68" s="465">
        <v>62</v>
      </c>
      <c r="B68" s="466" t="s">
        <v>137</v>
      </c>
      <c r="C68" s="472" t="s">
        <v>661</v>
      </c>
      <c r="D68" s="468">
        <f t="shared" si="1"/>
        <v>0</v>
      </c>
      <c r="E68" s="473">
        <v>0</v>
      </c>
      <c r="F68" s="465"/>
      <c r="G68" s="465"/>
      <c r="H68" s="465"/>
      <c r="I68" s="465"/>
      <c r="J68" s="465"/>
      <c r="K68" s="465"/>
    </row>
    <row r="69" spans="1:11" s="459" customFormat="1" ht="28.5" customHeight="1" x14ac:dyDescent="0.25">
      <c r="A69" s="465">
        <v>63</v>
      </c>
      <c r="B69" s="471" t="s">
        <v>139</v>
      </c>
      <c r="C69" s="472" t="s">
        <v>662</v>
      </c>
      <c r="D69" s="468">
        <f t="shared" si="1"/>
        <v>0</v>
      </c>
      <c r="E69" s="473">
        <v>0</v>
      </c>
      <c r="F69" s="465"/>
      <c r="G69" s="465"/>
      <c r="H69" s="465"/>
      <c r="I69" s="465"/>
      <c r="J69" s="465"/>
      <c r="K69" s="465"/>
    </row>
    <row r="70" spans="1:11" s="459" customFormat="1" ht="11.25" customHeight="1" x14ac:dyDescent="0.25">
      <c r="A70" s="465">
        <v>64</v>
      </c>
      <c r="B70" s="466" t="s">
        <v>141</v>
      </c>
      <c r="C70" s="472" t="s">
        <v>464</v>
      </c>
      <c r="D70" s="468">
        <f t="shared" si="1"/>
        <v>3980</v>
      </c>
      <c r="E70" s="473">
        <v>3980</v>
      </c>
      <c r="F70" s="465"/>
      <c r="G70" s="465"/>
      <c r="H70" s="465"/>
      <c r="I70" s="465"/>
      <c r="J70" s="465"/>
      <c r="K70" s="465"/>
    </row>
    <row r="71" spans="1:11" s="459" customFormat="1" ht="11.25" customHeight="1" x14ac:dyDescent="0.25">
      <c r="A71" s="465">
        <v>65</v>
      </c>
      <c r="B71" s="466" t="s">
        <v>143</v>
      </c>
      <c r="C71" s="472" t="s">
        <v>144</v>
      </c>
      <c r="D71" s="468">
        <f t="shared" ref="D71:D102" si="2">E71+J71</f>
        <v>2375</v>
      </c>
      <c r="E71" s="473">
        <v>2375</v>
      </c>
      <c r="F71" s="465"/>
      <c r="G71" s="465"/>
      <c r="H71" s="465"/>
      <c r="I71" s="465"/>
      <c r="J71" s="465"/>
      <c r="K71" s="465">
        <v>300</v>
      </c>
    </row>
    <row r="72" spans="1:11" s="459" customFormat="1" x14ac:dyDescent="0.25">
      <c r="A72" s="465">
        <v>66</v>
      </c>
      <c r="B72" s="466" t="s">
        <v>145</v>
      </c>
      <c r="C72" s="472" t="s">
        <v>465</v>
      </c>
      <c r="D72" s="468">
        <f t="shared" si="2"/>
        <v>5695</v>
      </c>
      <c r="E72" s="473">
        <v>5695</v>
      </c>
      <c r="F72" s="465">
        <v>32</v>
      </c>
      <c r="G72" s="465"/>
      <c r="H72" s="465"/>
      <c r="I72" s="465"/>
      <c r="J72" s="465"/>
      <c r="K72" s="465"/>
    </row>
    <row r="73" spans="1:11" s="459" customFormat="1" ht="24" x14ac:dyDescent="0.25">
      <c r="A73" s="465">
        <v>67</v>
      </c>
      <c r="B73" s="466" t="s">
        <v>147</v>
      </c>
      <c r="C73" s="472" t="s">
        <v>663</v>
      </c>
      <c r="D73" s="468">
        <f t="shared" si="2"/>
        <v>0</v>
      </c>
      <c r="E73" s="473">
        <v>0</v>
      </c>
      <c r="F73" s="465"/>
      <c r="G73" s="465"/>
      <c r="H73" s="465"/>
      <c r="I73" s="465"/>
      <c r="J73" s="465"/>
      <c r="K73" s="465"/>
    </row>
    <row r="74" spans="1:11" s="459" customFormat="1" ht="24" x14ac:dyDescent="0.25">
      <c r="A74" s="465">
        <v>68</v>
      </c>
      <c r="B74" s="466" t="s">
        <v>149</v>
      </c>
      <c r="C74" s="472" t="s">
        <v>471</v>
      </c>
      <c r="D74" s="468">
        <f t="shared" si="2"/>
        <v>0</v>
      </c>
      <c r="E74" s="473">
        <v>0</v>
      </c>
      <c r="F74" s="465"/>
      <c r="G74" s="465"/>
      <c r="H74" s="465"/>
      <c r="I74" s="465"/>
      <c r="J74" s="465"/>
      <c r="K74" s="465"/>
    </row>
    <row r="75" spans="1:11" s="459" customFormat="1" ht="24" x14ac:dyDescent="0.25">
      <c r="A75" s="465">
        <v>69</v>
      </c>
      <c r="B75" s="466" t="s">
        <v>151</v>
      </c>
      <c r="C75" s="472" t="s">
        <v>664</v>
      </c>
      <c r="D75" s="468">
        <f t="shared" si="2"/>
        <v>0</v>
      </c>
      <c r="E75" s="473">
        <v>0</v>
      </c>
      <c r="F75" s="465"/>
      <c r="G75" s="465"/>
      <c r="H75" s="465"/>
      <c r="I75" s="465"/>
      <c r="J75" s="465"/>
      <c r="K75" s="465"/>
    </row>
    <row r="76" spans="1:11" s="459" customFormat="1" ht="24" x14ac:dyDescent="0.25">
      <c r="A76" s="465">
        <v>70</v>
      </c>
      <c r="B76" s="466" t="s">
        <v>153</v>
      </c>
      <c r="C76" s="472" t="s">
        <v>665</v>
      </c>
      <c r="D76" s="468">
        <f t="shared" si="2"/>
        <v>0</v>
      </c>
      <c r="E76" s="473">
        <v>0</v>
      </c>
      <c r="F76" s="465"/>
      <c r="G76" s="465"/>
      <c r="H76" s="465"/>
      <c r="I76" s="465"/>
      <c r="J76" s="465"/>
      <c r="K76" s="465"/>
    </row>
    <row r="77" spans="1:11" s="459" customFormat="1" ht="24" x14ac:dyDescent="0.25">
      <c r="A77" s="465">
        <v>71</v>
      </c>
      <c r="B77" s="471" t="s">
        <v>155</v>
      </c>
      <c r="C77" s="472" t="s">
        <v>666</v>
      </c>
      <c r="D77" s="468">
        <f t="shared" si="2"/>
        <v>0</v>
      </c>
      <c r="E77" s="473">
        <v>0</v>
      </c>
      <c r="F77" s="465"/>
      <c r="G77" s="465"/>
      <c r="H77" s="465"/>
      <c r="I77" s="465"/>
      <c r="J77" s="465"/>
      <c r="K77" s="465"/>
    </row>
    <row r="78" spans="1:11" s="459" customFormat="1" ht="24" x14ac:dyDescent="0.25">
      <c r="A78" s="465">
        <v>72</v>
      </c>
      <c r="B78" s="466" t="s">
        <v>157</v>
      </c>
      <c r="C78" s="469" t="s">
        <v>667</v>
      </c>
      <c r="D78" s="468">
        <f t="shared" si="2"/>
        <v>0</v>
      </c>
      <c r="E78" s="470">
        <v>0</v>
      </c>
      <c r="F78" s="465"/>
      <c r="G78" s="465"/>
      <c r="H78" s="465"/>
      <c r="I78" s="465"/>
      <c r="J78" s="465"/>
      <c r="K78" s="465"/>
    </row>
    <row r="79" spans="1:11" s="459" customFormat="1" ht="24" x14ac:dyDescent="0.25">
      <c r="A79" s="465">
        <v>73</v>
      </c>
      <c r="B79" s="471" t="s">
        <v>159</v>
      </c>
      <c r="C79" s="472" t="s">
        <v>668</v>
      </c>
      <c r="D79" s="468">
        <f t="shared" si="2"/>
        <v>0</v>
      </c>
      <c r="E79" s="473">
        <v>0</v>
      </c>
      <c r="F79" s="465"/>
      <c r="G79" s="465"/>
      <c r="H79" s="465"/>
      <c r="I79" s="465"/>
      <c r="J79" s="465"/>
      <c r="K79" s="465"/>
    </row>
    <row r="80" spans="1:11" s="459" customFormat="1" x14ac:dyDescent="0.25">
      <c r="A80" s="465">
        <v>74</v>
      </c>
      <c r="B80" s="466" t="s">
        <v>161</v>
      </c>
      <c r="C80" s="472" t="s">
        <v>162</v>
      </c>
      <c r="D80" s="468">
        <f t="shared" si="2"/>
        <v>4398</v>
      </c>
      <c r="E80" s="473">
        <v>4398</v>
      </c>
      <c r="F80" s="465"/>
      <c r="G80" s="465"/>
      <c r="H80" s="465"/>
      <c r="I80" s="465"/>
      <c r="J80" s="465"/>
      <c r="K80" s="465"/>
    </row>
    <row r="81" spans="1:11" s="459" customFormat="1" x14ac:dyDescent="0.25">
      <c r="A81" s="465">
        <v>75</v>
      </c>
      <c r="B81" s="471" t="s">
        <v>163</v>
      </c>
      <c r="C81" s="472" t="s">
        <v>466</v>
      </c>
      <c r="D81" s="468">
        <f t="shared" si="2"/>
        <v>7669</v>
      </c>
      <c r="E81" s="473">
        <v>7669</v>
      </c>
      <c r="F81" s="465"/>
      <c r="G81" s="465"/>
      <c r="H81" s="465"/>
      <c r="I81" s="465"/>
      <c r="J81" s="465"/>
      <c r="K81" s="465">
        <v>400</v>
      </c>
    </row>
    <row r="82" spans="1:11" s="459" customFormat="1" x14ac:dyDescent="0.25">
      <c r="A82" s="465">
        <v>76</v>
      </c>
      <c r="B82" s="471" t="s">
        <v>165</v>
      </c>
      <c r="C82" s="472" t="s">
        <v>166</v>
      </c>
      <c r="D82" s="468">
        <f t="shared" si="2"/>
        <v>5213</v>
      </c>
      <c r="E82" s="473">
        <v>5213</v>
      </c>
      <c r="F82" s="465"/>
      <c r="G82" s="465"/>
      <c r="H82" s="465"/>
      <c r="I82" s="465"/>
      <c r="J82" s="465"/>
      <c r="K82" s="465">
        <v>186</v>
      </c>
    </row>
    <row r="83" spans="1:11" s="459" customFormat="1" x14ac:dyDescent="0.25">
      <c r="A83" s="465">
        <v>77</v>
      </c>
      <c r="B83" s="485" t="s">
        <v>167</v>
      </c>
      <c r="C83" s="483" t="s">
        <v>168</v>
      </c>
      <c r="D83" s="468">
        <f t="shared" si="2"/>
        <v>1318</v>
      </c>
      <c r="E83" s="484">
        <v>1318</v>
      </c>
      <c r="F83" s="465"/>
      <c r="G83" s="465"/>
      <c r="H83" s="465"/>
      <c r="I83" s="465"/>
      <c r="J83" s="465"/>
      <c r="K83" s="465"/>
    </row>
    <row r="84" spans="1:11" s="459" customFormat="1" x14ac:dyDescent="0.25">
      <c r="A84" s="465">
        <v>78</v>
      </c>
      <c r="B84" s="466" t="s">
        <v>169</v>
      </c>
      <c r="C84" s="472" t="s">
        <v>170</v>
      </c>
      <c r="D84" s="468">
        <f t="shared" si="2"/>
        <v>7403</v>
      </c>
      <c r="E84" s="473">
        <v>7403</v>
      </c>
      <c r="F84" s="465">
        <f>'[10]ГБУЗ РБ ГКБ № 13 г.Уфа'!G79</f>
        <v>475</v>
      </c>
      <c r="G84" s="465"/>
      <c r="H84" s="465"/>
      <c r="I84" s="465"/>
      <c r="J84" s="465"/>
      <c r="K84" s="465">
        <v>480</v>
      </c>
    </row>
    <row r="85" spans="1:11" s="459" customFormat="1" x14ac:dyDescent="0.25">
      <c r="A85" s="465">
        <v>79</v>
      </c>
      <c r="B85" s="466" t="s">
        <v>171</v>
      </c>
      <c r="C85" s="472" t="s">
        <v>172</v>
      </c>
      <c r="D85" s="468">
        <f t="shared" si="2"/>
        <v>1761</v>
      </c>
      <c r="E85" s="473">
        <v>1761</v>
      </c>
      <c r="F85" s="465"/>
      <c r="G85" s="465"/>
      <c r="H85" s="465"/>
      <c r="I85" s="465"/>
      <c r="J85" s="465"/>
      <c r="K85" s="465">
        <v>231</v>
      </c>
    </row>
    <row r="86" spans="1:11" s="459" customFormat="1" x14ac:dyDescent="0.25">
      <c r="A86" s="465">
        <v>80</v>
      </c>
      <c r="B86" s="466" t="s">
        <v>173</v>
      </c>
      <c r="C86" s="472" t="s">
        <v>632</v>
      </c>
      <c r="D86" s="468">
        <f t="shared" si="2"/>
        <v>5676</v>
      </c>
      <c r="E86" s="473">
        <v>5676</v>
      </c>
      <c r="F86" s="465"/>
      <c r="G86" s="465"/>
      <c r="H86" s="465"/>
      <c r="I86" s="465"/>
      <c r="J86" s="465"/>
      <c r="K86" s="465"/>
    </row>
    <row r="87" spans="1:11" s="459" customFormat="1" x14ac:dyDescent="0.25">
      <c r="A87" s="465">
        <v>81</v>
      </c>
      <c r="B87" s="466" t="s">
        <v>175</v>
      </c>
      <c r="C87" s="472" t="s">
        <v>176</v>
      </c>
      <c r="D87" s="468">
        <f t="shared" si="2"/>
        <v>677</v>
      </c>
      <c r="E87" s="473">
        <v>677</v>
      </c>
      <c r="F87" s="465"/>
      <c r="G87" s="465"/>
      <c r="H87" s="465"/>
      <c r="I87" s="465"/>
      <c r="J87" s="465"/>
      <c r="K87" s="465"/>
    </row>
    <row r="88" spans="1:11" s="459" customFormat="1" x14ac:dyDescent="0.25">
      <c r="A88" s="465">
        <v>82</v>
      </c>
      <c r="B88" s="466" t="s">
        <v>177</v>
      </c>
      <c r="C88" s="472" t="s">
        <v>669</v>
      </c>
      <c r="D88" s="468">
        <f t="shared" si="2"/>
        <v>0</v>
      </c>
      <c r="E88" s="473">
        <v>0</v>
      </c>
      <c r="F88" s="465"/>
      <c r="G88" s="465"/>
      <c r="H88" s="465"/>
      <c r="I88" s="465"/>
      <c r="J88" s="465"/>
      <c r="K88" s="465"/>
    </row>
    <row r="89" spans="1:11" s="459" customFormat="1" x14ac:dyDescent="0.25">
      <c r="A89" s="465">
        <v>83</v>
      </c>
      <c r="B89" s="466" t="s">
        <v>178</v>
      </c>
      <c r="C89" s="472" t="s">
        <v>326</v>
      </c>
      <c r="D89" s="468">
        <f t="shared" si="2"/>
        <v>5000</v>
      </c>
      <c r="E89" s="473">
        <v>5000</v>
      </c>
      <c r="F89" s="465"/>
      <c r="G89" s="465"/>
      <c r="H89" s="465"/>
      <c r="I89" s="465"/>
      <c r="J89" s="465"/>
      <c r="K89" s="465"/>
    </row>
    <row r="90" spans="1:11" s="459" customFormat="1" ht="27" customHeight="1" x14ac:dyDescent="0.25">
      <c r="A90" s="465">
        <v>84</v>
      </c>
      <c r="B90" s="471" t="s">
        <v>181</v>
      </c>
      <c r="C90" s="472" t="s">
        <v>182</v>
      </c>
      <c r="D90" s="468">
        <f t="shared" si="2"/>
        <v>0</v>
      </c>
      <c r="E90" s="473">
        <v>0</v>
      </c>
      <c r="F90" s="465"/>
      <c r="G90" s="465"/>
      <c r="H90" s="465"/>
      <c r="I90" s="465"/>
      <c r="J90" s="465"/>
      <c r="K90" s="465"/>
    </row>
    <row r="91" spans="1:11" s="459" customFormat="1" x14ac:dyDescent="0.25">
      <c r="A91" s="465">
        <v>85</v>
      </c>
      <c r="B91" s="466" t="s">
        <v>183</v>
      </c>
      <c r="C91" s="472" t="s">
        <v>184</v>
      </c>
      <c r="D91" s="468">
        <f t="shared" si="2"/>
        <v>95</v>
      </c>
      <c r="E91" s="473">
        <v>95</v>
      </c>
      <c r="F91" s="465"/>
      <c r="G91" s="465"/>
      <c r="H91" s="465"/>
      <c r="I91" s="465"/>
      <c r="J91" s="465"/>
      <c r="K91" s="465"/>
    </row>
    <row r="92" spans="1:11" s="459" customFormat="1" x14ac:dyDescent="0.25">
      <c r="A92" s="465">
        <v>86</v>
      </c>
      <c r="B92" s="471" t="s">
        <v>185</v>
      </c>
      <c r="C92" s="472" t="s">
        <v>186</v>
      </c>
      <c r="D92" s="468">
        <f t="shared" si="2"/>
        <v>1171</v>
      </c>
      <c r="E92" s="473">
        <v>1171</v>
      </c>
      <c r="F92" s="465"/>
      <c r="G92" s="465"/>
      <c r="H92" s="465"/>
      <c r="I92" s="465"/>
      <c r="J92" s="465"/>
      <c r="K92" s="465">
        <v>400</v>
      </c>
    </row>
    <row r="93" spans="1:11" s="459" customFormat="1" x14ac:dyDescent="0.25">
      <c r="A93" s="465">
        <v>87</v>
      </c>
      <c r="B93" s="474" t="s">
        <v>187</v>
      </c>
      <c r="C93" s="475" t="s">
        <v>188</v>
      </c>
      <c r="D93" s="468">
        <f t="shared" si="2"/>
        <v>897</v>
      </c>
      <c r="E93" s="476">
        <v>897</v>
      </c>
      <c r="F93" s="465"/>
      <c r="G93" s="465"/>
      <c r="H93" s="465"/>
      <c r="I93" s="465"/>
      <c r="J93" s="465"/>
      <c r="K93" s="465"/>
    </row>
    <row r="94" spans="1:11" s="459" customFormat="1" x14ac:dyDescent="0.25">
      <c r="A94" s="465">
        <v>88</v>
      </c>
      <c r="B94" s="466" t="s">
        <v>189</v>
      </c>
      <c r="C94" s="472" t="s">
        <v>190</v>
      </c>
      <c r="D94" s="468">
        <f t="shared" si="2"/>
        <v>912</v>
      </c>
      <c r="E94" s="473">
        <v>912</v>
      </c>
      <c r="F94" s="465"/>
      <c r="G94" s="465"/>
      <c r="H94" s="465"/>
      <c r="I94" s="465"/>
      <c r="J94" s="465"/>
      <c r="K94" s="465"/>
    </row>
    <row r="95" spans="1:11" s="459" customFormat="1" x14ac:dyDescent="0.25">
      <c r="A95" s="465">
        <v>89</v>
      </c>
      <c r="B95" s="466" t="s">
        <v>191</v>
      </c>
      <c r="C95" s="472" t="s">
        <v>192</v>
      </c>
      <c r="D95" s="468">
        <f t="shared" si="2"/>
        <v>2561</v>
      </c>
      <c r="E95" s="473">
        <v>2561</v>
      </c>
      <c r="F95" s="465"/>
      <c r="G95" s="465"/>
      <c r="H95" s="465"/>
      <c r="I95" s="465"/>
      <c r="J95" s="465"/>
      <c r="K95" s="465"/>
    </row>
    <row r="96" spans="1:11" s="459" customFormat="1" ht="13.5" customHeight="1" x14ac:dyDescent="0.25">
      <c r="A96" s="465">
        <v>90</v>
      </c>
      <c r="B96" s="474" t="s">
        <v>193</v>
      </c>
      <c r="C96" s="475" t="s">
        <v>194</v>
      </c>
      <c r="D96" s="468">
        <f t="shared" si="2"/>
        <v>1080</v>
      </c>
      <c r="E96" s="476">
        <v>1080</v>
      </c>
      <c r="F96" s="465"/>
      <c r="G96" s="465"/>
      <c r="H96" s="465"/>
      <c r="I96" s="465"/>
      <c r="J96" s="465"/>
      <c r="K96" s="465"/>
    </row>
    <row r="97" spans="1:11" s="459" customFormat="1" ht="14.25" customHeight="1" x14ac:dyDescent="0.25">
      <c r="A97" s="465">
        <v>91</v>
      </c>
      <c r="B97" s="466" t="s">
        <v>195</v>
      </c>
      <c r="C97" s="472" t="s">
        <v>196</v>
      </c>
      <c r="D97" s="468">
        <f t="shared" si="2"/>
        <v>1334</v>
      </c>
      <c r="E97" s="473">
        <v>1334</v>
      </c>
      <c r="F97" s="465"/>
      <c r="G97" s="465"/>
      <c r="H97" s="465"/>
      <c r="I97" s="465"/>
      <c r="J97" s="465"/>
      <c r="K97" s="465"/>
    </row>
    <row r="98" spans="1:11" s="459" customFormat="1" x14ac:dyDescent="0.25">
      <c r="A98" s="465">
        <v>92</v>
      </c>
      <c r="B98" s="474" t="s">
        <v>197</v>
      </c>
      <c r="C98" s="475" t="s">
        <v>198</v>
      </c>
      <c r="D98" s="468">
        <f t="shared" si="2"/>
        <v>3045</v>
      </c>
      <c r="E98" s="476">
        <v>3045</v>
      </c>
      <c r="F98" s="465"/>
      <c r="G98" s="465"/>
      <c r="H98" s="465"/>
      <c r="I98" s="465"/>
      <c r="J98" s="465"/>
      <c r="K98" s="465"/>
    </row>
    <row r="99" spans="1:11" s="459" customFormat="1" x14ac:dyDescent="0.25">
      <c r="A99" s="465">
        <v>93</v>
      </c>
      <c r="B99" s="466" t="s">
        <v>199</v>
      </c>
      <c r="C99" s="472" t="s">
        <v>200</v>
      </c>
      <c r="D99" s="468">
        <f t="shared" si="2"/>
        <v>2400</v>
      </c>
      <c r="E99" s="473">
        <v>2400</v>
      </c>
      <c r="F99" s="465"/>
      <c r="G99" s="465"/>
      <c r="H99" s="465"/>
      <c r="I99" s="465"/>
      <c r="J99" s="465"/>
      <c r="K99" s="465"/>
    </row>
    <row r="100" spans="1:11" s="459" customFormat="1" ht="12" customHeight="1" x14ac:dyDescent="0.25">
      <c r="A100" s="465">
        <v>94</v>
      </c>
      <c r="B100" s="471" t="s">
        <v>201</v>
      </c>
      <c r="C100" s="472" t="s">
        <v>202</v>
      </c>
      <c r="D100" s="468">
        <f t="shared" si="2"/>
        <v>832</v>
      </c>
      <c r="E100" s="473">
        <v>832</v>
      </c>
      <c r="F100" s="465"/>
      <c r="G100" s="465"/>
      <c r="H100" s="465"/>
      <c r="I100" s="465"/>
      <c r="J100" s="465"/>
      <c r="K100" s="465"/>
    </row>
    <row r="101" spans="1:11" s="459" customFormat="1" x14ac:dyDescent="0.25">
      <c r="A101" s="465">
        <v>95</v>
      </c>
      <c r="B101" s="466" t="s">
        <v>203</v>
      </c>
      <c r="C101" s="469" t="s">
        <v>204</v>
      </c>
      <c r="D101" s="468">
        <f t="shared" si="2"/>
        <v>1282</v>
      </c>
      <c r="E101" s="470">
        <v>1282</v>
      </c>
      <c r="F101" s="465"/>
      <c r="G101" s="465"/>
      <c r="H101" s="465"/>
      <c r="I101" s="465"/>
      <c r="J101" s="465"/>
      <c r="K101" s="465"/>
    </row>
    <row r="102" spans="1:11" s="459" customFormat="1" x14ac:dyDescent="0.25">
      <c r="A102" s="465">
        <v>96</v>
      </c>
      <c r="B102" s="466" t="s">
        <v>205</v>
      </c>
      <c r="C102" s="475" t="s">
        <v>206</v>
      </c>
      <c r="D102" s="468">
        <f t="shared" si="2"/>
        <v>1250</v>
      </c>
      <c r="E102" s="476">
        <v>1250</v>
      </c>
      <c r="F102" s="465"/>
      <c r="G102" s="465"/>
      <c r="H102" s="465"/>
      <c r="I102" s="465"/>
      <c r="J102" s="465"/>
      <c r="K102" s="465"/>
    </row>
    <row r="103" spans="1:11" s="459" customFormat="1" x14ac:dyDescent="0.25">
      <c r="A103" s="465">
        <v>97</v>
      </c>
      <c r="B103" s="471" t="s">
        <v>207</v>
      </c>
      <c r="C103" s="472" t="s">
        <v>208</v>
      </c>
      <c r="D103" s="468">
        <f t="shared" ref="D103:D134" si="3">E103+J103</f>
        <v>1479</v>
      </c>
      <c r="E103" s="473">
        <v>1479</v>
      </c>
      <c r="F103" s="465">
        <v>7</v>
      </c>
      <c r="G103" s="465"/>
      <c r="H103" s="465">
        <f>'[10]ГБУЗ РБ Месягутовская ЦРБ'!E207</f>
        <v>7</v>
      </c>
      <c r="I103" s="465"/>
      <c r="J103" s="465"/>
      <c r="K103" s="465"/>
    </row>
    <row r="104" spans="1:11" s="459" customFormat="1" x14ac:dyDescent="0.25">
      <c r="A104" s="465">
        <v>98</v>
      </c>
      <c r="B104" s="466" t="s">
        <v>209</v>
      </c>
      <c r="C104" s="486" t="s">
        <v>210</v>
      </c>
      <c r="D104" s="468">
        <f t="shared" si="3"/>
        <v>970</v>
      </c>
      <c r="E104" s="487">
        <v>970</v>
      </c>
      <c r="F104" s="465"/>
      <c r="G104" s="465"/>
      <c r="H104" s="465"/>
      <c r="I104" s="465"/>
      <c r="J104" s="465"/>
      <c r="K104" s="465"/>
    </row>
    <row r="105" spans="1:11" s="459" customFormat="1" x14ac:dyDescent="0.25">
      <c r="A105" s="465">
        <v>99</v>
      </c>
      <c r="B105" s="471" t="s">
        <v>211</v>
      </c>
      <c r="C105" s="472" t="s">
        <v>212</v>
      </c>
      <c r="D105" s="468">
        <f t="shared" si="3"/>
        <v>1395</v>
      </c>
      <c r="E105" s="473">
        <v>1395</v>
      </c>
      <c r="F105" s="465"/>
      <c r="G105" s="465"/>
      <c r="H105" s="465">
        <f>'[10]ГБУЗ РБ Чекмагушевская ЦРБ'!E207</f>
        <v>0</v>
      </c>
      <c r="I105" s="465"/>
      <c r="J105" s="465"/>
      <c r="K105" s="465"/>
    </row>
    <row r="106" spans="1:11" s="459" customFormat="1" x14ac:dyDescent="0.25">
      <c r="A106" s="465">
        <v>100</v>
      </c>
      <c r="B106" s="471" t="s">
        <v>213</v>
      </c>
      <c r="C106" s="472" t="s">
        <v>214</v>
      </c>
      <c r="D106" s="468">
        <f t="shared" si="3"/>
        <v>2443</v>
      </c>
      <c r="E106" s="473">
        <v>2443</v>
      </c>
      <c r="F106" s="465"/>
      <c r="G106" s="465"/>
      <c r="H106" s="465">
        <f>'[10]ГБУЗ РБ Чишминская ЦРБ'!E207</f>
        <v>0</v>
      </c>
      <c r="I106" s="465">
        <f>'[10]ГБУЗ РБ Чишминская ЦРБ'!E77</f>
        <v>0</v>
      </c>
      <c r="J106" s="465"/>
      <c r="K106" s="465"/>
    </row>
    <row r="107" spans="1:11" s="459" customFormat="1" x14ac:dyDescent="0.25">
      <c r="A107" s="465">
        <v>101</v>
      </c>
      <c r="B107" s="466" t="s">
        <v>215</v>
      </c>
      <c r="C107" s="475" t="s">
        <v>216</v>
      </c>
      <c r="D107" s="468">
        <f t="shared" si="3"/>
        <v>1111</v>
      </c>
      <c r="E107" s="476">
        <v>1111</v>
      </c>
      <c r="F107" s="465"/>
      <c r="G107" s="465"/>
      <c r="H107" s="465"/>
      <c r="I107" s="465"/>
      <c r="J107" s="465"/>
      <c r="K107" s="465"/>
    </row>
    <row r="108" spans="1:11" s="459" customFormat="1" x14ac:dyDescent="0.25">
      <c r="A108" s="465">
        <v>102</v>
      </c>
      <c r="B108" s="466" t="s">
        <v>217</v>
      </c>
      <c r="C108" s="469" t="s">
        <v>218</v>
      </c>
      <c r="D108" s="468">
        <f t="shared" si="3"/>
        <v>0</v>
      </c>
      <c r="E108" s="470">
        <v>0</v>
      </c>
      <c r="F108" s="465"/>
      <c r="G108" s="465"/>
      <c r="H108" s="465"/>
      <c r="I108" s="465"/>
      <c r="J108" s="465"/>
      <c r="K108" s="465"/>
    </row>
    <row r="109" spans="1:11" s="459" customFormat="1" x14ac:dyDescent="0.25">
      <c r="A109" s="465">
        <v>103</v>
      </c>
      <c r="B109" s="466" t="s">
        <v>219</v>
      </c>
      <c r="C109" s="469" t="s">
        <v>220</v>
      </c>
      <c r="D109" s="468">
        <f t="shared" si="3"/>
        <v>438</v>
      </c>
      <c r="E109" s="470">
        <v>438</v>
      </c>
      <c r="F109" s="465"/>
      <c r="G109" s="465">
        <f>'[10]ООО АНЭКО'!G18</f>
        <v>438</v>
      </c>
      <c r="H109" s="465"/>
      <c r="I109" s="465"/>
      <c r="J109" s="465"/>
      <c r="K109" s="465"/>
    </row>
    <row r="110" spans="1:11" s="459" customFormat="1" x14ac:dyDescent="0.25">
      <c r="A110" s="465">
        <v>104</v>
      </c>
      <c r="B110" s="466" t="s">
        <v>221</v>
      </c>
      <c r="C110" s="469" t="s">
        <v>222</v>
      </c>
      <c r="D110" s="468">
        <f t="shared" si="3"/>
        <v>0</v>
      </c>
      <c r="E110" s="465">
        <v>0</v>
      </c>
      <c r="F110" s="465"/>
      <c r="G110" s="465"/>
      <c r="H110" s="465"/>
      <c r="I110" s="465"/>
      <c r="J110" s="465"/>
      <c r="K110" s="465"/>
    </row>
    <row r="111" spans="1:11" s="459" customFormat="1" x14ac:dyDescent="0.25">
      <c r="A111" s="465">
        <v>105</v>
      </c>
      <c r="B111" s="471" t="s">
        <v>223</v>
      </c>
      <c r="C111" s="472" t="s">
        <v>224</v>
      </c>
      <c r="D111" s="468">
        <f t="shared" si="3"/>
        <v>5</v>
      </c>
      <c r="E111" s="473">
        <v>5</v>
      </c>
      <c r="F111" s="465"/>
      <c r="G111" s="465"/>
      <c r="H111" s="465"/>
      <c r="I111" s="465"/>
      <c r="J111" s="465"/>
      <c r="K111" s="465"/>
    </row>
    <row r="112" spans="1:11" s="459" customFormat="1" x14ac:dyDescent="0.25">
      <c r="A112" s="465">
        <v>106</v>
      </c>
      <c r="B112" s="474" t="s">
        <v>225</v>
      </c>
      <c r="C112" s="475" t="s">
        <v>226</v>
      </c>
      <c r="D112" s="468">
        <f t="shared" si="3"/>
        <v>5</v>
      </c>
      <c r="E112" s="476">
        <v>5</v>
      </c>
      <c r="F112" s="465"/>
      <c r="G112" s="465"/>
      <c r="H112" s="465"/>
      <c r="I112" s="465"/>
      <c r="J112" s="465"/>
      <c r="K112" s="465"/>
    </row>
    <row r="113" spans="1:11" s="459" customFormat="1" ht="24" customHeight="1" x14ac:dyDescent="0.25">
      <c r="A113" s="465">
        <v>107</v>
      </c>
      <c r="B113" s="466" t="s">
        <v>227</v>
      </c>
      <c r="C113" s="469" t="s">
        <v>228</v>
      </c>
      <c r="D113" s="468">
        <f t="shared" si="3"/>
        <v>5</v>
      </c>
      <c r="E113" s="470">
        <v>5</v>
      </c>
      <c r="F113" s="465"/>
      <c r="G113" s="465"/>
      <c r="H113" s="465"/>
      <c r="I113" s="465"/>
      <c r="J113" s="465"/>
      <c r="K113" s="465"/>
    </row>
    <row r="114" spans="1:11" s="459" customFormat="1" x14ac:dyDescent="0.25">
      <c r="A114" s="465">
        <v>108</v>
      </c>
      <c r="B114" s="466" t="s">
        <v>229</v>
      </c>
      <c r="C114" s="469" t="s">
        <v>230</v>
      </c>
      <c r="D114" s="468">
        <f t="shared" si="3"/>
        <v>0</v>
      </c>
      <c r="E114" s="465">
        <v>0</v>
      </c>
      <c r="F114" s="465"/>
      <c r="G114" s="465"/>
      <c r="H114" s="465"/>
      <c r="I114" s="465"/>
      <c r="J114" s="465"/>
      <c r="K114" s="465"/>
    </row>
    <row r="115" spans="1:11" s="459" customFormat="1" x14ac:dyDescent="0.25">
      <c r="A115" s="465">
        <v>109</v>
      </c>
      <c r="B115" s="471" t="s">
        <v>231</v>
      </c>
      <c r="C115" s="472" t="s">
        <v>232</v>
      </c>
      <c r="D115" s="468">
        <f t="shared" si="3"/>
        <v>400</v>
      </c>
      <c r="E115" s="473">
        <v>400</v>
      </c>
      <c r="F115" s="465"/>
      <c r="G115" s="465"/>
      <c r="H115" s="465"/>
      <c r="I115" s="465">
        <f>'[10]ООО Лабор.гемодиализа'!E77</f>
        <v>400</v>
      </c>
      <c r="J115" s="465"/>
      <c r="K115" s="465"/>
    </row>
    <row r="116" spans="1:11" s="459" customFormat="1" ht="12" customHeight="1" x14ac:dyDescent="0.25">
      <c r="A116" s="465">
        <v>110</v>
      </c>
      <c r="B116" s="471" t="s">
        <v>233</v>
      </c>
      <c r="C116" s="472" t="s">
        <v>234</v>
      </c>
      <c r="D116" s="468">
        <f t="shared" si="3"/>
        <v>0</v>
      </c>
      <c r="E116" s="465">
        <v>0</v>
      </c>
      <c r="F116" s="465"/>
      <c r="G116" s="465"/>
      <c r="H116" s="465"/>
      <c r="I116" s="465"/>
      <c r="J116" s="465"/>
      <c r="K116" s="465"/>
    </row>
    <row r="117" spans="1:11" s="459" customFormat="1" x14ac:dyDescent="0.25">
      <c r="A117" s="465">
        <v>111</v>
      </c>
      <c r="B117" s="488" t="s">
        <v>235</v>
      </c>
      <c r="C117" s="469" t="s">
        <v>236</v>
      </c>
      <c r="D117" s="468">
        <f t="shared" si="3"/>
        <v>0</v>
      </c>
      <c r="E117" s="465">
        <v>0</v>
      </c>
      <c r="F117" s="465"/>
      <c r="G117" s="465"/>
      <c r="H117" s="465"/>
      <c r="I117" s="465"/>
      <c r="J117" s="465"/>
      <c r="K117" s="465"/>
    </row>
    <row r="118" spans="1:11" s="459" customFormat="1" x14ac:dyDescent="0.25">
      <c r="A118" s="465">
        <v>112</v>
      </c>
      <c r="B118" s="466" t="s">
        <v>237</v>
      </c>
      <c r="C118" s="469" t="s">
        <v>238</v>
      </c>
      <c r="D118" s="468">
        <f t="shared" si="3"/>
        <v>489</v>
      </c>
      <c r="E118" s="470">
        <v>489</v>
      </c>
      <c r="F118" s="465">
        <f>'[10]ООО МД ПРОЕКТ 2010'!G79</f>
        <v>51</v>
      </c>
      <c r="G118" s="465">
        <f>'[10]ООО МД ПРОЕКТ 2010'!G18</f>
        <v>438</v>
      </c>
      <c r="H118" s="465"/>
      <c r="I118" s="465"/>
      <c r="J118" s="465"/>
      <c r="K118" s="465"/>
    </row>
    <row r="119" spans="1:11" s="459" customFormat="1" x14ac:dyDescent="0.25">
      <c r="A119" s="465">
        <v>113</v>
      </c>
      <c r="B119" s="466" t="s">
        <v>239</v>
      </c>
      <c r="C119" s="472" t="s">
        <v>240</v>
      </c>
      <c r="D119" s="468">
        <f t="shared" si="3"/>
        <v>0</v>
      </c>
      <c r="E119" s="465">
        <v>0</v>
      </c>
      <c r="F119" s="465"/>
      <c r="G119" s="465"/>
      <c r="H119" s="465"/>
      <c r="I119" s="465"/>
      <c r="J119" s="465"/>
      <c r="K119" s="465"/>
    </row>
    <row r="120" spans="1:11" s="459" customFormat="1" x14ac:dyDescent="0.25">
      <c r="A120" s="465">
        <v>114</v>
      </c>
      <c r="B120" s="466" t="s">
        <v>241</v>
      </c>
      <c r="C120" s="469" t="s">
        <v>242</v>
      </c>
      <c r="D120" s="468">
        <f t="shared" si="3"/>
        <v>438</v>
      </c>
      <c r="E120" s="470">
        <v>438</v>
      </c>
      <c r="F120" s="465"/>
      <c r="G120" s="465">
        <f>'[10]ООО ММЦ Медикал Он Груп-Уфа'!G18</f>
        <v>438</v>
      </c>
      <c r="H120" s="465"/>
      <c r="I120" s="465"/>
      <c r="J120" s="465"/>
      <c r="K120" s="465"/>
    </row>
    <row r="121" spans="1:11" s="459" customFormat="1" x14ac:dyDescent="0.25">
      <c r="A121" s="465">
        <v>115</v>
      </c>
      <c r="B121" s="471" t="s">
        <v>243</v>
      </c>
      <c r="C121" s="489" t="s">
        <v>387</v>
      </c>
      <c r="D121" s="468">
        <f t="shared" si="3"/>
        <v>5</v>
      </c>
      <c r="E121" s="473">
        <v>5</v>
      </c>
      <c r="F121" s="465"/>
      <c r="G121" s="465"/>
      <c r="H121" s="465"/>
      <c r="I121" s="465"/>
      <c r="J121" s="465"/>
      <c r="K121" s="465"/>
    </row>
    <row r="122" spans="1:11" s="459" customFormat="1" x14ac:dyDescent="0.25">
      <c r="A122" s="465">
        <v>116</v>
      </c>
      <c r="B122" s="471" t="s">
        <v>244</v>
      </c>
      <c r="C122" s="472" t="s">
        <v>670</v>
      </c>
      <c r="D122" s="468">
        <f t="shared" si="3"/>
        <v>5</v>
      </c>
      <c r="E122" s="473">
        <v>5</v>
      </c>
      <c r="F122" s="465"/>
      <c r="G122" s="465"/>
      <c r="H122" s="465"/>
      <c r="I122" s="465"/>
      <c r="J122" s="465"/>
      <c r="K122" s="465"/>
    </row>
    <row r="123" spans="1:11" s="459" customFormat="1" x14ac:dyDescent="0.25">
      <c r="A123" s="465">
        <v>117</v>
      </c>
      <c r="B123" s="471" t="s">
        <v>246</v>
      </c>
      <c r="C123" s="472" t="s">
        <v>247</v>
      </c>
      <c r="D123" s="468">
        <f t="shared" si="3"/>
        <v>0</v>
      </c>
      <c r="E123" s="465">
        <v>0</v>
      </c>
      <c r="F123" s="465"/>
      <c r="G123" s="465"/>
      <c r="H123" s="465"/>
      <c r="I123" s="465"/>
      <c r="J123" s="465"/>
      <c r="K123" s="465"/>
    </row>
    <row r="124" spans="1:11" s="459" customFormat="1" x14ac:dyDescent="0.25">
      <c r="A124" s="465">
        <v>118</v>
      </c>
      <c r="B124" s="471" t="s">
        <v>248</v>
      </c>
      <c r="C124" s="472" t="s">
        <v>249</v>
      </c>
      <c r="D124" s="468">
        <f t="shared" si="3"/>
        <v>0</v>
      </c>
      <c r="E124" s="465">
        <v>0</v>
      </c>
      <c r="F124" s="465"/>
      <c r="G124" s="465"/>
      <c r="H124" s="465"/>
      <c r="I124" s="465"/>
      <c r="J124" s="465"/>
      <c r="K124" s="465"/>
    </row>
    <row r="125" spans="1:11" s="459" customFormat="1" ht="12.75" customHeight="1" x14ac:dyDescent="0.25">
      <c r="A125" s="465">
        <v>119</v>
      </c>
      <c r="B125" s="471" t="s">
        <v>250</v>
      </c>
      <c r="C125" s="472" t="s">
        <v>251</v>
      </c>
      <c r="D125" s="468">
        <f t="shared" si="3"/>
        <v>0</v>
      </c>
      <c r="E125" s="465">
        <v>0</v>
      </c>
      <c r="F125" s="465"/>
      <c r="G125" s="465"/>
      <c r="H125" s="465"/>
      <c r="I125" s="465"/>
      <c r="J125" s="465"/>
      <c r="K125" s="465"/>
    </row>
    <row r="126" spans="1:11" s="459" customFormat="1" x14ac:dyDescent="0.25">
      <c r="A126" s="465">
        <v>120</v>
      </c>
      <c r="B126" s="490" t="s">
        <v>252</v>
      </c>
      <c r="C126" s="491" t="s">
        <v>253</v>
      </c>
      <c r="D126" s="468">
        <f t="shared" si="3"/>
        <v>438</v>
      </c>
      <c r="E126" s="492">
        <v>438</v>
      </c>
      <c r="F126" s="465"/>
      <c r="G126" s="465">
        <f>'[10]ООО ЦМТ'!G18</f>
        <v>438</v>
      </c>
      <c r="H126" s="465"/>
      <c r="I126" s="465"/>
      <c r="J126" s="465"/>
      <c r="K126" s="465"/>
    </row>
    <row r="127" spans="1:11" s="459" customFormat="1" x14ac:dyDescent="0.25">
      <c r="A127" s="465">
        <v>121</v>
      </c>
      <c r="B127" s="466" t="s">
        <v>254</v>
      </c>
      <c r="C127" s="469" t="s">
        <v>255</v>
      </c>
      <c r="D127" s="468">
        <f t="shared" si="3"/>
        <v>0</v>
      </c>
      <c r="E127" s="465">
        <v>0</v>
      </c>
      <c r="F127" s="465"/>
      <c r="G127" s="465"/>
      <c r="H127" s="465"/>
      <c r="I127" s="465"/>
      <c r="J127" s="465"/>
      <c r="K127" s="465"/>
    </row>
    <row r="128" spans="1:11" s="459" customFormat="1" x14ac:dyDescent="0.25">
      <c r="A128" s="465">
        <v>122</v>
      </c>
      <c r="B128" s="471" t="s">
        <v>256</v>
      </c>
      <c r="C128" s="472" t="s">
        <v>257</v>
      </c>
      <c r="D128" s="468">
        <f t="shared" si="3"/>
        <v>4</v>
      </c>
      <c r="E128" s="473">
        <v>4</v>
      </c>
      <c r="F128" s="465"/>
      <c r="G128" s="465"/>
      <c r="H128" s="465"/>
      <c r="I128" s="465"/>
      <c r="J128" s="465"/>
      <c r="K128" s="465"/>
    </row>
    <row r="129" spans="1:11" s="459" customFormat="1" ht="14.25" customHeight="1" x14ac:dyDescent="0.25">
      <c r="A129" s="465">
        <v>123</v>
      </c>
      <c r="B129" s="466" t="s">
        <v>258</v>
      </c>
      <c r="C129" s="472" t="s">
        <v>259</v>
      </c>
      <c r="D129" s="468">
        <f t="shared" si="3"/>
        <v>1298</v>
      </c>
      <c r="E129" s="473">
        <v>1298</v>
      </c>
      <c r="F129" s="465"/>
      <c r="G129" s="465"/>
      <c r="H129" s="465"/>
      <c r="I129" s="465">
        <f>'[10]ГБУЗ РКБ им.Г.Г.Куватова'!E77</f>
        <v>150</v>
      </c>
      <c r="J129" s="465"/>
      <c r="K129" s="465"/>
    </row>
    <row r="130" spans="1:11" s="459" customFormat="1" x14ac:dyDescent="0.25">
      <c r="A130" s="465">
        <v>124</v>
      </c>
      <c r="B130" s="471" t="s">
        <v>260</v>
      </c>
      <c r="C130" s="472" t="s">
        <v>261</v>
      </c>
      <c r="D130" s="468">
        <f t="shared" si="3"/>
        <v>34211</v>
      </c>
      <c r="E130" s="473">
        <v>34121</v>
      </c>
      <c r="F130" s="465">
        <v>34121</v>
      </c>
      <c r="G130" s="465"/>
      <c r="H130" s="465"/>
      <c r="I130" s="465"/>
      <c r="J130" s="465">
        <v>90</v>
      </c>
      <c r="K130" s="465"/>
    </row>
    <row r="131" spans="1:11" s="459" customFormat="1" ht="13.5" customHeight="1" x14ac:dyDescent="0.25">
      <c r="A131" s="465">
        <v>125</v>
      </c>
      <c r="B131" s="471" t="s">
        <v>262</v>
      </c>
      <c r="C131" s="472" t="s">
        <v>263</v>
      </c>
      <c r="D131" s="468">
        <f t="shared" si="3"/>
        <v>350</v>
      </c>
      <c r="E131" s="473">
        <v>350</v>
      </c>
      <c r="F131" s="465"/>
      <c r="G131" s="465"/>
      <c r="H131" s="465"/>
      <c r="I131" s="465"/>
      <c r="J131" s="465"/>
      <c r="K131" s="465"/>
    </row>
    <row r="132" spans="1:11" s="459" customFormat="1" x14ac:dyDescent="0.25">
      <c r="A132" s="465">
        <v>126</v>
      </c>
      <c r="B132" s="466" t="s">
        <v>264</v>
      </c>
      <c r="C132" s="472" t="s">
        <v>265</v>
      </c>
      <c r="D132" s="468">
        <f t="shared" si="3"/>
        <v>2796</v>
      </c>
      <c r="E132" s="473">
        <v>2796</v>
      </c>
      <c r="F132" s="465">
        <v>140</v>
      </c>
      <c r="G132" s="465"/>
      <c r="H132" s="465"/>
      <c r="I132" s="465"/>
      <c r="J132" s="465"/>
      <c r="K132" s="465">
        <v>400</v>
      </c>
    </row>
    <row r="133" spans="1:11" s="459" customFormat="1" x14ac:dyDescent="0.25">
      <c r="A133" s="465">
        <v>127</v>
      </c>
      <c r="B133" s="471" t="s">
        <v>266</v>
      </c>
      <c r="C133" s="472" t="s">
        <v>267</v>
      </c>
      <c r="D133" s="468">
        <f t="shared" si="3"/>
        <v>2160</v>
      </c>
      <c r="E133" s="473">
        <v>2160</v>
      </c>
      <c r="F133" s="465"/>
      <c r="G133" s="465"/>
      <c r="H133" s="465"/>
      <c r="I133" s="465"/>
      <c r="J133" s="465"/>
      <c r="K133" s="465"/>
    </row>
    <row r="134" spans="1:11" s="459" customFormat="1" ht="12.75" customHeight="1" x14ac:dyDescent="0.25">
      <c r="A134" s="465">
        <v>128</v>
      </c>
      <c r="B134" s="466" t="s">
        <v>268</v>
      </c>
      <c r="C134" s="469" t="s">
        <v>269</v>
      </c>
      <c r="D134" s="468">
        <f t="shared" si="3"/>
        <v>2829</v>
      </c>
      <c r="E134" s="470">
        <v>2829</v>
      </c>
      <c r="F134" s="465"/>
      <c r="G134" s="465"/>
      <c r="H134" s="465"/>
      <c r="I134" s="465"/>
      <c r="J134" s="465"/>
      <c r="K134" s="465"/>
    </row>
    <row r="135" spans="1:11" s="459" customFormat="1" x14ac:dyDescent="0.25">
      <c r="A135" s="465">
        <v>129</v>
      </c>
      <c r="B135" s="466" t="s">
        <v>270</v>
      </c>
      <c r="C135" s="469" t="s">
        <v>271</v>
      </c>
      <c r="D135" s="468">
        <f t="shared" ref="D135:D142" si="4">E135+J135</f>
        <v>441</v>
      </c>
      <c r="E135" s="470">
        <v>441</v>
      </c>
      <c r="F135" s="465"/>
      <c r="G135" s="465">
        <f>'[10]ГБУЗ РМГЦ'!G18</f>
        <v>441</v>
      </c>
      <c r="H135" s="465"/>
      <c r="I135" s="465"/>
      <c r="J135" s="465"/>
      <c r="K135" s="465"/>
    </row>
    <row r="136" spans="1:11" s="459" customFormat="1" x14ac:dyDescent="0.25">
      <c r="A136" s="465">
        <v>130</v>
      </c>
      <c r="B136" s="471" t="s">
        <v>272</v>
      </c>
      <c r="C136" s="472" t="s">
        <v>273</v>
      </c>
      <c r="D136" s="468">
        <f t="shared" si="4"/>
        <v>0</v>
      </c>
      <c r="E136" s="473">
        <v>0</v>
      </c>
      <c r="F136" s="465"/>
      <c r="G136" s="465"/>
      <c r="H136" s="465"/>
      <c r="I136" s="465"/>
      <c r="J136" s="465"/>
      <c r="K136" s="465">
        <v>2500</v>
      </c>
    </row>
    <row r="137" spans="1:11" s="459" customFormat="1" x14ac:dyDescent="0.25">
      <c r="A137" s="465">
        <v>131</v>
      </c>
      <c r="B137" s="471" t="s">
        <v>274</v>
      </c>
      <c r="C137" s="472" t="s">
        <v>275</v>
      </c>
      <c r="D137" s="468">
        <f t="shared" si="4"/>
        <v>713</v>
      </c>
      <c r="E137" s="473">
        <v>713</v>
      </c>
      <c r="F137" s="465"/>
      <c r="G137" s="465"/>
      <c r="H137" s="465"/>
      <c r="I137" s="465"/>
      <c r="J137" s="465"/>
      <c r="K137" s="465">
        <v>2000</v>
      </c>
    </row>
    <row r="138" spans="1:11" s="459" customFormat="1" ht="13.5" customHeight="1" x14ac:dyDescent="0.25">
      <c r="A138" s="465">
        <v>132</v>
      </c>
      <c r="B138" s="471" t="s">
        <v>276</v>
      </c>
      <c r="C138" s="472" t="s">
        <v>277</v>
      </c>
      <c r="D138" s="468">
        <f t="shared" si="4"/>
        <v>2960</v>
      </c>
      <c r="E138" s="473">
        <v>2960</v>
      </c>
      <c r="F138" s="465"/>
      <c r="G138" s="493"/>
      <c r="H138" s="465"/>
      <c r="I138" s="465"/>
      <c r="J138" s="465"/>
      <c r="K138" s="465"/>
    </row>
    <row r="139" spans="1:11" s="459" customFormat="1" x14ac:dyDescent="0.25">
      <c r="A139" s="465">
        <v>133</v>
      </c>
      <c r="B139" s="471" t="s">
        <v>278</v>
      </c>
      <c r="C139" s="472" t="s">
        <v>279</v>
      </c>
      <c r="D139" s="468">
        <f t="shared" si="4"/>
        <v>5899</v>
      </c>
      <c r="E139" s="473">
        <v>5899</v>
      </c>
      <c r="F139" s="465"/>
      <c r="G139" s="465"/>
      <c r="H139" s="465"/>
      <c r="I139" s="465"/>
      <c r="J139" s="465"/>
      <c r="K139" s="465">
        <v>364</v>
      </c>
    </row>
    <row r="140" spans="1:11" s="459" customFormat="1" x14ac:dyDescent="0.25">
      <c r="A140" s="465">
        <v>134</v>
      </c>
      <c r="B140" s="471" t="s">
        <v>280</v>
      </c>
      <c r="C140" s="472" t="s">
        <v>281</v>
      </c>
      <c r="D140" s="468">
        <f t="shared" si="4"/>
        <v>156</v>
      </c>
      <c r="E140" s="473">
        <v>156</v>
      </c>
      <c r="F140" s="465"/>
      <c r="G140" s="465"/>
      <c r="H140" s="465"/>
      <c r="I140" s="465"/>
      <c r="J140" s="465"/>
      <c r="K140" s="465"/>
    </row>
    <row r="141" spans="1:11" s="459" customFormat="1" x14ac:dyDescent="0.25">
      <c r="A141" s="465">
        <v>135</v>
      </c>
      <c r="B141" s="466" t="s">
        <v>282</v>
      </c>
      <c r="C141" s="469" t="s">
        <v>283</v>
      </c>
      <c r="D141" s="468">
        <f t="shared" si="4"/>
        <v>0</v>
      </c>
      <c r="E141" s="465">
        <v>0</v>
      </c>
      <c r="F141" s="465"/>
      <c r="G141" s="465"/>
      <c r="H141" s="465"/>
      <c r="I141" s="465"/>
      <c r="J141" s="465"/>
      <c r="K141" s="465"/>
    </row>
    <row r="142" spans="1:11" s="459" customFormat="1" ht="13.5" customHeight="1" x14ac:dyDescent="0.25">
      <c r="A142" s="465">
        <v>136</v>
      </c>
      <c r="B142" s="471" t="s">
        <v>284</v>
      </c>
      <c r="C142" s="472" t="s">
        <v>285</v>
      </c>
      <c r="D142" s="468">
        <f t="shared" si="4"/>
        <v>1090</v>
      </c>
      <c r="E142" s="473">
        <v>1000</v>
      </c>
      <c r="F142" s="465">
        <f>'[10]ООО Центр ПЭТ-Технолоджи'!G79</f>
        <v>1000</v>
      </c>
      <c r="G142" s="465"/>
      <c r="H142" s="465"/>
      <c r="I142" s="465"/>
      <c r="J142" s="465">
        <v>90</v>
      </c>
      <c r="K142" s="465"/>
    </row>
    <row r="143" spans="1:11" s="498" customFormat="1" ht="12.75" x14ac:dyDescent="0.25">
      <c r="A143" s="494"/>
      <c r="B143" s="495"/>
      <c r="C143" s="496" t="s">
        <v>15</v>
      </c>
      <c r="D143" s="497">
        <f t="shared" ref="D143:K143" si="5">SUM(D7:D142)</f>
        <v>260118</v>
      </c>
      <c r="E143" s="497">
        <f t="shared" si="5"/>
        <v>259938</v>
      </c>
      <c r="F143" s="497">
        <f t="shared" si="5"/>
        <v>35826</v>
      </c>
      <c r="G143" s="497">
        <f t="shared" si="5"/>
        <v>2193</v>
      </c>
      <c r="H143" s="497">
        <f t="shared" si="5"/>
        <v>148</v>
      </c>
      <c r="I143" s="497">
        <f t="shared" si="5"/>
        <v>650</v>
      </c>
      <c r="J143" s="497">
        <f t="shared" si="5"/>
        <v>180</v>
      </c>
      <c r="K143" s="497">
        <f t="shared" si="5"/>
        <v>10186</v>
      </c>
    </row>
    <row r="144" spans="1:11" s="498" customFormat="1" ht="21.75" customHeight="1" x14ac:dyDescent="0.25">
      <c r="A144" s="494"/>
      <c r="B144" s="494"/>
      <c r="C144" s="499" t="s">
        <v>14</v>
      </c>
      <c r="D144" s="500">
        <v>5645</v>
      </c>
      <c r="E144" s="500"/>
      <c r="F144" s="497">
        <v>5645</v>
      </c>
      <c r="G144" s="497"/>
      <c r="H144" s="497"/>
      <c r="I144" s="497"/>
      <c r="J144" s="497"/>
      <c r="K144" s="497"/>
    </row>
    <row r="145" spans="1:11" s="498" customFormat="1" x14ac:dyDescent="0.25">
      <c r="A145" s="703" t="s">
        <v>6</v>
      </c>
      <c r="B145" s="703"/>
      <c r="C145" s="703"/>
      <c r="D145" s="497">
        <f>D143+D144</f>
        <v>265763</v>
      </c>
      <c r="E145" s="497">
        <f t="shared" ref="E145:K145" si="6">E143+E144</f>
        <v>259938</v>
      </c>
      <c r="F145" s="497">
        <f t="shared" si="6"/>
        <v>41471</v>
      </c>
      <c r="G145" s="497">
        <f t="shared" si="6"/>
        <v>2193</v>
      </c>
      <c r="H145" s="497">
        <f t="shared" si="6"/>
        <v>148</v>
      </c>
      <c r="I145" s="497">
        <f t="shared" si="6"/>
        <v>650</v>
      </c>
      <c r="J145" s="497">
        <f t="shared" si="6"/>
        <v>180</v>
      </c>
      <c r="K145" s="497">
        <f t="shared" si="6"/>
        <v>10186</v>
      </c>
    </row>
  </sheetData>
  <mergeCells count="10"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5"/>
  <sheetViews>
    <sheetView workbookViewId="0">
      <selection sqref="A1:D1"/>
    </sheetView>
  </sheetViews>
  <sheetFormatPr defaultRowHeight="12.75" x14ac:dyDescent="0.25"/>
  <cols>
    <col min="1" max="1" width="21.140625" style="517" customWidth="1"/>
    <col min="2" max="4" width="22.28515625" style="503" customWidth="1"/>
    <col min="5" max="16384" width="9.140625" style="503"/>
  </cols>
  <sheetData>
    <row r="1" spans="1:4" ht="59.25" customHeight="1" x14ac:dyDescent="0.25">
      <c r="A1" s="709" t="s">
        <v>671</v>
      </c>
      <c r="B1" s="709"/>
      <c r="C1" s="709"/>
      <c r="D1" s="709"/>
    </row>
    <row r="2" spans="1:4" ht="18.75" customHeight="1" x14ac:dyDescent="0.25">
      <c r="A2" s="504"/>
      <c r="B2" s="504"/>
      <c r="C2" s="504"/>
    </row>
    <row r="3" spans="1:4" s="507" customFormat="1" ht="45" customHeight="1" x14ac:dyDescent="0.25">
      <c r="A3" s="505" t="s">
        <v>399</v>
      </c>
      <c r="B3" s="505" t="s">
        <v>401</v>
      </c>
      <c r="C3" s="506" t="s">
        <v>285</v>
      </c>
      <c r="D3" s="506" t="s">
        <v>15</v>
      </c>
    </row>
    <row r="4" spans="1:4" s="507" customFormat="1" ht="18.75" customHeight="1" x14ac:dyDescent="0.25">
      <c r="A4" s="508" t="s">
        <v>431</v>
      </c>
      <c r="B4" s="508"/>
      <c r="C4" s="509"/>
      <c r="D4" s="510"/>
    </row>
    <row r="5" spans="1:4" s="507" customFormat="1" ht="14.25" customHeight="1" x14ac:dyDescent="0.25">
      <c r="A5" s="508">
        <v>22</v>
      </c>
      <c r="B5" s="509"/>
      <c r="C5" s="511">
        <v>50</v>
      </c>
      <c r="D5" s="512">
        <f>B5+C5</f>
        <v>50</v>
      </c>
    </row>
    <row r="6" spans="1:4" s="507" customFormat="1" ht="14.25" customHeight="1" x14ac:dyDescent="0.25">
      <c r="A6" s="508">
        <v>23</v>
      </c>
      <c r="B6" s="509">
        <v>40</v>
      </c>
      <c r="C6" s="511">
        <v>40</v>
      </c>
      <c r="D6" s="512">
        <f>B6+C6</f>
        <v>80</v>
      </c>
    </row>
    <row r="7" spans="1:4" s="507" customFormat="1" ht="14.25" customHeight="1" x14ac:dyDescent="0.25">
      <c r="A7" s="508">
        <v>24</v>
      </c>
      <c r="B7" s="509">
        <v>50</v>
      </c>
      <c r="C7" s="511"/>
      <c r="D7" s="512">
        <f>B7+C7</f>
        <v>50</v>
      </c>
    </row>
    <row r="8" spans="1:4" s="507" customFormat="1" ht="18.75" customHeight="1" x14ac:dyDescent="0.25">
      <c r="A8" s="513" t="s">
        <v>6</v>
      </c>
      <c r="B8" s="514">
        <f>SUM(B5:B7)</f>
        <v>90</v>
      </c>
      <c r="C8" s="514">
        <f t="shared" ref="C8:D8" si="0">SUM(C5:C7)</f>
        <v>90</v>
      </c>
      <c r="D8" s="514">
        <f t="shared" si="0"/>
        <v>180</v>
      </c>
    </row>
    <row r="9" spans="1:4" s="516" customFormat="1" ht="15.75" x14ac:dyDescent="0.25">
      <c r="A9" s="515"/>
    </row>
    <row r="10" spans="1:4" s="516" customFormat="1" ht="15.75" x14ac:dyDescent="0.25">
      <c r="A10" s="515"/>
    </row>
    <row r="11" spans="1:4" s="516" customFormat="1" ht="15.75" x14ac:dyDescent="0.25">
      <c r="A11" s="515"/>
    </row>
    <row r="12" spans="1:4" s="516" customFormat="1" ht="15.75" x14ac:dyDescent="0.25">
      <c r="A12" s="515"/>
    </row>
    <row r="13" spans="1:4" s="516" customFormat="1" ht="15.75" x14ac:dyDescent="0.25">
      <c r="A13" s="515"/>
    </row>
    <row r="14" spans="1:4" s="516" customFormat="1" ht="15.75" x14ac:dyDescent="0.25">
      <c r="A14" s="515"/>
    </row>
    <row r="15" spans="1:4" s="516" customFormat="1" ht="15.75" x14ac:dyDescent="0.25">
      <c r="A15" s="515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157"/>
  <sheetViews>
    <sheetView workbookViewId="0">
      <pane xSplit="3" ySplit="10" topLeftCell="D89" activePane="bottomRight" state="frozen"/>
      <selection activeCell="P41" sqref="P41"/>
      <selection pane="topRight" activeCell="P41" sqref="P41"/>
      <selection pane="bottomLeft" activeCell="P41" sqref="P41"/>
      <selection pane="bottomRight" activeCell="C95" sqref="C95"/>
    </sheetView>
  </sheetViews>
  <sheetFormatPr defaultRowHeight="12" x14ac:dyDescent="0.2"/>
  <cols>
    <col min="1" max="1" width="5" style="1" customWidth="1"/>
    <col min="2" max="2" width="6.5703125" style="1" customWidth="1"/>
    <col min="3" max="3" width="30.7109375" style="1" customWidth="1"/>
    <col min="4" max="4" width="10.42578125" style="1" customWidth="1"/>
    <col min="5" max="5" width="8.28515625" style="1" customWidth="1"/>
    <col min="6" max="6" width="17" style="1" customWidth="1"/>
    <col min="7" max="7" width="12.42578125" style="1" customWidth="1"/>
    <col min="8" max="8" width="8.7109375" style="1" customWidth="1"/>
    <col min="9" max="10" width="10.7109375" style="1" customWidth="1"/>
    <col min="11" max="11" width="9.42578125" style="1" customWidth="1"/>
    <col min="12" max="12" width="15" style="1" customWidth="1"/>
    <col min="13" max="13" width="12.7109375" style="1" customWidth="1"/>
    <col min="14" max="14" width="16.42578125" style="1" customWidth="1"/>
    <col min="15" max="15" width="11" style="1" customWidth="1"/>
    <col min="16" max="16" width="19.42578125" style="1" customWidth="1"/>
    <col min="17" max="17" width="17.140625" style="1" customWidth="1"/>
    <col min="18" max="18" width="12.5703125" style="1" customWidth="1"/>
    <col min="19" max="19" width="11.85546875" style="1" customWidth="1"/>
    <col min="20" max="16384" width="9.140625" style="1"/>
  </cols>
  <sheetData>
    <row r="1" spans="1:22" ht="41.25" customHeight="1" x14ac:dyDescent="0.2">
      <c r="A1" s="718" t="s">
        <v>335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</row>
    <row r="2" spans="1:22" ht="15" customHeight="1" x14ac:dyDescent="0.2">
      <c r="A2" s="719" t="s">
        <v>0</v>
      </c>
      <c r="B2" s="720" t="s">
        <v>1</v>
      </c>
      <c r="C2" s="719" t="s">
        <v>2</v>
      </c>
      <c r="D2" s="719" t="s">
        <v>289</v>
      </c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38" t="s">
        <v>292</v>
      </c>
    </row>
    <row r="3" spans="1:22" ht="15" customHeight="1" x14ac:dyDescent="0.2">
      <c r="A3" s="719"/>
      <c r="B3" s="721"/>
      <c r="C3" s="719"/>
      <c r="D3" s="741" t="s">
        <v>3</v>
      </c>
      <c r="E3" s="743" t="s">
        <v>290</v>
      </c>
      <c r="F3" s="744"/>
      <c r="G3" s="744"/>
      <c r="H3" s="744"/>
      <c r="I3" s="744"/>
      <c r="J3" s="744"/>
      <c r="K3" s="744"/>
      <c r="L3" s="744"/>
      <c r="M3" s="744"/>
      <c r="N3" s="744"/>
      <c r="O3" s="744"/>
      <c r="P3" s="745"/>
      <c r="Q3" s="739"/>
    </row>
    <row r="4" spans="1:22" ht="27.75" customHeight="1" x14ac:dyDescent="0.2">
      <c r="A4" s="719"/>
      <c r="B4" s="721"/>
      <c r="C4" s="719"/>
      <c r="D4" s="742"/>
      <c r="E4" s="723" t="s">
        <v>286</v>
      </c>
      <c r="F4" s="724"/>
      <c r="G4" s="724"/>
      <c r="H4" s="725" t="s">
        <v>287</v>
      </c>
      <c r="I4" s="725"/>
      <c r="J4" s="725"/>
      <c r="K4" s="719" t="s">
        <v>5</v>
      </c>
      <c r="L4" s="719"/>
      <c r="M4" s="719"/>
      <c r="N4" s="719"/>
      <c r="O4" s="719"/>
      <c r="P4" s="719"/>
      <c r="Q4" s="739"/>
    </row>
    <row r="5" spans="1:22" ht="12.75" customHeight="1" x14ac:dyDescent="0.2">
      <c r="A5" s="719"/>
      <c r="B5" s="721"/>
      <c r="C5" s="719"/>
      <c r="D5" s="742"/>
      <c r="E5" s="719" t="s">
        <v>6</v>
      </c>
      <c r="F5" s="743" t="s">
        <v>4</v>
      </c>
      <c r="G5" s="745"/>
      <c r="H5" s="719" t="s">
        <v>6</v>
      </c>
      <c r="I5" s="743" t="s">
        <v>7</v>
      </c>
      <c r="J5" s="745"/>
      <c r="K5" s="725" t="s">
        <v>6</v>
      </c>
      <c r="L5" s="746" t="s">
        <v>4</v>
      </c>
      <c r="M5" s="746"/>
      <c r="N5" s="746"/>
      <c r="O5" s="746"/>
      <c r="P5" s="746"/>
      <c r="Q5" s="739"/>
    </row>
    <row r="6" spans="1:22" ht="90.75" customHeight="1" x14ac:dyDescent="0.2">
      <c r="A6" s="719"/>
      <c r="B6" s="722"/>
      <c r="C6" s="719"/>
      <c r="D6" s="725"/>
      <c r="E6" s="719"/>
      <c r="F6" s="2" t="s">
        <v>8</v>
      </c>
      <c r="G6" s="3" t="s">
        <v>9</v>
      </c>
      <c r="H6" s="719"/>
      <c r="I6" s="3" t="s">
        <v>10</v>
      </c>
      <c r="J6" s="3" t="s">
        <v>11</v>
      </c>
      <c r="K6" s="719"/>
      <c r="L6" s="4" t="s">
        <v>388</v>
      </c>
      <c r="M6" s="4" t="s">
        <v>288</v>
      </c>
      <c r="N6" s="4" t="s">
        <v>291</v>
      </c>
      <c r="O6" s="4" t="s">
        <v>12</v>
      </c>
      <c r="P6" s="4" t="s">
        <v>13</v>
      </c>
      <c r="Q6" s="740"/>
    </row>
    <row r="7" spans="1:22" s="8" customFormat="1" ht="12" customHeight="1" x14ac:dyDescent="0.2">
      <c r="A7" s="5">
        <v>1</v>
      </c>
      <c r="B7" s="5">
        <v>2</v>
      </c>
      <c r="C7" s="5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  <c r="I7" s="6">
        <v>9</v>
      </c>
      <c r="J7" s="6">
        <v>10</v>
      </c>
      <c r="K7" s="5">
        <v>11</v>
      </c>
      <c r="L7" s="7">
        <v>12</v>
      </c>
      <c r="M7" s="7">
        <v>13</v>
      </c>
      <c r="N7" s="7">
        <v>14</v>
      </c>
      <c r="O7" s="7">
        <v>15</v>
      </c>
      <c r="P7" s="7">
        <v>16</v>
      </c>
      <c r="Q7" s="7">
        <v>17</v>
      </c>
    </row>
    <row r="8" spans="1:22" s="8" customFormat="1" ht="12" customHeight="1" x14ac:dyDescent="0.2">
      <c r="A8" s="747" t="s">
        <v>6</v>
      </c>
      <c r="B8" s="747"/>
      <c r="C8" s="747"/>
      <c r="D8" s="9">
        <f t="shared" ref="D8" si="0">E8+H8+K8</f>
        <v>10692203</v>
      </c>
      <c r="E8" s="9">
        <f t="shared" ref="E8:E9" si="1">F8+G8</f>
        <v>1040097</v>
      </c>
      <c r="F8" s="9">
        <f>F9+F10</f>
        <v>197342</v>
      </c>
      <c r="G8" s="9">
        <f>G9+G10</f>
        <v>842755</v>
      </c>
      <c r="H8" s="9">
        <f>I8+J8</f>
        <v>1297871</v>
      </c>
      <c r="I8" s="9">
        <f>I9+I10</f>
        <v>1287725</v>
      </c>
      <c r="J8" s="9">
        <f>J9+J10</f>
        <v>10146</v>
      </c>
      <c r="K8" s="10">
        <f>SUM(L8:P8)</f>
        <v>8354235</v>
      </c>
      <c r="L8" s="121">
        <f>L9+L10</f>
        <v>325794</v>
      </c>
      <c r="M8" s="121">
        <f t="shared" ref="M8:Q8" si="2">M9+M10</f>
        <v>37710</v>
      </c>
      <c r="N8" s="121">
        <f t="shared" si="2"/>
        <v>309366</v>
      </c>
      <c r="O8" s="121">
        <f t="shared" si="2"/>
        <v>4825254</v>
      </c>
      <c r="P8" s="121">
        <f t="shared" si="2"/>
        <v>2856111</v>
      </c>
      <c r="Q8" s="121">
        <f t="shared" si="2"/>
        <v>1025004</v>
      </c>
      <c r="U8" s="120"/>
      <c r="V8" s="120"/>
    </row>
    <row r="9" spans="1:22" s="8" customFormat="1" ht="12" customHeight="1" x14ac:dyDescent="0.2">
      <c r="A9" s="726" t="s">
        <v>14</v>
      </c>
      <c r="B9" s="727"/>
      <c r="C9" s="728"/>
      <c r="D9" s="6">
        <f>E9+K9</f>
        <v>279465</v>
      </c>
      <c r="E9" s="6">
        <f t="shared" si="1"/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5">
        <f>SUM(L9:P9)</f>
        <v>279465</v>
      </c>
      <c r="L9" s="122">
        <v>0</v>
      </c>
      <c r="M9" s="122">
        <v>0</v>
      </c>
      <c r="N9" s="122">
        <v>0</v>
      </c>
      <c r="O9" s="122">
        <f>274545+4920</f>
        <v>279465</v>
      </c>
      <c r="P9" s="122">
        <v>0</v>
      </c>
      <c r="Q9" s="122">
        <v>0</v>
      </c>
      <c r="U9" s="120"/>
      <c r="V9" s="120"/>
    </row>
    <row r="10" spans="1:22" s="8" customFormat="1" ht="12" customHeight="1" x14ac:dyDescent="0.2">
      <c r="A10" s="729" t="s">
        <v>15</v>
      </c>
      <c r="B10" s="730"/>
      <c r="C10" s="731"/>
      <c r="D10" s="9">
        <f>E10+H10+K10</f>
        <v>10412738</v>
      </c>
      <c r="E10" s="9">
        <f>F10+G10</f>
        <v>1040097</v>
      </c>
      <c r="F10" s="9">
        <f>SUM(F11:F148)</f>
        <v>197342</v>
      </c>
      <c r="G10" s="9">
        <f>SUM(G11:G148)</f>
        <v>842755</v>
      </c>
      <c r="H10" s="9">
        <f>I10+J10</f>
        <v>1297871</v>
      </c>
      <c r="I10" s="9">
        <f>SUM(I11:I148)</f>
        <v>1287725</v>
      </c>
      <c r="J10" s="9">
        <f>SUM(J11:J148)</f>
        <v>10146</v>
      </c>
      <c r="K10" s="10">
        <f>SUM(L10:P10)</f>
        <v>8074770</v>
      </c>
      <c r="L10" s="121">
        <f t="shared" ref="L10:Q10" si="3">SUM(L11:L148)</f>
        <v>325794</v>
      </c>
      <c r="M10" s="121">
        <f t="shared" si="3"/>
        <v>37710</v>
      </c>
      <c r="N10" s="121">
        <f t="shared" si="3"/>
        <v>309366</v>
      </c>
      <c r="O10" s="121">
        <f t="shared" si="3"/>
        <v>4545789</v>
      </c>
      <c r="P10" s="121">
        <f t="shared" si="3"/>
        <v>2856111</v>
      </c>
      <c r="Q10" s="121">
        <f t="shared" si="3"/>
        <v>1025004</v>
      </c>
      <c r="U10" s="120"/>
      <c r="V10" s="120"/>
    </row>
    <row r="11" spans="1:22" x14ac:dyDescent="0.2">
      <c r="A11" s="11">
        <v>1</v>
      </c>
      <c r="B11" s="12" t="s">
        <v>16</v>
      </c>
      <c r="C11" s="13" t="s">
        <v>17</v>
      </c>
      <c r="D11" s="14">
        <f t="shared" ref="D11:D82" si="4">E11+H11+K11</f>
        <v>43414</v>
      </c>
      <c r="E11" s="14">
        <f>F11+G11</f>
        <v>5057</v>
      </c>
      <c r="F11" s="14">
        <v>927</v>
      </c>
      <c r="G11" s="14">
        <v>4130</v>
      </c>
      <c r="H11" s="6">
        <f t="shared" ref="H11:H76" si="5">I11+J11</f>
        <v>6108</v>
      </c>
      <c r="I11" s="14">
        <v>6048</v>
      </c>
      <c r="J11" s="14">
        <v>60</v>
      </c>
      <c r="K11" s="14">
        <f t="shared" ref="K11:K75" si="6">SUM(L11:P11)</f>
        <v>32249</v>
      </c>
      <c r="L11" s="24">
        <v>1530</v>
      </c>
      <c r="M11" s="24">
        <v>519</v>
      </c>
      <c r="N11" s="24">
        <v>1976</v>
      </c>
      <c r="O11" s="24">
        <v>21654</v>
      </c>
      <c r="P11" s="24">
        <v>6570</v>
      </c>
      <c r="Q11" s="24">
        <v>6062</v>
      </c>
      <c r="S11" s="8"/>
      <c r="T11" s="8"/>
      <c r="U11" s="120"/>
      <c r="V11" s="120"/>
    </row>
    <row r="12" spans="1:22" x14ac:dyDescent="0.2">
      <c r="A12" s="11">
        <v>2</v>
      </c>
      <c r="B12" s="15" t="s">
        <v>18</v>
      </c>
      <c r="C12" s="13" t="s">
        <v>19</v>
      </c>
      <c r="D12" s="14">
        <f t="shared" si="4"/>
        <v>44653</v>
      </c>
      <c r="E12" s="14">
        <f t="shared" ref="E12:E83" si="7">F12+G12</f>
        <v>4629</v>
      </c>
      <c r="F12" s="14">
        <v>964</v>
      </c>
      <c r="G12" s="14">
        <v>3665</v>
      </c>
      <c r="H12" s="6">
        <f t="shared" si="5"/>
        <v>6429</v>
      </c>
      <c r="I12" s="14">
        <v>6293</v>
      </c>
      <c r="J12" s="14">
        <v>136</v>
      </c>
      <c r="K12" s="14">
        <f t="shared" si="6"/>
        <v>33595</v>
      </c>
      <c r="L12" s="24">
        <v>1592</v>
      </c>
      <c r="M12" s="24">
        <v>153</v>
      </c>
      <c r="N12" s="24">
        <v>1894</v>
      </c>
      <c r="O12" s="24">
        <v>25171</v>
      </c>
      <c r="P12" s="24">
        <v>4785</v>
      </c>
      <c r="Q12" s="24">
        <v>6765</v>
      </c>
      <c r="S12" s="8"/>
      <c r="T12" s="8"/>
      <c r="U12" s="120"/>
      <c r="V12" s="120"/>
    </row>
    <row r="13" spans="1:22" x14ac:dyDescent="0.2">
      <c r="A13" s="11">
        <v>3</v>
      </c>
      <c r="B13" s="16" t="s">
        <v>20</v>
      </c>
      <c r="C13" s="17" t="s">
        <v>21</v>
      </c>
      <c r="D13" s="14">
        <f t="shared" si="4"/>
        <v>144066</v>
      </c>
      <c r="E13" s="14">
        <f t="shared" si="7"/>
        <v>14903</v>
      </c>
      <c r="F13" s="14">
        <v>2798</v>
      </c>
      <c r="G13" s="14">
        <v>12105</v>
      </c>
      <c r="H13" s="6">
        <f t="shared" si="5"/>
        <v>18787</v>
      </c>
      <c r="I13" s="14">
        <v>18256</v>
      </c>
      <c r="J13" s="14">
        <v>531</v>
      </c>
      <c r="K13" s="14">
        <f t="shared" si="6"/>
        <v>110376</v>
      </c>
      <c r="L13" s="24">
        <v>4619</v>
      </c>
      <c r="M13" s="24">
        <v>366</v>
      </c>
      <c r="N13" s="24">
        <v>3531</v>
      </c>
      <c r="O13" s="24">
        <v>41696</v>
      </c>
      <c r="P13" s="24">
        <v>60164</v>
      </c>
      <c r="Q13" s="24">
        <v>16430</v>
      </c>
      <c r="S13" s="8"/>
      <c r="T13" s="8"/>
      <c r="U13" s="120"/>
      <c r="V13" s="120"/>
    </row>
    <row r="14" spans="1:22" x14ac:dyDescent="0.2">
      <c r="A14" s="11">
        <v>4</v>
      </c>
      <c r="B14" s="12" t="s">
        <v>22</v>
      </c>
      <c r="C14" s="13" t="s">
        <v>23</v>
      </c>
      <c r="D14" s="14">
        <f t="shared" si="4"/>
        <v>46552</v>
      </c>
      <c r="E14" s="14">
        <f t="shared" si="7"/>
        <v>4528</v>
      </c>
      <c r="F14" s="14">
        <v>1074</v>
      </c>
      <c r="G14" s="14">
        <v>3454</v>
      </c>
      <c r="H14" s="6">
        <f t="shared" si="5"/>
        <v>7073</v>
      </c>
      <c r="I14" s="14">
        <v>7008</v>
      </c>
      <c r="J14" s="14">
        <v>65</v>
      </c>
      <c r="K14" s="14">
        <f t="shared" si="6"/>
        <v>34951</v>
      </c>
      <c r="L14" s="24">
        <v>1773</v>
      </c>
      <c r="M14" s="24">
        <v>231</v>
      </c>
      <c r="N14" s="24">
        <v>1329</v>
      </c>
      <c r="O14" s="24">
        <v>22872</v>
      </c>
      <c r="P14" s="24">
        <v>8746</v>
      </c>
      <c r="Q14" s="24">
        <v>6257</v>
      </c>
      <c r="S14" s="8"/>
      <c r="T14" s="8"/>
      <c r="U14" s="120"/>
      <c r="V14" s="120"/>
    </row>
    <row r="15" spans="1:22" x14ac:dyDescent="0.2">
      <c r="A15" s="11">
        <v>5</v>
      </c>
      <c r="B15" s="12" t="s">
        <v>24</v>
      </c>
      <c r="C15" s="13" t="s">
        <v>25</v>
      </c>
      <c r="D15" s="14">
        <f t="shared" si="4"/>
        <v>51621</v>
      </c>
      <c r="E15" s="14">
        <f t="shared" si="7"/>
        <v>5845</v>
      </c>
      <c r="F15" s="14">
        <v>1114</v>
      </c>
      <c r="G15" s="14">
        <v>4731</v>
      </c>
      <c r="H15" s="6">
        <f t="shared" si="5"/>
        <v>7346</v>
      </c>
      <c r="I15" s="14">
        <v>7270</v>
      </c>
      <c r="J15" s="14">
        <v>76</v>
      </c>
      <c r="K15" s="14">
        <f t="shared" si="6"/>
        <v>38430</v>
      </c>
      <c r="L15" s="24">
        <v>1839</v>
      </c>
      <c r="M15" s="24">
        <v>99</v>
      </c>
      <c r="N15" s="24">
        <v>1000</v>
      </c>
      <c r="O15" s="24">
        <v>20265</v>
      </c>
      <c r="P15" s="24">
        <v>15227</v>
      </c>
      <c r="Q15" s="24">
        <v>7331</v>
      </c>
      <c r="S15" s="8"/>
      <c r="T15" s="8"/>
      <c r="U15" s="120"/>
      <c r="V15" s="120"/>
    </row>
    <row r="16" spans="1:22" x14ac:dyDescent="0.2">
      <c r="A16" s="11">
        <v>6</v>
      </c>
      <c r="B16" s="16" t="s">
        <v>26</v>
      </c>
      <c r="C16" s="17" t="s">
        <v>27</v>
      </c>
      <c r="D16" s="14">
        <f t="shared" si="4"/>
        <v>380841</v>
      </c>
      <c r="E16" s="14">
        <f t="shared" si="7"/>
        <v>38313</v>
      </c>
      <c r="F16" s="14">
        <v>7635</v>
      </c>
      <c r="G16" s="14">
        <v>30678</v>
      </c>
      <c r="H16" s="6">
        <f t="shared" si="5"/>
        <v>50004</v>
      </c>
      <c r="I16" s="14">
        <v>49820</v>
      </c>
      <c r="J16" s="14">
        <v>184</v>
      </c>
      <c r="K16" s="14">
        <f t="shared" si="6"/>
        <v>292524</v>
      </c>
      <c r="L16" s="24">
        <v>12604</v>
      </c>
      <c r="M16" s="24">
        <v>696</v>
      </c>
      <c r="N16" s="24">
        <v>14789</v>
      </c>
      <c r="O16" s="24">
        <v>149458</v>
      </c>
      <c r="P16" s="24">
        <v>114977</v>
      </c>
      <c r="Q16" s="24">
        <v>47188</v>
      </c>
      <c r="S16" s="8"/>
      <c r="T16" s="8"/>
      <c r="U16" s="120"/>
      <c r="V16" s="120"/>
    </row>
    <row r="17" spans="1:22" x14ac:dyDescent="0.2">
      <c r="A17" s="11">
        <v>7</v>
      </c>
      <c r="B17" s="18" t="s">
        <v>28</v>
      </c>
      <c r="C17" s="19" t="s">
        <v>29</v>
      </c>
      <c r="D17" s="14">
        <f t="shared" si="4"/>
        <v>142290</v>
      </c>
      <c r="E17" s="14">
        <f t="shared" si="7"/>
        <v>14189</v>
      </c>
      <c r="F17" s="14">
        <v>2863</v>
      </c>
      <c r="G17" s="14">
        <v>11326</v>
      </c>
      <c r="H17" s="6">
        <f t="shared" si="5"/>
        <v>18829</v>
      </c>
      <c r="I17" s="14">
        <v>18681</v>
      </c>
      <c r="J17" s="14">
        <v>148</v>
      </c>
      <c r="K17" s="14">
        <f t="shared" si="6"/>
        <v>109272</v>
      </c>
      <c r="L17" s="24">
        <v>4726</v>
      </c>
      <c r="M17" s="24">
        <v>333</v>
      </c>
      <c r="N17" s="24">
        <v>2875</v>
      </c>
      <c r="O17" s="24">
        <v>47863</v>
      </c>
      <c r="P17" s="24">
        <v>53475</v>
      </c>
      <c r="Q17" s="24">
        <v>16502</v>
      </c>
      <c r="S17" s="8"/>
      <c r="T17" s="8"/>
      <c r="U17" s="120"/>
      <c r="V17" s="120"/>
    </row>
    <row r="18" spans="1:22" x14ac:dyDescent="0.2">
      <c r="A18" s="11">
        <v>8</v>
      </c>
      <c r="B18" s="16" t="s">
        <v>30</v>
      </c>
      <c r="C18" s="17" t="s">
        <v>31</v>
      </c>
      <c r="D18" s="14">
        <f t="shared" si="4"/>
        <v>54997</v>
      </c>
      <c r="E18" s="14">
        <f t="shared" si="7"/>
        <v>5857</v>
      </c>
      <c r="F18" s="14">
        <v>1198</v>
      </c>
      <c r="G18" s="14">
        <v>4659</v>
      </c>
      <c r="H18" s="6">
        <f t="shared" si="5"/>
        <v>7976</v>
      </c>
      <c r="I18" s="14">
        <v>7817</v>
      </c>
      <c r="J18" s="14">
        <v>159</v>
      </c>
      <c r="K18" s="14">
        <f t="shared" si="6"/>
        <v>41164</v>
      </c>
      <c r="L18" s="24">
        <v>1978</v>
      </c>
      <c r="M18" s="24">
        <v>90</v>
      </c>
      <c r="N18" s="24">
        <v>3726</v>
      </c>
      <c r="O18" s="24">
        <v>18581</v>
      </c>
      <c r="P18" s="24">
        <v>16789</v>
      </c>
      <c r="Q18" s="24">
        <v>5407</v>
      </c>
      <c r="S18" s="8"/>
      <c r="T18" s="8"/>
      <c r="U18" s="120"/>
      <c r="V18" s="120"/>
    </row>
    <row r="19" spans="1:22" x14ac:dyDescent="0.2">
      <c r="A19" s="11">
        <v>9</v>
      </c>
      <c r="B19" s="16" t="s">
        <v>32</v>
      </c>
      <c r="C19" s="17" t="s">
        <v>33</v>
      </c>
      <c r="D19" s="14">
        <f t="shared" si="4"/>
        <v>49451</v>
      </c>
      <c r="E19" s="14">
        <f t="shared" si="7"/>
        <v>5416</v>
      </c>
      <c r="F19" s="14">
        <v>1054</v>
      </c>
      <c r="G19" s="14">
        <v>4362</v>
      </c>
      <c r="H19" s="6">
        <f t="shared" si="5"/>
        <v>6919</v>
      </c>
      <c r="I19" s="14">
        <v>6881</v>
      </c>
      <c r="J19" s="14">
        <v>38</v>
      </c>
      <c r="K19" s="14">
        <f t="shared" si="6"/>
        <v>37116</v>
      </c>
      <c r="L19" s="24">
        <v>1741</v>
      </c>
      <c r="M19" s="24">
        <v>417</v>
      </c>
      <c r="N19" s="24">
        <v>810</v>
      </c>
      <c r="O19" s="24">
        <v>21985</v>
      </c>
      <c r="P19" s="24">
        <v>12163</v>
      </c>
      <c r="Q19" s="24">
        <v>6844</v>
      </c>
      <c r="S19" s="8"/>
      <c r="T19" s="8"/>
      <c r="U19" s="120"/>
      <c r="V19" s="120"/>
    </row>
    <row r="20" spans="1:22" x14ac:dyDescent="0.2">
      <c r="A20" s="11">
        <v>10</v>
      </c>
      <c r="B20" s="16" t="s">
        <v>34</v>
      </c>
      <c r="C20" s="17" t="s">
        <v>35</v>
      </c>
      <c r="D20" s="14">
        <f t="shared" si="4"/>
        <v>61269</v>
      </c>
      <c r="E20" s="14">
        <f t="shared" si="7"/>
        <v>6001</v>
      </c>
      <c r="F20" s="14">
        <v>1388</v>
      </c>
      <c r="G20" s="14">
        <v>4613</v>
      </c>
      <c r="H20" s="6">
        <f t="shared" si="5"/>
        <v>9117</v>
      </c>
      <c r="I20" s="14">
        <v>9057</v>
      </c>
      <c r="J20" s="14">
        <v>60</v>
      </c>
      <c r="K20" s="14">
        <f t="shared" si="6"/>
        <v>46151</v>
      </c>
      <c r="L20" s="24">
        <v>2291</v>
      </c>
      <c r="M20" s="24">
        <v>75</v>
      </c>
      <c r="N20" s="24">
        <v>2097</v>
      </c>
      <c r="O20" s="24">
        <v>26856</v>
      </c>
      <c r="P20" s="24">
        <v>14832</v>
      </c>
      <c r="Q20" s="24">
        <v>7758</v>
      </c>
      <c r="S20" s="8"/>
      <c r="T20" s="8"/>
      <c r="U20" s="120"/>
      <c r="V20" s="120"/>
    </row>
    <row r="21" spans="1:22" x14ac:dyDescent="0.2">
      <c r="A21" s="11">
        <v>11</v>
      </c>
      <c r="B21" s="16" t="s">
        <v>36</v>
      </c>
      <c r="C21" s="17" t="s">
        <v>37</v>
      </c>
      <c r="D21" s="14">
        <f t="shared" si="4"/>
        <v>50761</v>
      </c>
      <c r="E21" s="14">
        <f t="shared" si="7"/>
        <v>6212</v>
      </c>
      <c r="F21" s="14">
        <v>1079</v>
      </c>
      <c r="G21" s="14">
        <v>5133</v>
      </c>
      <c r="H21" s="6">
        <f t="shared" si="5"/>
        <v>7123</v>
      </c>
      <c r="I21" s="14">
        <v>7038</v>
      </c>
      <c r="J21" s="14">
        <v>85</v>
      </c>
      <c r="K21" s="14">
        <f t="shared" si="6"/>
        <v>37426</v>
      </c>
      <c r="L21" s="24">
        <v>1781</v>
      </c>
      <c r="M21" s="24">
        <v>111</v>
      </c>
      <c r="N21" s="24">
        <v>2375</v>
      </c>
      <c r="O21" s="24">
        <v>22541</v>
      </c>
      <c r="P21" s="24">
        <v>10618</v>
      </c>
      <c r="Q21" s="24">
        <v>6694</v>
      </c>
      <c r="S21" s="8"/>
      <c r="T21" s="8"/>
      <c r="U21" s="120"/>
      <c r="V21" s="120"/>
    </row>
    <row r="22" spans="1:22" x14ac:dyDescent="0.2">
      <c r="A22" s="11">
        <v>12</v>
      </c>
      <c r="B22" s="16" t="s">
        <v>38</v>
      </c>
      <c r="C22" s="17" t="s">
        <v>39</v>
      </c>
      <c r="D22" s="14">
        <f t="shared" si="4"/>
        <v>100481</v>
      </c>
      <c r="E22" s="14">
        <f t="shared" si="7"/>
        <v>11202</v>
      </c>
      <c r="F22" s="14">
        <v>2137</v>
      </c>
      <c r="G22" s="14">
        <v>9065</v>
      </c>
      <c r="H22" s="6">
        <f t="shared" si="5"/>
        <v>14120</v>
      </c>
      <c r="I22" s="14">
        <v>13942</v>
      </c>
      <c r="J22" s="14">
        <v>178</v>
      </c>
      <c r="K22" s="14">
        <f t="shared" si="6"/>
        <v>75159</v>
      </c>
      <c r="L22" s="24">
        <v>3527</v>
      </c>
      <c r="M22" s="24">
        <v>240</v>
      </c>
      <c r="N22" s="24">
        <v>5557</v>
      </c>
      <c r="O22" s="24">
        <v>38253</v>
      </c>
      <c r="P22" s="24">
        <v>27582</v>
      </c>
      <c r="Q22" s="24">
        <v>13052</v>
      </c>
      <c r="S22" s="8"/>
      <c r="T22" s="8"/>
      <c r="U22" s="120"/>
      <c r="V22" s="120"/>
    </row>
    <row r="23" spans="1:22" x14ac:dyDescent="0.2">
      <c r="A23" s="20">
        <v>13</v>
      </c>
      <c r="B23" s="16" t="s">
        <v>40</v>
      </c>
      <c r="C23" s="17" t="s">
        <v>41</v>
      </c>
      <c r="D23" s="14">
        <f t="shared" si="4"/>
        <v>0</v>
      </c>
      <c r="E23" s="14">
        <f t="shared" si="7"/>
        <v>0</v>
      </c>
      <c r="F23" s="14">
        <v>0</v>
      </c>
      <c r="G23" s="14">
        <v>0</v>
      </c>
      <c r="H23" s="6">
        <f t="shared" si="5"/>
        <v>0</v>
      </c>
      <c r="I23" s="14">
        <v>0</v>
      </c>
      <c r="J23" s="14">
        <v>0</v>
      </c>
      <c r="K23" s="14">
        <f t="shared" si="6"/>
        <v>0</v>
      </c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</v>
      </c>
      <c r="S23" s="8"/>
      <c r="T23" s="8"/>
      <c r="U23" s="120"/>
      <c r="V23" s="120"/>
    </row>
    <row r="24" spans="1:22" x14ac:dyDescent="0.2">
      <c r="A24" s="11">
        <v>14</v>
      </c>
      <c r="B24" s="12" t="s">
        <v>42</v>
      </c>
      <c r="C24" s="17" t="s">
        <v>43</v>
      </c>
      <c r="D24" s="14">
        <f t="shared" si="4"/>
        <v>0</v>
      </c>
      <c r="E24" s="14">
        <f t="shared" si="7"/>
        <v>0</v>
      </c>
      <c r="F24" s="14">
        <v>0</v>
      </c>
      <c r="G24" s="14">
        <v>0</v>
      </c>
      <c r="H24" s="6">
        <f t="shared" si="5"/>
        <v>0</v>
      </c>
      <c r="I24" s="14">
        <v>0</v>
      </c>
      <c r="J24" s="14">
        <v>0</v>
      </c>
      <c r="K24" s="14">
        <f t="shared" si="6"/>
        <v>0</v>
      </c>
      <c r="L24" s="24">
        <v>0</v>
      </c>
      <c r="M24" s="24">
        <v>0</v>
      </c>
      <c r="N24" s="24"/>
      <c r="O24" s="24">
        <v>0</v>
      </c>
      <c r="P24" s="24">
        <v>0</v>
      </c>
      <c r="Q24" s="24">
        <v>0</v>
      </c>
      <c r="S24" s="8"/>
      <c r="T24" s="8"/>
      <c r="U24" s="120"/>
      <c r="V24" s="120"/>
    </row>
    <row r="25" spans="1:22" x14ac:dyDescent="0.2">
      <c r="A25" s="20">
        <v>15</v>
      </c>
      <c r="B25" s="16" t="s">
        <v>44</v>
      </c>
      <c r="C25" s="17" t="s">
        <v>45</v>
      </c>
      <c r="D25" s="14">
        <f t="shared" si="4"/>
        <v>65894</v>
      </c>
      <c r="E25" s="14">
        <f t="shared" si="7"/>
        <v>8181</v>
      </c>
      <c r="F25" s="14">
        <v>1353</v>
      </c>
      <c r="G25" s="14">
        <v>6828</v>
      </c>
      <c r="H25" s="6">
        <f t="shared" si="5"/>
        <v>8946</v>
      </c>
      <c r="I25" s="14">
        <v>8826</v>
      </c>
      <c r="J25" s="14">
        <v>120</v>
      </c>
      <c r="K25" s="14">
        <f t="shared" si="6"/>
        <v>48767</v>
      </c>
      <c r="L25" s="24">
        <v>2233</v>
      </c>
      <c r="M25" s="24">
        <v>261</v>
      </c>
      <c r="N25" s="24">
        <v>852</v>
      </c>
      <c r="O25" s="24">
        <v>14822</v>
      </c>
      <c r="P25" s="24">
        <v>30599</v>
      </c>
      <c r="Q25" s="24">
        <v>5944</v>
      </c>
      <c r="S25" s="8"/>
      <c r="T25" s="8"/>
      <c r="U25" s="120"/>
      <c r="V25" s="120"/>
    </row>
    <row r="26" spans="1:22" x14ac:dyDescent="0.2">
      <c r="A26" s="11">
        <v>16</v>
      </c>
      <c r="B26" s="16" t="s">
        <v>46</v>
      </c>
      <c r="C26" s="17" t="s">
        <v>47</v>
      </c>
      <c r="D26" s="14">
        <f t="shared" si="4"/>
        <v>99006</v>
      </c>
      <c r="E26" s="14">
        <f t="shared" si="7"/>
        <v>12339</v>
      </c>
      <c r="F26" s="14">
        <v>1923</v>
      </c>
      <c r="G26" s="14">
        <v>10416</v>
      </c>
      <c r="H26" s="6">
        <f t="shared" si="5"/>
        <v>12731</v>
      </c>
      <c r="I26" s="14">
        <v>12548</v>
      </c>
      <c r="J26" s="14">
        <v>183</v>
      </c>
      <c r="K26" s="14">
        <f t="shared" si="6"/>
        <v>73936</v>
      </c>
      <c r="L26" s="24">
        <v>3175</v>
      </c>
      <c r="M26" s="24">
        <v>198</v>
      </c>
      <c r="N26" s="24">
        <v>2513</v>
      </c>
      <c r="O26" s="24">
        <v>27327</v>
      </c>
      <c r="P26" s="24">
        <v>40723</v>
      </c>
      <c r="Q26" s="24">
        <v>7045</v>
      </c>
      <c r="S26" s="8"/>
      <c r="T26" s="8"/>
      <c r="U26" s="120"/>
      <c r="V26" s="120"/>
    </row>
    <row r="27" spans="1:22" x14ac:dyDescent="0.2">
      <c r="A27" s="20">
        <v>17</v>
      </c>
      <c r="B27" s="16" t="s">
        <v>48</v>
      </c>
      <c r="C27" s="17" t="s">
        <v>49</v>
      </c>
      <c r="D27" s="14">
        <f t="shared" si="4"/>
        <v>126847</v>
      </c>
      <c r="E27" s="14">
        <f t="shared" si="7"/>
        <v>15840</v>
      </c>
      <c r="F27" s="14">
        <v>2540</v>
      </c>
      <c r="G27" s="14">
        <v>13300</v>
      </c>
      <c r="H27" s="6">
        <f t="shared" si="5"/>
        <v>16684</v>
      </c>
      <c r="I27" s="14">
        <v>16573</v>
      </c>
      <c r="J27" s="14">
        <v>111</v>
      </c>
      <c r="K27" s="14">
        <f t="shared" si="6"/>
        <v>94323</v>
      </c>
      <c r="L27" s="24">
        <v>4193</v>
      </c>
      <c r="M27" s="24">
        <v>456</v>
      </c>
      <c r="N27" s="24">
        <v>2322</v>
      </c>
      <c r="O27" s="24">
        <v>49264</v>
      </c>
      <c r="P27" s="24">
        <v>38088</v>
      </c>
      <c r="Q27" s="24">
        <v>9857</v>
      </c>
      <c r="S27" s="8"/>
      <c r="T27" s="8"/>
      <c r="U27" s="120"/>
      <c r="V27" s="120"/>
    </row>
    <row r="28" spans="1:22" x14ac:dyDescent="0.2">
      <c r="A28" s="11">
        <v>18</v>
      </c>
      <c r="B28" s="16" t="s">
        <v>50</v>
      </c>
      <c r="C28" s="17" t="s">
        <v>51</v>
      </c>
      <c r="D28" s="14">
        <f t="shared" si="4"/>
        <v>248385</v>
      </c>
      <c r="E28" s="14">
        <f t="shared" si="7"/>
        <v>25841</v>
      </c>
      <c r="F28" s="14">
        <v>4877</v>
      </c>
      <c r="G28" s="14">
        <v>20964</v>
      </c>
      <c r="H28" s="6">
        <f t="shared" si="5"/>
        <v>32445</v>
      </c>
      <c r="I28" s="14">
        <v>31825</v>
      </c>
      <c r="J28" s="14">
        <v>620</v>
      </c>
      <c r="K28" s="14">
        <f t="shared" si="6"/>
        <v>190099</v>
      </c>
      <c r="L28" s="24">
        <v>8052</v>
      </c>
      <c r="M28" s="24">
        <v>888</v>
      </c>
      <c r="N28" s="24">
        <v>5644</v>
      </c>
      <c r="O28" s="24">
        <v>83352</v>
      </c>
      <c r="P28" s="24">
        <v>92163</v>
      </c>
      <c r="Q28" s="24">
        <v>27925</v>
      </c>
      <c r="S28" s="8"/>
      <c r="T28" s="8"/>
      <c r="U28" s="120"/>
      <c r="V28" s="120"/>
    </row>
    <row r="29" spans="1:22" x14ac:dyDescent="0.2">
      <c r="A29" s="20">
        <v>19</v>
      </c>
      <c r="B29" s="12" t="s">
        <v>52</v>
      </c>
      <c r="C29" s="13" t="s">
        <v>53</v>
      </c>
      <c r="D29" s="14">
        <f t="shared" si="4"/>
        <v>40798</v>
      </c>
      <c r="E29" s="14">
        <f t="shared" si="7"/>
        <v>5421</v>
      </c>
      <c r="F29" s="14">
        <v>779</v>
      </c>
      <c r="G29" s="14">
        <v>4642</v>
      </c>
      <c r="H29" s="6">
        <f t="shared" si="5"/>
        <v>5108</v>
      </c>
      <c r="I29" s="14">
        <v>5084</v>
      </c>
      <c r="J29" s="14">
        <v>24</v>
      </c>
      <c r="K29" s="14">
        <f t="shared" si="6"/>
        <v>30269</v>
      </c>
      <c r="L29" s="24">
        <v>1286</v>
      </c>
      <c r="M29" s="24">
        <v>255</v>
      </c>
      <c r="N29" s="24">
        <v>3884</v>
      </c>
      <c r="O29" s="24">
        <v>12508</v>
      </c>
      <c r="P29" s="24">
        <v>12336</v>
      </c>
      <c r="Q29" s="24">
        <v>3748</v>
      </c>
      <c r="S29" s="8"/>
      <c r="T29" s="8"/>
      <c r="U29" s="120"/>
      <c r="V29" s="120"/>
    </row>
    <row r="30" spans="1:22" x14ac:dyDescent="0.2">
      <c r="A30" s="11">
        <v>20</v>
      </c>
      <c r="B30" s="12" t="s">
        <v>54</v>
      </c>
      <c r="C30" s="13" t="s">
        <v>55</v>
      </c>
      <c r="D30" s="14">
        <f t="shared" si="4"/>
        <v>31252</v>
      </c>
      <c r="E30" s="14">
        <f t="shared" si="7"/>
        <v>3583</v>
      </c>
      <c r="F30" s="14">
        <v>664</v>
      </c>
      <c r="G30" s="14">
        <v>2919</v>
      </c>
      <c r="H30" s="6">
        <f t="shared" si="5"/>
        <v>4475</v>
      </c>
      <c r="I30" s="14">
        <v>4330</v>
      </c>
      <c r="J30" s="14">
        <v>145</v>
      </c>
      <c r="K30" s="14">
        <f t="shared" si="6"/>
        <v>23194</v>
      </c>
      <c r="L30" s="24">
        <v>1095</v>
      </c>
      <c r="M30" s="24">
        <v>120</v>
      </c>
      <c r="N30" s="24">
        <v>483</v>
      </c>
      <c r="O30" s="24">
        <v>8695</v>
      </c>
      <c r="P30" s="24">
        <v>12801</v>
      </c>
      <c r="Q30" s="24">
        <v>4027</v>
      </c>
      <c r="S30" s="8"/>
      <c r="T30" s="8"/>
      <c r="U30" s="120"/>
      <c r="V30" s="120"/>
    </row>
    <row r="31" spans="1:22" x14ac:dyDescent="0.2">
      <c r="A31" s="20">
        <v>21</v>
      </c>
      <c r="B31" s="12" t="s">
        <v>56</v>
      </c>
      <c r="C31" s="13" t="s">
        <v>57</v>
      </c>
      <c r="D31" s="14">
        <f t="shared" si="4"/>
        <v>163039</v>
      </c>
      <c r="E31" s="14">
        <f t="shared" si="7"/>
        <v>19544</v>
      </c>
      <c r="F31" s="14">
        <v>3374</v>
      </c>
      <c r="G31" s="14">
        <v>16170</v>
      </c>
      <c r="H31" s="6">
        <f t="shared" si="5"/>
        <v>22212</v>
      </c>
      <c r="I31" s="14">
        <v>22018</v>
      </c>
      <c r="J31" s="14">
        <v>194</v>
      </c>
      <c r="K31" s="14">
        <f t="shared" si="6"/>
        <v>121283</v>
      </c>
      <c r="L31" s="24">
        <v>5571</v>
      </c>
      <c r="M31" s="24">
        <v>429</v>
      </c>
      <c r="N31" s="24">
        <v>9061</v>
      </c>
      <c r="O31" s="24">
        <v>58270</v>
      </c>
      <c r="P31" s="24">
        <v>47952</v>
      </c>
      <c r="Q31" s="24">
        <v>17999</v>
      </c>
      <c r="S31" s="8"/>
      <c r="T31" s="8"/>
      <c r="U31" s="120"/>
      <c r="V31" s="120"/>
    </row>
    <row r="32" spans="1:22" x14ac:dyDescent="0.2">
      <c r="A32" s="11">
        <v>22</v>
      </c>
      <c r="B32" s="12" t="s">
        <v>58</v>
      </c>
      <c r="C32" s="13" t="s">
        <v>59</v>
      </c>
      <c r="D32" s="14">
        <f t="shared" si="4"/>
        <v>149548</v>
      </c>
      <c r="E32" s="14">
        <f t="shared" si="7"/>
        <v>16271</v>
      </c>
      <c r="F32" s="14">
        <v>2815</v>
      </c>
      <c r="G32" s="14">
        <v>13456</v>
      </c>
      <c r="H32" s="6">
        <f t="shared" si="5"/>
        <v>18528</v>
      </c>
      <c r="I32" s="14">
        <v>18368</v>
      </c>
      <c r="J32" s="14">
        <v>160</v>
      </c>
      <c r="K32" s="14">
        <f t="shared" si="6"/>
        <v>114749</v>
      </c>
      <c r="L32" s="24">
        <v>4647</v>
      </c>
      <c r="M32" s="24">
        <v>354</v>
      </c>
      <c r="N32" s="24">
        <v>5158</v>
      </c>
      <c r="O32" s="24">
        <v>61358</v>
      </c>
      <c r="P32" s="24">
        <v>43232</v>
      </c>
      <c r="Q32" s="24">
        <v>12694</v>
      </c>
      <c r="S32" s="8"/>
      <c r="T32" s="8"/>
      <c r="U32" s="120"/>
      <c r="V32" s="120"/>
    </row>
    <row r="33" spans="1:22" x14ac:dyDescent="0.2">
      <c r="A33" s="20">
        <v>23</v>
      </c>
      <c r="B33" s="16" t="s">
        <v>60</v>
      </c>
      <c r="C33" s="17" t="s">
        <v>61</v>
      </c>
      <c r="D33" s="14">
        <f t="shared" si="4"/>
        <v>35923</v>
      </c>
      <c r="E33" s="14">
        <f t="shared" si="7"/>
        <v>3158</v>
      </c>
      <c r="F33" s="14">
        <v>683</v>
      </c>
      <c r="G33" s="14">
        <v>2475</v>
      </c>
      <c r="H33" s="6">
        <f t="shared" si="5"/>
        <v>4502</v>
      </c>
      <c r="I33" s="14">
        <v>4459</v>
      </c>
      <c r="J33" s="14">
        <v>43</v>
      </c>
      <c r="K33" s="14">
        <f t="shared" si="6"/>
        <v>28263</v>
      </c>
      <c r="L33" s="24">
        <v>1128</v>
      </c>
      <c r="M33" s="24">
        <v>48</v>
      </c>
      <c r="N33" s="24">
        <v>1155</v>
      </c>
      <c r="O33" s="24">
        <v>15780</v>
      </c>
      <c r="P33" s="24">
        <v>10152</v>
      </c>
      <c r="Q33" s="24">
        <v>3035</v>
      </c>
      <c r="S33" s="8"/>
      <c r="T33" s="8"/>
      <c r="U33" s="120"/>
      <c r="V33" s="120"/>
    </row>
    <row r="34" spans="1:22" x14ac:dyDescent="0.2">
      <c r="A34" s="11">
        <v>24</v>
      </c>
      <c r="B34" s="16" t="s">
        <v>62</v>
      </c>
      <c r="C34" s="17" t="s">
        <v>63</v>
      </c>
      <c r="D34" s="14">
        <f t="shared" si="4"/>
        <v>0</v>
      </c>
      <c r="E34" s="14">
        <f t="shared" si="7"/>
        <v>0</v>
      </c>
      <c r="F34" s="14">
        <v>0</v>
      </c>
      <c r="G34" s="14">
        <v>0</v>
      </c>
      <c r="H34" s="6">
        <f t="shared" si="5"/>
        <v>0</v>
      </c>
      <c r="I34" s="14">
        <v>0</v>
      </c>
      <c r="J34" s="14">
        <v>0</v>
      </c>
      <c r="K34" s="14">
        <f t="shared" si="6"/>
        <v>0</v>
      </c>
      <c r="L34" s="24">
        <v>0</v>
      </c>
      <c r="M34" s="24">
        <v>0</v>
      </c>
      <c r="N34" s="24"/>
      <c r="O34" s="24">
        <v>0</v>
      </c>
      <c r="P34" s="24">
        <v>0</v>
      </c>
      <c r="Q34" s="24">
        <v>0</v>
      </c>
      <c r="S34" s="8"/>
      <c r="T34" s="8"/>
      <c r="U34" s="120"/>
      <c r="V34" s="120"/>
    </row>
    <row r="35" spans="1:22" ht="24" x14ac:dyDescent="0.2">
      <c r="A35" s="20">
        <v>25</v>
      </c>
      <c r="B35" s="16" t="s">
        <v>64</v>
      </c>
      <c r="C35" s="17" t="s">
        <v>65</v>
      </c>
      <c r="D35" s="14">
        <f t="shared" si="4"/>
        <v>0</v>
      </c>
      <c r="E35" s="14">
        <f t="shared" si="7"/>
        <v>0</v>
      </c>
      <c r="F35" s="14">
        <v>0</v>
      </c>
      <c r="G35" s="14">
        <v>0</v>
      </c>
      <c r="H35" s="6">
        <f t="shared" si="5"/>
        <v>0</v>
      </c>
      <c r="I35" s="14">
        <v>0</v>
      </c>
      <c r="J35" s="14">
        <v>0</v>
      </c>
      <c r="K35" s="14">
        <f t="shared" si="6"/>
        <v>0</v>
      </c>
      <c r="L35" s="24">
        <v>0</v>
      </c>
      <c r="M35" s="24">
        <v>0</v>
      </c>
      <c r="N35" s="24"/>
      <c r="O35" s="24">
        <v>0</v>
      </c>
      <c r="P35" s="24">
        <v>0</v>
      </c>
      <c r="Q35" s="24">
        <v>0</v>
      </c>
      <c r="S35" s="8"/>
      <c r="T35" s="8"/>
      <c r="U35" s="120"/>
      <c r="V35" s="120"/>
    </row>
    <row r="36" spans="1:22" x14ac:dyDescent="0.2">
      <c r="A36" s="11">
        <v>26</v>
      </c>
      <c r="B36" s="12" t="s">
        <v>66</v>
      </c>
      <c r="C36" s="19" t="s">
        <v>67</v>
      </c>
      <c r="D36" s="14">
        <f t="shared" si="4"/>
        <v>201052</v>
      </c>
      <c r="E36" s="14">
        <f t="shared" si="7"/>
        <v>7322</v>
      </c>
      <c r="F36" s="14">
        <v>7322</v>
      </c>
      <c r="G36" s="14">
        <v>0</v>
      </c>
      <c r="H36" s="6">
        <f t="shared" si="5"/>
        <v>47781</v>
      </c>
      <c r="I36" s="14">
        <v>47781</v>
      </c>
      <c r="J36" s="14">
        <v>0</v>
      </c>
      <c r="K36" s="14">
        <f t="shared" si="6"/>
        <v>145949</v>
      </c>
      <c r="L36" s="24">
        <v>12089</v>
      </c>
      <c r="M36" s="24">
        <v>2046</v>
      </c>
      <c r="N36" s="24">
        <v>0</v>
      </c>
      <c r="O36" s="24">
        <v>72522</v>
      </c>
      <c r="P36" s="24">
        <v>59292</v>
      </c>
      <c r="Q36" s="24">
        <v>34437</v>
      </c>
      <c r="S36" s="8"/>
      <c r="T36" s="8"/>
      <c r="U36" s="120"/>
      <c r="V36" s="120"/>
    </row>
    <row r="37" spans="1:22" x14ac:dyDescent="0.2">
      <c r="A37" s="20">
        <v>27</v>
      </c>
      <c r="B37" s="16" t="s">
        <v>68</v>
      </c>
      <c r="C37" s="17" t="s">
        <v>69</v>
      </c>
      <c r="D37" s="14">
        <f t="shared" si="4"/>
        <v>292385</v>
      </c>
      <c r="E37" s="14">
        <f t="shared" si="7"/>
        <v>31300</v>
      </c>
      <c r="F37" s="14">
        <v>6939</v>
      </c>
      <c r="G37" s="14">
        <v>24361</v>
      </c>
      <c r="H37" s="6">
        <f t="shared" si="5"/>
        <v>45354</v>
      </c>
      <c r="I37" s="14">
        <v>45280</v>
      </c>
      <c r="J37" s="14">
        <v>74</v>
      </c>
      <c r="K37" s="14">
        <f t="shared" si="6"/>
        <v>215731</v>
      </c>
      <c r="L37" s="24">
        <v>11456</v>
      </c>
      <c r="M37" s="24">
        <v>699</v>
      </c>
      <c r="N37" s="24">
        <v>7133</v>
      </c>
      <c r="O37" s="24">
        <v>114829</v>
      </c>
      <c r="P37" s="24">
        <v>81614</v>
      </c>
      <c r="Q37" s="24">
        <v>36077</v>
      </c>
      <c r="S37" s="8"/>
      <c r="T37" s="8"/>
      <c r="U37" s="120"/>
      <c r="V37" s="120"/>
    </row>
    <row r="38" spans="1:22" x14ac:dyDescent="0.2">
      <c r="A38" s="11">
        <v>28</v>
      </c>
      <c r="B38" s="16" t="s">
        <v>70</v>
      </c>
      <c r="C38" s="17" t="s">
        <v>71</v>
      </c>
      <c r="D38" s="14">
        <f t="shared" si="4"/>
        <v>214451</v>
      </c>
      <c r="E38" s="14">
        <f t="shared" si="7"/>
        <v>43540</v>
      </c>
      <c r="F38" s="14">
        <v>0</v>
      </c>
      <c r="G38" s="14">
        <v>43540</v>
      </c>
      <c r="H38" s="6">
        <f t="shared" si="5"/>
        <v>276</v>
      </c>
      <c r="I38" s="14">
        <v>0</v>
      </c>
      <c r="J38" s="14">
        <v>276</v>
      </c>
      <c r="K38" s="14">
        <f t="shared" si="6"/>
        <v>170635</v>
      </c>
      <c r="L38" s="24">
        <v>0</v>
      </c>
      <c r="M38" s="24">
        <v>0</v>
      </c>
      <c r="N38" s="24">
        <v>5363</v>
      </c>
      <c r="O38" s="24">
        <v>60113</v>
      </c>
      <c r="P38" s="24">
        <v>105159</v>
      </c>
      <c r="Q38" s="24">
        <v>0</v>
      </c>
      <c r="S38" s="8"/>
      <c r="T38" s="8"/>
      <c r="U38" s="120"/>
      <c r="V38" s="120"/>
    </row>
    <row r="39" spans="1:22" x14ac:dyDescent="0.2">
      <c r="A39" s="20">
        <v>29</v>
      </c>
      <c r="B39" s="15" t="s">
        <v>72</v>
      </c>
      <c r="C39" s="19" t="s">
        <v>73</v>
      </c>
      <c r="D39" s="14">
        <f t="shared" si="4"/>
        <v>13320</v>
      </c>
      <c r="E39" s="14">
        <f t="shared" si="7"/>
        <v>0</v>
      </c>
      <c r="F39" s="14">
        <v>0</v>
      </c>
      <c r="G39" s="14">
        <v>0</v>
      </c>
      <c r="H39" s="6">
        <f t="shared" si="5"/>
        <v>0</v>
      </c>
      <c r="I39" s="14">
        <v>0</v>
      </c>
      <c r="J39" s="14">
        <v>0</v>
      </c>
      <c r="K39" s="14">
        <f t="shared" si="6"/>
        <v>13320</v>
      </c>
      <c r="L39" s="24">
        <v>0</v>
      </c>
      <c r="M39" s="24">
        <v>0</v>
      </c>
      <c r="N39" s="24">
        <v>0</v>
      </c>
      <c r="O39" s="24">
        <v>13320</v>
      </c>
      <c r="P39" s="24">
        <v>0</v>
      </c>
      <c r="Q39" s="24">
        <v>0</v>
      </c>
      <c r="S39" s="8"/>
      <c r="T39" s="8"/>
      <c r="U39" s="120"/>
      <c r="V39" s="120"/>
    </row>
    <row r="40" spans="1:22" x14ac:dyDescent="0.2">
      <c r="A40" s="11">
        <v>30</v>
      </c>
      <c r="B40" s="12" t="s">
        <v>74</v>
      </c>
      <c r="C40" s="13" t="s">
        <v>359</v>
      </c>
      <c r="D40" s="14">
        <f t="shared" si="4"/>
        <v>0</v>
      </c>
      <c r="E40" s="14">
        <f t="shared" si="7"/>
        <v>0</v>
      </c>
      <c r="F40" s="14">
        <v>0</v>
      </c>
      <c r="G40" s="14"/>
      <c r="H40" s="6">
        <f t="shared" si="5"/>
        <v>0</v>
      </c>
      <c r="I40" s="14">
        <v>0</v>
      </c>
      <c r="J40" s="14"/>
      <c r="K40" s="14">
        <f t="shared" si="6"/>
        <v>0</v>
      </c>
      <c r="L40" s="24">
        <v>0</v>
      </c>
      <c r="M40" s="24">
        <v>0</v>
      </c>
      <c r="N40" s="24"/>
      <c r="O40" s="24">
        <v>0</v>
      </c>
      <c r="P40" s="24">
        <v>0</v>
      </c>
      <c r="Q40" s="24">
        <v>0</v>
      </c>
      <c r="S40" s="8"/>
      <c r="T40" s="8"/>
      <c r="U40" s="120"/>
      <c r="V40" s="120"/>
    </row>
    <row r="41" spans="1:22" x14ac:dyDescent="0.2">
      <c r="A41" s="20">
        <v>31</v>
      </c>
      <c r="B41" s="16" t="s">
        <v>75</v>
      </c>
      <c r="C41" s="17" t="s">
        <v>76</v>
      </c>
      <c r="D41" s="14">
        <f t="shared" si="4"/>
        <v>13394</v>
      </c>
      <c r="E41" s="14">
        <f t="shared" si="7"/>
        <v>554</v>
      </c>
      <c r="F41" s="14">
        <v>554</v>
      </c>
      <c r="G41" s="14">
        <v>0</v>
      </c>
      <c r="H41" s="6">
        <f t="shared" si="5"/>
        <v>3616</v>
      </c>
      <c r="I41" s="14">
        <v>3616</v>
      </c>
      <c r="J41" s="14">
        <v>0</v>
      </c>
      <c r="K41" s="14">
        <f t="shared" si="6"/>
        <v>9224</v>
      </c>
      <c r="L41" s="24">
        <v>915</v>
      </c>
      <c r="M41" s="24">
        <v>81</v>
      </c>
      <c r="N41" s="24">
        <v>0</v>
      </c>
      <c r="O41" s="24">
        <v>7017</v>
      </c>
      <c r="P41" s="24">
        <v>1211</v>
      </c>
      <c r="Q41" s="24">
        <v>1704</v>
      </c>
      <c r="S41" s="8"/>
      <c r="T41" s="8"/>
      <c r="U41" s="120"/>
      <c r="V41" s="120"/>
    </row>
    <row r="42" spans="1:22" x14ac:dyDescent="0.2">
      <c r="A42" s="11">
        <v>32</v>
      </c>
      <c r="B42" s="15" t="s">
        <v>77</v>
      </c>
      <c r="C42" s="13" t="s">
        <v>78</v>
      </c>
      <c r="D42" s="14">
        <f t="shared" si="4"/>
        <v>201481</v>
      </c>
      <c r="E42" s="14">
        <f t="shared" si="7"/>
        <v>19781</v>
      </c>
      <c r="F42" s="14">
        <v>4212</v>
      </c>
      <c r="G42" s="14">
        <v>15569</v>
      </c>
      <c r="H42" s="6">
        <f t="shared" si="5"/>
        <v>27782</v>
      </c>
      <c r="I42" s="14">
        <v>27487</v>
      </c>
      <c r="J42" s="14">
        <v>295</v>
      </c>
      <c r="K42" s="14">
        <f t="shared" si="6"/>
        <v>153918</v>
      </c>
      <c r="L42" s="24">
        <v>6954</v>
      </c>
      <c r="M42" s="24">
        <v>336</v>
      </c>
      <c r="N42" s="24">
        <v>2244</v>
      </c>
      <c r="O42" s="24">
        <v>74769</v>
      </c>
      <c r="P42" s="24">
        <v>69615</v>
      </c>
      <c r="Q42" s="24">
        <v>17925</v>
      </c>
      <c r="S42" s="8"/>
      <c r="T42" s="8"/>
      <c r="U42" s="120"/>
      <c r="V42" s="120"/>
    </row>
    <row r="43" spans="1:22" x14ac:dyDescent="0.2">
      <c r="A43" s="20">
        <v>33</v>
      </c>
      <c r="B43" s="18" t="s">
        <v>79</v>
      </c>
      <c r="C43" s="19" t="s">
        <v>80</v>
      </c>
      <c r="D43" s="14">
        <f t="shared" si="4"/>
        <v>296615</v>
      </c>
      <c r="E43" s="14">
        <f t="shared" si="7"/>
        <v>32349</v>
      </c>
      <c r="F43" s="14">
        <v>5971</v>
      </c>
      <c r="G43" s="14">
        <v>26378</v>
      </c>
      <c r="H43" s="6">
        <f t="shared" si="5"/>
        <v>39254</v>
      </c>
      <c r="I43" s="14">
        <v>38964</v>
      </c>
      <c r="J43" s="14">
        <v>290</v>
      </c>
      <c r="K43" s="14">
        <f t="shared" si="6"/>
        <v>225012</v>
      </c>
      <c r="L43" s="24">
        <v>9858</v>
      </c>
      <c r="M43" s="24">
        <v>297</v>
      </c>
      <c r="N43" s="24">
        <v>10957</v>
      </c>
      <c r="O43" s="24">
        <v>113621</v>
      </c>
      <c r="P43" s="24">
        <v>90279</v>
      </c>
      <c r="Q43" s="24">
        <v>34565</v>
      </c>
      <c r="S43" s="8"/>
      <c r="T43" s="8"/>
      <c r="U43" s="120"/>
      <c r="V43" s="120"/>
    </row>
    <row r="44" spans="1:22" x14ac:dyDescent="0.2">
      <c r="A44" s="11">
        <v>34</v>
      </c>
      <c r="B44" s="15" t="s">
        <v>81</v>
      </c>
      <c r="C44" s="13" t="s">
        <v>82</v>
      </c>
      <c r="D44" s="14">
        <f t="shared" si="4"/>
        <v>56284</v>
      </c>
      <c r="E44" s="14">
        <f t="shared" si="7"/>
        <v>6523</v>
      </c>
      <c r="F44" s="14">
        <v>1184</v>
      </c>
      <c r="G44" s="14">
        <v>5339</v>
      </c>
      <c r="H44" s="6">
        <f t="shared" si="5"/>
        <v>7757</v>
      </c>
      <c r="I44" s="14">
        <v>7727</v>
      </c>
      <c r="J44" s="14">
        <v>30</v>
      </c>
      <c r="K44" s="14">
        <f t="shared" si="6"/>
        <v>42004</v>
      </c>
      <c r="L44" s="24">
        <v>1955</v>
      </c>
      <c r="M44" s="24">
        <v>183</v>
      </c>
      <c r="N44" s="24">
        <v>1112</v>
      </c>
      <c r="O44" s="24">
        <v>19845</v>
      </c>
      <c r="P44" s="24">
        <v>18909</v>
      </c>
      <c r="Q44" s="24">
        <v>5223</v>
      </c>
      <c r="S44" s="8"/>
      <c r="T44" s="8"/>
      <c r="U44" s="120"/>
      <c r="V44" s="120"/>
    </row>
    <row r="45" spans="1:22" x14ac:dyDescent="0.2">
      <c r="A45" s="20">
        <v>35</v>
      </c>
      <c r="B45" s="16" t="s">
        <v>83</v>
      </c>
      <c r="C45" s="17" t="s">
        <v>84</v>
      </c>
      <c r="D45" s="14">
        <f t="shared" si="4"/>
        <v>193981</v>
      </c>
      <c r="E45" s="14">
        <f t="shared" si="7"/>
        <v>20748</v>
      </c>
      <c r="F45" s="14">
        <v>4048</v>
      </c>
      <c r="G45" s="14">
        <v>16700</v>
      </c>
      <c r="H45" s="6">
        <f t="shared" si="5"/>
        <v>26696</v>
      </c>
      <c r="I45" s="14">
        <v>26417</v>
      </c>
      <c r="J45" s="14">
        <v>279</v>
      </c>
      <c r="K45" s="14">
        <f t="shared" si="6"/>
        <v>146537</v>
      </c>
      <c r="L45" s="24">
        <v>6684</v>
      </c>
      <c r="M45" s="24">
        <v>318</v>
      </c>
      <c r="N45" s="24">
        <v>5500</v>
      </c>
      <c r="O45" s="24">
        <v>71047</v>
      </c>
      <c r="P45" s="24">
        <v>62988</v>
      </c>
      <c r="Q45" s="24">
        <v>27406</v>
      </c>
      <c r="S45" s="8"/>
      <c r="T45" s="8"/>
      <c r="U45" s="120"/>
      <c r="V45" s="120"/>
    </row>
    <row r="46" spans="1:22" x14ac:dyDescent="0.2">
      <c r="A46" s="11">
        <v>36</v>
      </c>
      <c r="B46" s="15" t="s">
        <v>85</v>
      </c>
      <c r="C46" s="13" t="s">
        <v>86</v>
      </c>
      <c r="D46" s="14">
        <f t="shared" si="4"/>
        <v>73572</v>
      </c>
      <c r="E46" s="14">
        <f t="shared" si="7"/>
        <v>8720</v>
      </c>
      <c r="F46" s="14">
        <v>1546</v>
      </c>
      <c r="G46" s="14">
        <v>7174</v>
      </c>
      <c r="H46" s="6">
        <f t="shared" si="5"/>
        <v>10171</v>
      </c>
      <c r="I46" s="14">
        <v>10086</v>
      </c>
      <c r="J46" s="14">
        <v>85</v>
      </c>
      <c r="K46" s="14">
        <f t="shared" si="6"/>
        <v>54681</v>
      </c>
      <c r="L46" s="24">
        <v>2552</v>
      </c>
      <c r="M46" s="24">
        <v>480</v>
      </c>
      <c r="N46" s="24">
        <v>2589</v>
      </c>
      <c r="O46" s="24">
        <v>35826</v>
      </c>
      <c r="P46" s="24">
        <v>13234</v>
      </c>
      <c r="Q46" s="24">
        <v>7509</v>
      </c>
      <c r="S46" s="8"/>
      <c r="T46" s="8"/>
      <c r="U46" s="120"/>
      <c r="V46" s="120"/>
    </row>
    <row r="47" spans="1:22" x14ac:dyDescent="0.2">
      <c r="A47" s="20">
        <v>37</v>
      </c>
      <c r="B47" s="12" t="s">
        <v>87</v>
      </c>
      <c r="C47" s="13" t="s">
        <v>88</v>
      </c>
      <c r="D47" s="14">
        <f t="shared" si="4"/>
        <v>191096</v>
      </c>
      <c r="E47" s="14">
        <f t="shared" si="7"/>
        <v>21545</v>
      </c>
      <c r="F47" s="14">
        <v>4045</v>
      </c>
      <c r="G47" s="14">
        <v>17500</v>
      </c>
      <c r="H47" s="6">
        <f t="shared" si="5"/>
        <v>26698</v>
      </c>
      <c r="I47" s="14">
        <v>26395</v>
      </c>
      <c r="J47" s="14">
        <v>303</v>
      </c>
      <c r="K47" s="14">
        <f t="shared" si="6"/>
        <v>142853</v>
      </c>
      <c r="L47" s="24">
        <v>6678</v>
      </c>
      <c r="M47" s="24">
        <v>321</v>
      </c>
      <c r="N47" s="24">
        <v>8111</v>
      </c>
      <c r="O47" s="24">
        <v>85722</v>
      </c>
      <c r="P47" s="24">
        <v>42021</v>
      </c>
      <c r="Q47" s="24">
        <v>21245</v>
      </c>
      <c r="S47" s="8"/>
      <c r="T47" s="8"/>
      <c r="U47" s="120"/>
      <c r="V47" s="120"/>
    </row>
    <row r="48" spans="1:22" x14ac:dyDescent="0.2">
      <c r="A48" s="11">
        <v>38</v>
      </c>
      <c r="B48" s="21" t="s">
        <v>89</v>
      </c>
      <c r="C48" s="22" t="s">
        <v>90</v>
      </c>
      <c r="D48" s="14">
        <f t="shared" si="4"/>
        <v>65955</v>
      </c>
      <c r="E48" s="14">
        <f t="shared" si="7"/>
        <v>7260</v>
      </c>
      <c r="F48" s="14">
        <v>1420</v>
      </c>
      <c r="G48" s="14">
        <v>5840</v>
      </c>
      <c r="H48" s="6">
        <f t="shared" si="5"/>
        <v>9310</v>
      </c>
      <c r="I48" s="14">
        <v>9267</v>
      </c>
      <c r="J48" s="14">
        <v>43</v>
      </c>
      <c r="K48" s="14">
        <f t="shared" si="6"/>
        <v>49385</v>
      </c>
      <c r="L48" s="24">
        <v>2345</v>
      </c>
      <c r="M48" s="24">
        <v>93</v>
      </c>
      <c r="N48" s="24">
        <v>1713</v>
      </c>
      <c r="O48" s="24">
        <v>21568</v>
      </c>
      <c r="P48" s="24">
        <v>23666</v>
      </c>
      <c r="Q48" s="24">
        <v>6774</v>
      </c>
      <c r="S48" s="8"/>
      <c r="T48" s="8"/>
      <c r="U48" s="120"/>
      <c r="V48" s="120"/>
    </row>
    <row r="49" spans="1:22" x14ac:dyDescent="0.2">
      <c r="A49" s="20">
        <v>39</v>
      </c>
      <c r="B49" s="12" t="s">
        <v>91</v>
      </c>
      <c r="C49" s="13" t="s">
        <v>92</v>
      </c>
      <c r="D49" s="14">
        <f t="shared" si="4"/>
        <v>40304</v>
      </c>
      <c r="E49" s="14">
        <f t="shared" si="7"/>
        <v>3896</v>
      </c>
      <c r="F49" s="14">
        <v>917</v>
      </c>
      <c r="G49" s="14">
        <v>2979</v>
      </c>
      <c r="H49" s="6">
        <f t="shared" si="5"/>
        <v>6116</v>
      </c>
      <c r="I49" s="14">
        <v>5981</v>
      </c>
      <c r="J49" s="14">
        <v>135</v>
      </c>
      <c r="K49" s="14">
        <f t="shared" si="6"/>
        <v>30292</v>
      </c>
      <c r="L49" s="24">
        <v>1513</v>
      </c>
      <c r="M49" s="24">
        <v>141</v>
      </c>
      <c r="N49" s="24">
        <v>1512</v>
      </c>
      <c r="O49" s="24">
        <v>15012</v>
      </c>
      <c r="P49" s="24">
        <v>12114</v>
      </c>
      <c r="Q49" s="24">
        <v>5582</v>
      </c>
      <c r="S49" s="8"/>
      <c r="T49" s="8"/>
      <c r="U49" s="120"/>
      <c r="V49" s="120"/>
    </row>
    <row r="50" spans="1:22" x14ac:dyDescent="0.2">
      <c r="A50" s="11">
        <v>40</v>
      </c>
      <c r="B50" s="18" t="s">
        <v>93</v>
      </c>
      <c r="C50" s="19" t="s">
        <v>94</v>
      </c>
      <c r="D50" s="14">
        <f t="shared" si="4"/>
        <v>71373</v>
      </c>
      <c r="E50" s="14">
        <f t="shared" si="7"/>
        <v>7114</v>
      </c>
      <c r="F50" s="14">
        <v>1611</v>
      </c>
      <c r="G50" s="14">
        <v>5503</v>
      </c>
      <c r="H50" s="6">
        <f t="shared" si="5"/>
        <v>10608</v>
      </c>
      <c r="I50" s="14">
        <v>10511</v>
      </c>
      <c r="J50" s="14">
        <v>97</v>
      </c>
      <c r="K50" s="14">
        <f t="shared" si="6"/>
        <v>53651</v>
      </c>
      <c r="L50" s="24">
        <v>2659</v>
      </c>
      <c r="M50" s="24">
        <v>204</v>
      </c>
      <c r="N50" s="24">
        <v>4876</v>
      </c>
      <c r="O50" s="24">
        <v>24516</v>
      </c>
      <c r="P50" s="24">
        <v>21396</v>
      </c>
      <c r="Q50" s="24">
        <v>10063</v>
      </c>
      <c r="S50" s="8"/>
      <c r="T50" s="8"/>
      <c r="U50" s="120"/>
      <c r="V50" s="120"/>
    </row>
    <row r="51" spans="1:22" x14ac:dyDescent="0.2">
      <c r="A51" s="20">
        <v>41</v>
      </c>
      <c r="B51" s="16" t="s">
        <v>95</v>
      </c>
      <c r="C51" s="17" t="s">
        <v>96</v>
      </c>
      <c r="D51" s="14">
        <f t="shared" si="4"/>
        <v>32475</v>
      </c>
      <c r="E51" s="14">
        <f t="shared" si="7"/>
        <v>2879</v>
      </c>
      <c r="F51" s="14">
        <v>767</v>
      </c>
      <c r="G51" s="14">
        <v>2112</v>
      </c>
      <c r="H51" s="6">
        <f t="shared" si="5"/>
        <v>5065</v>
      </c>
      <c r="I51" s="14">
        <v>5005</v>
      </c>
      <c r="J51" s="14">
        <v>60</v>
      </c>
      <c r="K51" s="14">
        <f t="shared" si="6"/>
        <v>24531</v>
      </c>
      <c r="L51" s="24">
        <v>1266</v>
      </c>
      <c r="M51" s="24">
        <v>81</v>
      </c>
      <c r="N51" s="24">
        <v>1481</v>
      </c>
      <c r="O51" s="24">
        <v>11193</v>
      </c>
      <c r="P51" s="24">
        <v>10510</v>
      </c>
      <c r="Q51" s="24">
        <v>4040</v>
      </c>
      <c r="S51" s="8"/>
      <c r="T51" s="8"/>
      <c r="U51" s="120"/>
      <c r="V51" s="120"/>
    </row>
    <row r="52" spans="1:22" x14ac:dyDescent="0.2">
      <c r="A52" s="11">
        <v>42</v>
      </c>
      <c r="B52" s="15" t="s">
        <v>97</v>
      </c>
      <c r="C52" s="13" t="s">
        <v>98</v>
      </c>
      <c r="D52" s="14">
        <f t="shared" si="4"/>
        <v>26710</v>
      </c>
      <c r="E52" s="14">
        <f t="shared" si="7"/>
        <v>1091</v>
      </c>
      <c r="F52" s="14">
        <v>1091</v>
      </c>
      <c r="G52" s="14">
        <v>0</v>
      </c>
      <c r="H52" s="6">
        <f t="shared" si="5"/>
        <v>7119</v>
      </c>
      <c r="I52" s="14">
        <v>7119</v>
      </c>
      <c r="J52" s="14">
        <v>0</v>
      </c>
      <c r="K52" s="14">
        <f t="shared" si="6"/>
        <v>18500</v>
      </c>
      <c r="L52" s="24">
        <v>1801</v>
      </c>
      <c r="M52" s="24">
        <v>618</v>
      </c>
      <c r="N52" s="24">
        <v>0</v>
      </c>
      <c r="O52" s="24">
        <v>12931</v>
      </c>
      <c r="P52" s="24">
        <v>3150</v>
      </c>
      <c r="Q52" s="24">
        <v>2278</v>
      </c>
      <c r="S52" s="8"/>
      <c r="T52" s="8"/>
      <c r="U52" s="120"/>
      <c r="V52" s="120"/>
    </row>
    <row r="53" spans="1:22" x14ac:dyDescent="0.2">
      <c r="A53" s="20">
        <v>43</v>
      </c>
      <c r="B53" s="16" t="s">
        <v>99</v>
      </c>
      <c r="C53" s="17" t="s">
        <v>100</v>
      </c>
      <c r="D53" s="14">
        <f t="shared" si="4"/>
        <v>270681</v>
      </c>
      <c r="E53" s="14">
        <f t="shared" si="7"/>
        <v>28442</v>
      </c>
      <c r="F53" s="14">
        <v>5112</v>
      </c>
      <c r="G53" s="14">
        <v>23330</v>
      </c>
      <c r="H53" s="6">
        <f t="shared" si="5"/>
        <v>33708</v>
      </c>
      <c r="I53" s="14">
        <v>33357</v>
      </c>
      <c r="J53" s="14">
        <v>351</v>
      </c>
      <c r="K53" s="14">
        <f t="shared" si="6"/>
        <v>208531</v>
      </c>
      <c r="L53" s="24">
        <v>8439</v>
      </c>
      <c r="M53" s="24">
        <v>750</v>
      </c>
      <c r="N53" s="24">
        <v>7622</v>
      </c>
      <c r="O53" s="24">
        <v>89978</v>
      </c>
      <c r="P53" s="24">
        <v>101742</v>
      </c>
      <c r="Q53" s="24">
        <v>25800</v>
      </c>
      <c r="S53" s="8"/>
      <c r="T53" s="8"/>
      <c r="U53" s="120"/>
      <c r="V53" s="120"/>
    </row>
    <row r="54" spans="1:22" x14ac:dyDescent="0.2">
      <c r="A54" s="11">
        <v>44</v>
      </c>
      <c r="B54" s="12" t="s">
        <v>101</v>
      </c>
      <c r="C54" s="13" t="s">
        <v>102</v>
      </c>
      <c r="D54" s="14">
        <f t="shared" si="4"/>
        <v>59551</v>
      </c>
      <c r="E54" s="14">
        <f t="shared" si="7"/>
        <v>5953</v>
      </c>
      <c r="F54" s="14">
        <v>1333</v>
      </c>
      <c r="G54" s="14">
        <v>4620</v>
      </c>
      <c r="H54" s="6">
        <f t="shared" si="5"/>
        <v>8816</v>
      </c>
      <c r="I54" s="14">
        <v>8701</v>
      </c>
      <c r="J54" s="14">
        <v>115</v>
      </c>
      <c r="K54" s="14">
        <f t="shared" si="6"/>
        <v>44782</v>
      </c>
      <c r="L54" s="24">
        <v>2201</v>
      </c>
      <c r="M54" s="24">
        <v>162</v>
      </c>
      <c r="N54" s="24">
        <v>2379</v>
      </c>
      <c r="O54" s="24">
        <v>27353</v>
      </c>
      <c r="P54" s="24">
        <v>12687</v>
      </c>
      <c r="Q54" s="24">
        <v>7571</v>
      </c>
      <c r="S54" s="8"/>
      <c r="T54" s="8"/>
      <c r="U54" s="120"/>
      <c r="V54" s="120"/>
    </row>
    <row r="55" spans="1:22" x14ac:dyDescent="0.2">
      <c r="A55" s="20">
        <v>45</v>
      </c>
      <c r="B55" s="12" t="s">
        <v>103</v>
      </c>
      <c r="C55" s="13" t="s">
        <v>104</v>
      </c>
      <c r="D55" s="14">
        <f t="shared" si="4"/>
        <v>203430</v>
      </c>
      <c r="E55" s="14">
        <f t="shared" si="7"/>
        <v>21606</v>
      </c>
      <c r="F55" s="14">
        <v>4353</v>
      </c>
      <c r="G55" s="14">
        <v>17253</v>
      </c>
      <c r="H55" s="6">
        <f t="shared" si="5"/>
        <v>28566</v>
      </c>
      <c r="I55" s="14">
        <v>28405</v>
      </c>
      <c r="J55" s="14">
        <v>161</v>
      </c>
      <c r="K55" s="14">
        <f t="shared" si="6"/>
        <v>153258</v>
      </c>
      <c r="L55" s="24">
        <v>7186</v>
      </c>
      <c r="M55" s="24">
        <v>822</v>
      </c>
      <c r="N55" s="24">
        <v>1404</v>
      </c>
      <c r="O55" s="24">
        <v>87014</v>
      </c>
      <c r="P55" s="24">
        <v>56832</v>
      </c>
      <c r="Q55" s="24">
        <v>18504</v>
      </c>
      <c r="S55" s="8"/>
      <c r="T55" s="8"/>
      <c r="U55" s="120"/>
      <c r="V55" s="120"/>
    </row>
    <row r="56" spans="1:22" x14ac:dyDescent="0.2">
      <c r="A56" s="11">
        <v>46</v>
      </c>
      <c r="B56" s="16" t="s">
        <v>105</v>
      </c>
      <c r="C56" s="17" t="s">
        <v>106</v>
      </c>
      <c r="D56" s="14">
        <f t="shared" si="4"/>
        <v>45434</v>
      </c>
      <c r="E56" s="14">
        <f t="shared" si="7"/>
        <v>5026</v>
      </c>
      <c r="F56" s="14">
        <v>996</v>
      </c>
      <c r="G56" s="14">
        <v>4030</v>
      </c>
      <c r="H56" s="6">
        <f t="shared" si="5"/>
        <v>6662</v>
      </c>
      <c r="I56" s="14">
        <v>6501</v>
      </c>
      <c r="J56" s="14">
        <v>161</v>
      </c>
      <c r="K56" s="14">
        <f t="shared" si="6"/>
        <v>33746</v>
      </c>
      <c r="L56" s="24">
        <v>1645</v>
      </c>
      <c r="M56" s="24">
        <v>216</v>
      </c>
      <c r="N56" s="24">
        <v>1028</v>
      </c>
      <c r="O56" s="24">
        <v>16003</v>
      </c>
      <c r="P56" s="24">
        <v>14854</v>
      </c>
      <c r="Q56" s="24">
        <v>5986</v>
      </c>
      <c r="S56" s="8"/>
      <c r="T56" s="8"/>
      <c r="U56" s="120"/>
      <c r="V56" s="120"/>
    </row>
    <row r="57" spans="1:22" x14ac:dyDescent="0.2">
      <c r="A57" s="20">
        <v>47</v>
      </c>
      <c r="B57" s="16" t="s">
        <v>107</v>
      </c>
      <c r="C57" s="17" t="s">
        <v>108</v>
      </c>
      <c r="D57" s="14">
        <f t="shared" si="4"/>
        <v>70615</v>
      </c>
      <c r="E57" s="14">
        <f t="shared" si="7"/>
        <v>7616</v>
      </c>
      <c r="F57" s="14">
        <v>1540</v>
      </c>
      <c r="G57" s="14">
        <v>6076</v>
      </c>
      <c r="H57" s="6">
        <f t="shared" si="5"/>
        <v>10205</v>
      </c>
      <c r="I57" s="14">
        <v>10050</v>
      </c>
      <c r="J57" s="14">
        <v>155</v>
      </c>
      <c r="K57" s="14">
        <f t="shared" si="6"/>
        <v>52794</v>
      </c>
      <c r="L57" s="24">
        <v>2543</v>
      </c>
      <c r="M57" s="24">
        <v>474</v>
      </c>
      <c r="N57" s="24">
        <v>1563</v>
      </c>
      <c r="O57" s="24">
        <v>26524</v>
      </c>
      <c r="P57" s="24">
        <v>21690</v>
      </c>
      <c r="Q57" s="24">
        <v>9482</v>
      </c>
      <c r="S57" s="8"/>
      <c r="T57" s="8"/>
      <c r="U57" s="120"/>
      <c r="V57" s="120"/>
    </row>
    <row r="58" spans="1:22" x14ac:dyDescent="0.2">
      <c r="A58" s="11">
        <v>48</v>
      </c>
      <c r="B58" s="15" t="s">
        <v>109</v>
      </c>
      <c r="C58" s="13" t="s">
        <v>110</v>
      </c>
      <c r="D58" s="14">
        <f t="shared" si="4"/>
        <v>85530</v>
      </c>
      <c r="E58" s="14">
        <f t="shared" si="7"/>
        <v>9462</v>
      </c>
      <c r="F58" s="14">
        <v>1828</v>
      </c>
      <c r="G58" s="14">
        <v>7634</v>
      </c>
      <c r="H58" s="6">
        <f t="shared" si="5"/>
        <v>12027</v>
      </c>
      <c r="I58" s="14">
        <v>11927</v>
      </c>
      <c r="J58" s="14">
        <v>100</v>
      </c>
      <c r="K58" s="14">
        <f t="shared" si="6"/>
        <v>64041</v>
      </c>
      <c r="L58" s="24">
        <v>3018</v>
      </c>
      <c r="M58" s="24">
        <v>339</v>
      </c>
      <c r="N58" s="24">
        <v>5894</v>
      </c>
      <c r="O58" s="24">
        <v>42508</v>
      </c>
      <c r="P58" s="24">
        <v>12282</v>
      </c>
      <c r="Q58" s="24">
        <v>10181</v>
      </c>
      <c r="S58" s="8"/>
      <c r="T58" s="8"/>
      <c r="U58" s="120"/>
      <c r="V58" s="120"/>
    </row>
    <row r="59" spans="1:22" x14ac:dyDescent="0.2">
      <c r="A59" s="20">
        <v>49</v>
      </c>
      <c r="B59" s="16" t="s">
        <v>111</v>
      </c>
      <c r="C59" s="17" t="s">
        <v>112</v>
      </c>
      <c r="D59" s="14">
        <f t="shared" si="4"/>
        <v>28467</v>
      </c>
      <c r="E59" s="14">
        <f t="shared" si="7"/>
        <v>2657</v>
      </c>
      <c r="F59" s="14">
        <v>658</v>
      </c>
      <c r="G59" s="14">
        <v>1999</v>
      </c>
      <c r="H59" s="6">
        <f t="shared" si="5"/>
        <v>4330</v>
      </c>
      <c r="I59" s="14">
        <v>4291</v>
      </c>
      <c r="J59" s="14">
        <v>39</v>
      </c>
      <c r="K59" s="14">
        <f t="shared" si="6"/>
        <v>21480</v>
      </c>
      <c r="L59" s="24">
        <v>1086</v>
      </c>
      <c r="M59" s="24">
        <v>162</v>
      </c>
      <c r="N59" s="24">
        <v>1256</v>
      </c>
      <c r="O59" s="24">
        <v>9538</v>
      </c>
      <c r="P59" s="24">
        <v>9438</v>
      </c>
      <c r="Q59" s="24">
        <v>4482</v>
      </c>
      <c r="S59" s="8"/>
      <c r="T59" s="8"/>
      <c r="U59" s="120"/>
      <c r="V59" s="120"/>
    </row>
    <row r="60" spans="1:22" x14ac:dyDescent="0.2">
      <c r="A60" s="11">
        <v>50</v>
      </c>
      <c r="B60" s="15" t="s">
        <v>113</v>
      </c>
      <c r="C60" s="13" t="s">
        <v>114</v>
      </c>
      <c r="D60" s="14">
        <f t="shared" si="4"/>
        <v>58041</v>
      </c>
      <c r="E60" s="14">
        <f t="shared" si="7"/>
        <v>6232</v>
      </c>
      <c r="F60" s="14">
        <v>1242</v>
      </c>
      <c r="G60" s="14">
        <v>4990</v>
      </c>
      <c r="H60" s="6">
        <f t="shared" si="5"/>
        <v>8122</v>
      </c>
      <c r="I60" s="14">
        <v>8102</v>
      </c>
      <c r="J60" s="14">
        <v>20</v>
      </c>
      <c r="K60" s="14">
        <f t="shared" si="6"/>
        <v>43687</v>
      </c>
      <c r="L60" s="24">
        <v>2050</v>
      </c>
      <c r="M60" s="24">
        <v>306</v>
      </c>
      <c r="N60" s="24">
        <v>2539</v>
      </c>
      <c r="O60" s="24">
        <v>20521</v>
      </c>
      <c r="P60" s="24">
        <v>18271</v>
      </c>
      <c r="Q60" s="24">
        <v>8614</v>
      </c>
      <c r="S60" s="8"/>
      <c r="T60" s="8"/>
      <c r="U60" s="120"/>
      <c r="V60" s="120"/>
    </row>
    <row r="61" spans="1:22" x14ac:dyDescent="0.2">
      <c r="A61" s="20">
        <v>51</v>
      </c>
      <c r="B61" s="16" t="s">
        <v>115</v>
      </c>
      <c r="C61" s="17" t="s">
        <v>116</v>
      </c>
      <c r="D61" s="14">
        <f t="shared" si="4"/>
        <v>85389</v>
      </c>
      <c r="E61" s="14">
        <f t="shared" si="7"/>
        <v>9143</v>
      </c>
      <c r="F61" s="14">
        <v>1871</v>
      </c>
      <c r="G61" s="14">
        <v>7272</v>
      </c>
      <c r="H61" s="6">
        <f t="shared" si="5"/>
        <v>12278</v>
      </c>
      <c r="I61" s="14">
        <v>12211</v>
      </c>
      <c r="J61" s="14">
        <v>67</v>
      </c>
      <c r="K61" s="14">
        <f t="shared" si="6"/>
        <v>63968</v>
      </c>
      <c r="L61" s="24">
        <v>3089</v>
      </c>
      <c r="M61" s="24">
        <v>579</v>
      </c>
      <c r="N61" s="24">
        <v>2014</v>
      </c>
      <c r="O61" s="24">
        <v>20299</v>
      </c>
      <c r="P61" s="24">
        <v>37987</v>
      </c>
      <c r="Q61" s="24">
        <v>12830</v>
      </c>
      <c r="S61" s="8"/>
      <c r="T61" s="8"/>
      <c r="U61" s="120"/>
      <c r="V61" s="120"/>
    </row>
    <row r="62" spans="1:22" x14ac:dyDescent="0.2">
      <c r="A62" s="11">
        <v>52</v>
      </c>
      <c r="B62" s="16" t="s">
        <v>117</v>
      </c>
      <c r="C62" s="17" t="s">
        <v>118</v>
      </c>
      <c r="D62" s="14">
        <f t="shared" si="4"/>
        <v>303338</v>
      </c>
      <c r="E62" s="14">
        <f t="shared" si="7"/>
        <v>33749</v>
      </c>
      <c r="F62" s="14">
        <v>6295</v>
      </c>
      <c r="G62" s="14">
        <v>27454</v>
      </c>
      <c r="H62" s="6">
        <f t="shared" si="5"/>
        <v>41611</v>
      </c>
      <c r="I62" s="14">
        <v>41075</v>
      </c>
      <c r="J62" s="14">
        <v>536</v>
      </c>
      <c r="K62" s="14">
        <f t="shared" si="6"/>
        <v>227978</v>
      </c>
      <c r="L62" s="24">
        <v>10392</v>
      </c>
      <c r="M62" s="24">
        <v>429</v>
      </c>
      <c r="N62" s="24">
        <v>7897</v>
      </c>
      <c r="O62" s="24">
        <v>135706</v>
      </c>
      <c r="P62" s="24">
        <v>73554</v>
      </c>
      <c r="Q62" s="24">
        <v>29668</v>
      </c>
      <c r="S62" s="8"/>
      <c r="T62" s="8"/>
      <c r="U62" s="120"/>
      <c r="V62" s="120"/>
    </row>
    <row r="63" spans="1:22" x14ac:dyDescent="0.2">
      <c r="A63" s="20">
        <v>53</v>
      </c>
      <c r="B63" s="16" t="s">
        <v>119</v>
      </c>
      <c r="C63" s="17" t="s">
        <v>120</v>
      </c>
      <c r="D63" s="14">
        <f t="shared" si="4"/>
        <v>46695</v>
      </c>
      <c r="E63" s="14">
        <f t="shared" si="7"/>
        <v>5041</v>
      </c>
      <c r="F63" s="14">
        <v>1040</v>
      </c>
      <c r="G63" s="14">
        <v>4001</v>
      </c>
      <c r="H63" s="6">
        <f t="shared" si="5"/>
        <v>6870</v>
      </c>
      <c r="I63" s="14">
        <v>6785</v>
      </c>
      <c r="J63" s="14">
        <v>85</v>
      </c>
      <c r="K63" s="14">
        <f t="shared" si="6"/>
        <v>34784</v>
      </c>
      <c r="L63" s="24">
        <v>1717</v>
      </c>
      <c r="M63" s="24">
        <v>117</v>
      </c>
      <c r="N63" s="24">
        <v>989</v>
      </c>
      <c r="O63" s="24">
        <v>15164</v>
      </c>
      <c r="P63" s="24">
        <v>16797</v>
      </c>
      <c r="Q63" s="24">
        <v>5195</v>
      </c>
      <c r="S63" s="8"/>
      <c r="T63" s="8"/>
      <c r="U63" s="120"/>
      <c r="V63" s="120"/>
    </row>
    <row r="64" spans="1:22" x14ac:dyDescent="0.2">
      <c r="A64" s="11">
        <v>54</v>
      </c>
      <c r="B64" s="16" t="s">
        <v>121</v>
      </c>
      <c r="C64" s="17" t="s">
        <v>122</v>
      </c>
      <c r="D64" s="14">
        <f t="shared" si="4"/>
        <v>0</v>
      </c>
      <c r="E64" s="14">
        <f t="shared" si="7"/>
        <v>0</v>
      </c>
      <c r="F64" s="14">
        <v>0</v>
      </c>
      <c r="G64" s="14">
        <v>0</v>
      </c>
      <c r="H64" s="6">
        <f t="shared" si="5"/>
        <v>0</v>
      </c>
      <c r="I64" s="14">
        <v>0</v>
      </c>
      <c r="J64" s="14">
        <v>0</v>
      </c>
      <c r="K64" s="14">
        <f t="shared" si="6"/>
        <v>0</v>
      </c>
      <c r="L64" s="24">
        <v>0</v>
      </c>
      <c r="M64" s="24">
        <v>0</v>
      </c>
      <c r="N64" s="24"/>
      <c r="O64" s="24">
        <v>0</v>
      </c>
      <c r="P64" s="24">
        <v>0</v>
      </c>
      <c r="Q64" s="24">
        <v>0</v>
      </c>
      <c r="S64" s="8"/>
      <c r="T64" s="8"/>
      <c r="U64" s="120"/>
      <c r="V64" s="120"/>
    </row>
    <row r="65" spans="1:22" x14ac:dyDescent="0.2">
      <c r="A65" s="20">
        <v>55</v>
      </c>
      <c r="B65" s="16" t="s">
        <v>123</v>
      </c>
      <c r="C65" s="17" t="s">
        <v>124</v>
      </c>
      <c r="D65" s="14">
        <f t="shared" si="4"/>
        <v>0</v>
      </c>
      <c r="E65" s="14">
        <f t="shared" si="7"/>
        <v>0</v>
      </c>
      <c r="F65" s="14">
        <v>0</v>
      </c>
      <c r="G65" s="14">
        <v>0</v>
      </c>
      <c r="H65" s="6">
        <f t="shared" si="5"/>
        <v>0</v>
      </c>
      <c r="I65" s="14">
        <v>0</v>
      </c>
      <c r="J65" s="14">
        <v>0</v>
      </c>
      <c r="K65" s="14">
        <f t="shared" si="6"/>
        <v>0</v>
      </c>
      <c r="L65" s="24">
        <v>0</v>
      </c>
      <c r="M65" s="24">
        <v>0</v>
      </c>
      <c r="N65" s="24"/>
      <c r="O65" s="24">
        <v>0</v>
      </c>
      <c r="P65" s="24">
        <v>0</v>
      </c>
      <c r="Q65" s="24">
        <v>0</v>
      </c>
      <c r="S65" s="8"/>
      <c r="T65" s="8"/>
      <c r="U65" s="120"/>
      <c r="V65" s="120"/>
    </row>
    <row r="66" spans="1:22" ht="16.5" customHeight="1" x14ac:dyDescent="0.2">
      <c r="A66" s="11">
        <v>56</v>
      </c>
      <c r="B66" s="23" t="s">
        <v>125</v>
      </c>
      <c r="C66" s="19" t="s">
        <v>126</v>
      </c>
      <c r="D66" s="14">
        <f t="shared" si="4"/>
        <v>0</v>
      </c>
      <c r="E66" s="14">
        <f t="shared" si="7"/>
        <v>0</v>
      </c>
      <c r="F66" s="14">
        <v>0</v>
      </c>
      <c r="G66" s="14">
        <v>0</v>
      </c>
      <c r="H66" s="6">
        <f t="shared" si="5"/>
        <v>0</v>
      </c>
      <c r="I66" s="14">
        <v>0</v>
      </c>
      <c r="J66" s="14">
        <v>0</v>
      </c>
      <c r="K66" s="14">
        <f t="shared" si="6"/>
        <v>0</v>
      </c>
      <c r="L66" s="24">
        <v>0</v>
      </c>
      <c r="M66" s="24">
        <v>0</v>
      </c>
      <c r="N66" s="24"/>
      <c r="O66" s="24">
        <v>0</v>
      </c>
      <c r="P66" s="24">
        <v>0</v>
      </c>
      <c r="Q66" s="24">
        <v>0</v>
      </c>
      <c r="S66" s="8"/>
      <c r="T66" s="8"/>
      <c r="U66" s="120"/>
      <c r="V66" s="120"/>
    </row>
    <row r="67" spans="1:22" ht="20.25" customHeight="1" x14ac:dyDescent="0.2">
      <c r="A67" s="20">
        <v>57</v>
      </c>
      <c r="B67" s="16" t="s">
        <v>127</v>
      </c>
      <c r="C67" s="17" t="s">
        <v>128</v>
      </c>
      <c r="D67" s="14">
        <f t="shared" si="4"/>
        <v>181260</v>
      </c>
      <c r="E67" s="14">
        <f t="shared" si="7"/>
        <v>38900</v>
      </c>
      <c r="F67" s="14">
        <v>0</v>
      </c>
      <c r="G67" s="14">
        <v>38900</v>
      </c>
      <c r="H67" s="6">
        <f t="shared" si="5"/>
        <v>230</v>
      </c>
      <c r="I67" s="14">
        <v>0</v>
      </c>
      <c r="J67" s="14">
        <v>230</v>
      </c>
      <c r="K67" s="14">
        <f t="shared" si="6"/>
        <v>142130</v>
      </c>
      <c r="L67" s="24">
        <v>0</v>
      </c>
      <c r="M67" s="24">
        <v>0</v>
      </c>
      <c r="N67" s="24">
        <v>10107</v>
      </c>
      <c r="O67" s="24">
        <v>51210</v>
      </c>
      <c r="P67" s="24">
        <v>80813</v>
      </c>
      <c r="Q67" s="24">
        <v>0</v>
      </c>
      <c r="S67" s="8"/>
      <c r="T67" s="8"/>
      <c r="U67" s="120"/>
      <c r="V67" s="120"/>
    </row>
    <row r="68" spans="1:22" ht="20.25" customHeight="1" x14ac:dyDescent="0.2">
      <c r="A68" s="11">
        <v>58</v>
      </c>
      <c r="B68" s="15" t="s">
        <v>129</v>
      </c>
      <c r="C68" s="17" t="s">
        <v>130</v>
      </c>
      <c r="D68" s="14">
        <f t="shared" si="4"/>
        <v>144343</v>
      </c>
      <c r="E68" s="14">
        <f t="shared" si="7"/>
        <v>30362</v>
      </c>
      <c r="F68" s="14">
        <v>0</v>
      </c>
      <c r="G68" s="14">
        <v>30362</v>
      </c>
      <c r="H68" s="6">
        <f t="shared" si="5"/>
        <v>388</v>
      </c>
      <c r="I68" s="14">
        <v>0</v>
      </c>
      <c r="J68" s="14">
        <v>388</v>
      </c>
      <c r="K68" s="14">
        <f t="shared" si="6"/>
        <v>113593</v>
      </c>
      <c r="L68" s="24">
        <v>0</v>
      </c>
      <c r="M68" s="24">
        <v>0</v>
      </c>
      <c r="N68" s="24">
        <v>11348</v>
      </c>
      <c r="O68" s="24">
        <v>43395</v>
      </c>
      <c r="P68" s="24">
        <v>58850</v>
      </c>
      <c r="Q68" s="24">
        <v>0</v>
      </c>
      <c r="S68" s="8"/>
      <c r="T68" s="8"/>
      <c r="U68" s="120"/>
      <c r="V68" s="120"/>
    </row>
    <row r="69" spans="1:22" ht="24" x14ac:dyDescent="0.2">
      <c r="A69" s="20">
        <v>59</v>
      </c>
      <c r="B69" s="18" t="s">
        <v>131</v>
      </c>
      <c r="C69" s="19" t="s">
        <v>132</v>
      </c>
      <c r="D69" s="14">
        <f t="shared" si="4"/>
        <v>205706</v>
      </c>
      <c r="E69" s="14">
        <f t="shared" si="7"/>
        <v>44999</v>
      </c>
      <c r="F69" s="14">
        <v>0</v>
      </c>
      <c r="G69" s="14">
        <v>44999</v>
      </c>
      <c r="H69" s="6">
        <f t="shared" si="5"/>
        <v>130</v>
      </c>
      <c r="I69" s="14">
        <v>0</v>
      </c>
      <c r="J69" s="14">
        <v>130</v>
      </c>
      <c r="K69" s="14">
        <f t="shared" si="6"/>
        <v>160577</v>
      </c>
      <c r="L69" s="24">
        <v>0</v>
      </c>
      <c r="M69" s="24">
        <v>0</v>
      </c>
      <c r="N69" s="24">
        <v>26055</v>
      </c>
      <c r="O69" s="24">
        <v>73064</v>
      </c>
      <c r="P69" s="24">
        <v>61458</v>
      </c>
      <c r="Q69" s="24">
        <v>0</v>
      </c>
      <c r="S69" s="8"/>
      <c r="T69" s="8"/>
      <c r="U69" s="120"/>
      <c r="V69" s="120"/>
    </row>
    <row r="70" spans="1:22" ht="24" x14ac:dyDescent="0.2">
      <c r="A70" s="11">
        <v>60</v>
      </c>
      <c r="B70" s="15" t="s">
        <v>133</v>
      </c>
      <c r="C70" s="17" t="s">
        <v>134</v>
      </c>
      <c r="D70" s="14">
        <f t="shared" si="4"/>
        <v>266393</v>
      </c>
      <c r="E70" s="14">
        <f t="shared" si="7"/>
        <v>54933</v>
      </c>
      <c r="F70" s="14">
        <v>0</v>
      </c>
      <c r="G70" s="14">
        <v>54933</v>
      </c>
      <c r="H70" s="6">
        <f t="shared" si="5"/>
        <v>256</v>
      </c>
      <c r="I70" s="14">
        <v>0</v>
      </c>
      <c r="J70" s="14">
        <v>256</v>
      </c>
      <c r="K70" s="14">
        <f t="shared" si="6"/>
        <v>211204</v>
      </c>
      <c r="L70" s="24">
        <v>0</v>
      </c>
      <c r="M70" s="24">
        <v>0</v>
      </c>
      <c r="N70" s="24">
        <v>23574</v>
      </c>
      <c r="O70" s="24">
        <v>77238</v>
      </c>
      <c r="P70" s="24">
        <v>110392</v>
      </c>
      <c r="Q70" s="24">
        <v>0</v>
      </c>
      <c r="S70" s="8"/>
      <c r="T70" s="8"/>
      <c r="U70" s="120"/>
      <c r="V70" s="120"/>
    </row>
    <row r="71" spans="1:22" ht="24" x14ac:dyDescent="0.2">
      <c r="A71" s="20">
        <v>61</v>
      </c>
      <c r="B71" s="16" t="s">
        <v>135</v>
      </c>
      <c r="C71" s="17" t="s">
        <v>136</v>
      </c>
      <c r="D71" s="14">
        <f t="shared" si="4"/>
        <v>101384</v>
      </c>
      <c r="E71" s="14">
        <f t="shared" si="7"/>
        <v>21933</v>
      </c>
      <c r="F71" s="14">
        <v>0</v>
      </c>
      <c r="G71" s="14">
        <v>21933</v>
      </c>
      <c r="H71" s="6">
        <f t="shared" si="5"/>
        <v>81</v>
      </c>
      <c r="I71" s="14">
        <v>0</v>
      </c>
      <c r="J71" s="14">
        <v>81</v>
      </c>
      <c r="K71" s="14">
        <f t="shared" si="6"/>
        <v>79370</v>
      </c>
      <c r="L71" s="24">
        <v>0</v>
      </c>
      <c r="M71" s="24">
        <v>0</v>
      </c>
      <c r="N71" s="24">
        <v>11892</v>
      </c>
      <c r="O71" s="24">
        <v>33029</v>
      </c>
      <c r="P71" s="24">
        <v>34449</v>
      </c>
      <c r="Q71" s="24">
        <v>0</v>
      </c>
      <c r="S71" s="8"/>
      <c r="T71" s="8"/>
      <c r="U71" s="120"/>
      <c r="V71" s="120"/>
    </row>
    <row r="72" spans="1:22" ht="24" x14ac:dyDescent="0.2">
      <c r="A72" s="11">
        <v>62</v>
      </c>
      <c r="B72" s="12" t="s">
        <v>137</v>
      </c>
      <c r="C72" s="17" t="s">
        <v>138</v>
      </c>
      <c r="D72" s="14">
        <f t="shared" si="4"/>
        <v>35442</v>
      </c>
      <c r="E72" s="14">
        <f t="shared" si="7"/>
        <v>0</v>
      </c>
      <c r="F72" s="14">
        <v>0</v>
      </c>
      <c r="G72" s="14">
        <v>0</v>
      </c>
      <c r="H72" s="6">
        <f t="shared" si="5"/>
        <v>0</v>
      </c>
      <c r="I72" s="14">
        <v>0</v>
      </c>
      <c r="J72" s="14">
        <v>0</v>
      </c>
      <c r="K72" s="14">
        <f t="shared" si="6"/>
        <v>35442</v>
      </c>
      <c r="L72" s="24">
        <v>0</v>
      </c>
      <c r="M72" s="24">
        <v>0</v>
      </c>
      <c r="N72" s="24">
        <v>0</v>
      </c>
      <c r="O72" s="24">
        <v>35442</v>
      </c>
      <c r="P72" s="24">
        <v>0</v>
      </c>
      <c r="Q72" s="24">
        <v>0</v>
      </c>
      <c r="S72" s="8"/>
      <c r="T72" s="8"/>
      <c r="U72" s="120"/>
      <c r="V72" s="120"/>
    </row>
    <row r="73" spans="1:22" ht="24" x14ac:dyDescent="0.2">
      <c r="A73" s="20">
        <v>63</v>
      </c>
      <c r="B73" s="12" t="s">
        <v>139</v>
      </c>
      <c r="C73" s="17" t="s">
        <v>140</v>
      </c>
      <c r="D73" s="14">
        <f t="shared" si="4"/>
        <v>34287</v>
      </c>
      <c r="E73" s="14">
        <f t="shared" si="7"/>
        <v>0</v>
      </c>
      <c r="F73" s="14">
        <v>0</v>
      </c>
      <c r="G73" s="14">
        <v>0</v>
      </c>
      <c r="H73" s="6">
        <f t="shared" si="5"/>
        <v>0</v>
      </c>
      <c r="I73" s="14">
        <v>0</v>
      </c>
      <c r="J73" s="14">
        <v>0</v>
      </c>
      <c r="K73" s="14">
        <f t="shared" si="6"/>
        <v>34287</v>
      </c>
      <c r="L73" s="24">
        <v>0</v>
      </c>
      <c r="M73" s="24">
        <v>0</v>
      </c>
      <c r="N73" s="24">
        <v>0</v>
      </c>
      <c r="O73" s="24">
        <v>34287</v>
      </c>
      <c r="P73" s="24">
        <v>0</v>
      </c>
      <c r="Q73" s="24">
        <v>0</v>
      </c>
      <c r="S73" s="8"/>
      <c r="T73" s="8"/>
      <c r="U73" s="120"/>
      <c r="V73" s="120"/>
    </row>
    <row r="74" spans="1:22" x14ac:dyDescent="0.2">
      <c r="A74" s="11">
        <v>64</v>
      </c>
      <c r="B74" s="15" t="s">
        <v>141</v>
      </c>
      <c r="C74" s="17" t="s">
        <v>142</v>
      </c>
      <c r="D74" s="14">
        <f t="shared" si="4"/>
        <v>131123</v>
      </c>
      <c r="E74" s="14">
        <f t="shared" si="7"/>
        <v>5132</v>
      </c>
      <c r="F74" s="14">
        <v>5132</v>
      </c>
      <c r="G74" s="14">
        <v>0</v>
      </c>
      <c r="H74" s="6">
        <f t="shared" si="5"/>
        <v>33492</v>
      </c>
      <c r="I74" s="14">
        <v>33492</v>
      </c>
      <c r="J74" s="14">
        <v>0</v>
      </c>
      <c r="K74" s="14">
        <f t="shared" si="6"/>
        <v>92499</v>
      </c>
      <c r="L74" s="24">
        <v>8473</v>
      </c>
      <c r="M74" s="24">
        <v>999</v>
      </c>
      <c r="N74" s="24">
        <v>0</v>
      </c>
      <c r="O74" s="24">
        <v>72559</v>
      </c>
      <c r="P74" s="24">
        <v>10468</v>
      </c>
      <c r="Q74" s="24">
        <v>24573</v>
      </c>
      <c r="S74" s="8"/>
      <c r="T74" s="8"/>
      <c r="U74" s="120"/>
      <c r="V74" s="120"/>
    </row>
    <row r="75" spans="1:22" x14ac:dyDescent="0.2">
      <c r="A75" s="20">
        <v>65</v>
      </c>
      <c r="B75" s="15" t="s">
        <v>143</v>
      </c>
      <c r="C75" s="13" t="s">
        <v>144</v>
      </c>
      <c r="D75" s="14">
        <f t="shared" si="4"/>
        <v>74038</v>
      </c>
      <c r="E75" s="14">
        <f t="shared" si="7"/>
        <v>3223</v>
      </c>
      <c r="F75" s="14">
        <v>3223</v>
      </c>
      <c r="G75" s="14">
        <v>0</v>
      </c>
      <c r="H75" s="6">
        <f t="shared" si="5"/>
        <v>21031</v>
      </c>
      <c r="I75" s="14">
        <v>21031</v>
      </c>
      <c r="J75" s="14">
        <v>0</v>
      </c>
      <c r="K75" s="14">
        <f t="shared" si="6"/>
        <v>49784</v>
      </c>
      <c r="L75" s="24">
        <v>5321</v>
      </c>
      <c r="M75" s="24">
        <v>888</v>
      </c>
      <c r="N75" s="24">
        <v>0</v>
      </c>
      <c r="O75" s="24">
        <v>26660</v>
      </c>
      <c r="P75" s="24">
        <v>16915</v>
      </c>
      <c r="Q75" s="24">
        <v>23286</v>
      </c>
      <c r="S75" s="8"/>
      <c r="T75" s="8"/>
      <c r="U75" s="120"/>
      <c r="V75" s="120"/>
    </row>
    <row r="76" spans="1:22" x14ac:dyDescent="0.2">
      <c r="A76" s="11">
        <v>66</v>
      </c>
      <c r="B76" s="15" t="s">
        <v>145</v>
      </c>
      <c r="C76" s="17" t="s">
        <v>146</v>
      </c>
      <c r="D76" s="14">
        <f t="shared" si="4"/>
        <v>171002</v>
      </c>
      <c r="E76" s="14">
        <f t="shared" si="7"/>
        <v>7069</v>
      </c>
      <c r="F76" s="14">
        <v>7069</v>
      </c>
      <c r="G76" s="14">
        <v>0</v>
      </c>
      <c r="H76" s="6">
        <f t="shared" si="5"/>
        <v>46129</v>
      </c>
      <c r="I76" s="14">
        <v>46129</v>
      </c>
      <c r="J76" s="14">
        <v>0</v>
      </c>
      <c r="K76" s="14">
        <f t="shared" ref="K76:K138" si="8">SUM(L76:P76)</f>
        <v>117804</v>
      </c>
      <c r="L76" s="24">
        <v>11671</v>
      </c>
      <c r="M76" s="24">
        <v>1353</v>
      </c>
      <c r="N76" s="24">
        <v>0</v>
      </c>
      <c r="O76" s="24">
        <v>94160</v>
      </c>
      <c r="P76" s="24">
        <v>10620</v>
      </c>
      <c r="Q76" s="24">
        <v>38290</v>
      </c>
      <c r="S76" s="8"/>
      <c r="T76" s="8"/>
      <c r="U76" s="120"/>
      <c r="V76" s="120"/>
    </row>
    <row r="77" spans="1:22" ht="24" x14ac:dyDescent="0.2">
      <c r="A77" s="20">
        <v>67</v>
      </c>
      <c r="B77" s="15" t="s">
        <v>147</v>
      </c>
      <c r="C77" s="17" t="s">
        <v>148</v>
      </c>
      <c r="D77" s="14">
        <f t="shared" si="4"/>
        <v>2496</v>
      </c>
      <c r="E77" s="14">
        <f t="shared" si="7"/>
        <v>0</v>
      </c>
      <c r="F77" s="14">
        <v>0</v>
      </c>
      <c r="G77" s="14">
        <v>0</v>
      </c>
      <c r="H77" s="6">
        <f t="shared" ref="H77:H140" si="9">I77+J77</f>
        <v>0</v>
      </c>
      <c r="I77" s="14">
        <v>0</v>
      </c>
      <c r="J77" s="14">
        <v>0</v>
      </c>
      <c r="K77" s="14">
        <f t="shared" si="8"/>
        <v>2496</v>
      </c>
      <c r="L77" s="24">
        <v>0</v>
      </c>
      <c r="M77" s="24">
        <v>0</v>
      </c>
      <c r="N77" s="24">
        <v>0</v>
      </c>
      <c r="O77" s="24">
        <v>2196</v>
      </c>
      <c r="P77" s="24">
        <v>300</v>
      </c>
      <c r="Q77" s="24">
        <v>0</v>
      </c>
      <c r="S77" s="8"/>
      <c r="T77" s="8"/>
      <c r="U77" s="120"/>
      <c r="V77" s="120"/>
    </row>
    <row r="78" spans="1:22" ht="24" x14ac:dyDescent="0.2">
      <c r="A78" s="11">
        <v>68</v>
      </c>
      <c r="B78" s="12" t="s">
        <v>149</v>
      </c>
      <c r="C78" s="17" t="s">
        <v>150</v>
      </c>
      <c r="D78" s="14">
        <f t="shared" si="4"/>
        <v>3082</v>
      </c>
      <c r="E78" s="14">
        <f t="shared" si="7"/>
        <v>0</v>
      </c>
      <c r="F78" s="14">
        <v>0</v>
      </c>
      <c r="G78" s="14">
        <v>0</v>
      </c>
      <c r="H78" s="6">
        <f t="shared" si="9"/>
        <v>0</v>
      </c>
      <c r="I78" s="14">
        <v>0</v>
      </c>
      <c r="J78" s="14">
        <v>0</v>
      </c>
      <c r="K78" s="14">
        <f t="shared" si="8"/>
        <v>3082</v>
      </c>
      <c r="L78" s="24">
        <v>0</v>
      </c>
      <c r="M78" s="24">
        <v>0</v>
      </c>
      <c r="N78" s="24">
        <v>0</v>
      </c>
      <c r="O78" s="24">
        <v>2982</v>
      </c>
      <c r="P78" s="24">
        <v>100</v>
      </c>
      <c r="Q78" s="24">
        <v>0</v>
      </c>
      <c r="S78" s="8"/>
      <c r="T78" s="8"/>
      <c r="U78" s="120"/>
      <c r="V78" s="120"/>
    </row>
    <row r="79" spans="1:22" ht="24" x14ac:dyDescent="0.2">
      <c r="A79" s="20">
        <v>69</v>
      </c>
      <c r="B79" s="15" t="s">
        <v>151</v>
      </c>
      <c r="C79" s="17" t="s">
        <v>152</v>
      </c>
      <c r="D79" s="14">
        <f t="shared" si="4"/>
        <v>3616</v>
      </c>
      <c r="E79" s="14">
        <f t="shared" si="7"/>
        <v>0</v>
      </c>
      <c r="F79" s="14">
        <v>0</v>
      </c>
      <c r="G79" s="14">
        <v>0</v>
      </c>
      <c r="H79" s="6">
        <f t="shared" si="9"/>
        <v>0</v>
      </c>
      <c r="I79" s="14">
        <v>0</v>
      </c>
      <c r="J79" s="14">
        <v>0</v>
      </c>
      <c r="K79" s="14">
        <f t="shared" si="8"/>
        <v>3616</v>
      </c>
      <c r="L79" s="24">
        <v>0</v>
      </c>
      <c r="M79" s="24">
        <v>0</v>
      </c>
      <c r="N79" s="24">
        <v>0</v>
      </c>
      <c r="O79" s="24">
        <v>3516</v>
      </c>
      <c r="P79" s="24">
        <v>100</v>
      </c>
      <c r="Q79" s="24">
        <v>0</v>
      </c>
      <c r="S79" s="8"/>
      <c r="T79" s="8"/>
      <c r="U79" s="120"/>
      <c r="V79" s="120"/>
    </row>
    <row r="80" spans="1:22" ht="24" x14ac:dyDescent="0.2">
      <c r="A80" s="11">
        <v>70</v>
      </c>
      <c r="B80" s="15" t="s">
        <v>153</v>
      </c>
      <c r="C80" s="17" t="s">
        <v>154</v>
      </c>
      <c r="D80" s="14">
        <f t="shared" si="4"/>
        <v>3460</v>
      </c>
      <c r="E80" s="14">
        <f t="shared" si="7"/>
        <v>0</v>
      </c>
      <c r="F80" s="14">
        <v>0</v>
      </c>
      <c r="G80" s="14">
        <v>0</v>
      </c>
      <c r="H80" s="6">
        <f t="shared" si="9"/>
        <v>0</v>
      </c>
      <c r="I80" s="14">
        <v>0</v>
      </c>
      <c r="J80" s="14">
        <v>0</v>
      </c>
      <c r="K80" s="14">
        <f t="shared" si="8"/>
        <v>3460</v>
      </c>
      <c r="L80" s="24">
        <v>0</v>
      </c>
      <c r="M80" s="24">
        <v>0</v>
      </c>
      <c r="N80" s="24">
        <v>0</v>
      </c>
      <c r="O80" s="24">
        <v>3170</v>
      </c>
      <c r="P80" s="24">
        <v>290</v>
      </c>
      <c r="Q80" s="24">
        <v>0</v>
      </c>
      <c r="S80" s="8"/>
      <c r="T80" s="8"/>
      <c r="U80" s="120"/>
      <c r="V80" s="120"/>
    </row>
    <row r="81" spans="1:22" ht="24" x14ac:dyDescent="0.2">
      <c r="A81" s="20">
        <v>71</v>
      </c>
      <c r="B81" s="12" t="s">
        <v>155</v>
      </c>
      <c r="C81" s="17" t="s">
        <v>156</v>
      </c>
      <c r="D81" s="14">
        <f t="shared" si="4"/>
        <v>18691</v>
      </c>
      <c r="E81" s="14">
        <f t="shared" si="7"/>
        <v>0</v>
      </c>
      <c r="F81" s="14">
        <v>0</v>
      </c>
      <c r="G81" s="14">
        <v>0</v>
      </c>
      <c r="H81" s="6">
        <f t="shared" si="9"/>
        <v>0</v>
      </c>
      <c r="I81" s="14">
        <v>0</v>
      </c>
      <c r="J81" s="14">
        <v>0</v>
      </c>
      <c r="K81" s="14">
        <f t="shared" si="8"/>
        <v>18691</v>
      </c>
      <c r="L81" s="24">
        <v>0</v>
      </c>
      <c r="M81" s="24">
        <v>0</v>
      </c>
      <c r="N81" s="24">
        <v>0</v>
      </c>
      <c r="O81" s="24">
        <v>17091</v>
      </c>
      <c r="P81" s="24">
        <v>1600</v>
      </c>
      <c r="Q81" s="24">
        <v>0</v>
      </c>
      <c r="S81" s="8"/>
      <c r="T81" s="8"/>
      <c r="U81" s="120"/>
      <c r="V81" s="120"/>
    </row>
    <row r="82" spans="1:22" ht="24" x14ac:dyDescent="0.2">
      <c r="A82" s="11">
        <v>72</v>
      </c>
      <c r="B82" s="12" t="s">
        <v>157</v>
      </c>
      <c r="C82" s="17" t="s">
        <v>158</v>
      </c>
      <c r="D82" s="14">
        <f t="shared" si="4"/>
        <v>2724</v>
      </c>
      <c r="E82" s="14">
        <f t="shared" si="7"/>
        <v>0</v>
      </c>
      <c r="F82" s="14">
        <v>0</v>
      </c>
      <c r="G82" s="14">
        <v>0</v>
      </c>
      <c r="H82" s="6">
        <f t="shared" si="9"/>
        <v>0</v>
      </c>
      <c r="I82" s="14">
        <v>0</v>
      </c>
      <c r="J82" s="14">
        <v>0</v>
      </c>
      <c r="K82" s="14">
        <f t="shared" si="8"/>
        <v>2724</v>
      </c>
      <c r="L82" s="24">
        <v>0</v>
      </c>
      <c r="M82" s="24">
        <v>0</v>
      </c>
      <c r="N82" s="24">
        <v>0</v>
      </c>
      <c r="O82" s="24">
        <v>2574</v>
      </c>
      <c r="P82" s="24">
        <v>150</v>
      </c>
      <c r="Q82" s="24">
        <v>0</v>
      </c>
      <c r="S82" s="8"/>
      <c r="T82" s="8"/>
      <c r="U82" s="120"/>
      <c r="V82" s="120"/>
    </row>
    <row r="83" spans="1:22" ht="24" x14ac:dyDescent="0.2">
      <c r="A83" s="20">
        <v>73</v>
      </c>
      <c r="B83" s="12" t="s">
        <v>159</v>
      </c>
      <c r="C83" s="17" t="s">
        <v>160</v>
      </c>
      <c r="D83" s="14">
        <f t="shared" ref="D83:D149" si="10">E83+H83+K83</f>
        <v>2717</v>
      </c>
      <c r="E83" s="14">
        <f t="shared" si="7"/>
        <v>0</v>
      </c>
      <c r="F83" s="14">
        <v>0</v>
      </c>
      <c r="G83" s="14">
        <v>0</v>
      </c>
      <c r="H83" s="6">
        <f t="shared" si="9"/>
        <v>0</v>
      </c>
      <c r="I83" s="14">
        <v>0</v>
      </c>
      <c r="J83" s="14">
        <v>0</v>
      </c>
      <c r="K83" s="14">
        <f t="shared" si="8"/>
        <v>2717</v>
      </c>
      <c r="L83" s="24">
        <v>0</v>
      </c>
      <c r="M83" s="24">
        <v>0</v>
      </c>
      <c r="N83" s="24">
        <v>0</v>
      </c>
      <c r="O83" s="24">
        <v>2717</v>
      </c>
      <c r="P83" s="24">
        <v>0</v>
      </c>
      <c r="Q83" s="24">
        <v>0</v>
      </c>
      <c r="S83" s="8"/>
      <c r="T83" s="8"/>
      <c r="U83" s="120"/>
      <c r="V83" s="120"/>
    </row>
    <row r="84" spans="1:22" x14ac:dyDescent="0.2">
      <c r="A84" s="11">
        <v>74</v>
      </c>
      <c r="B84" s="16" t="s">
        <v>161</v>
      </c>
      <c r="C84" s="17" t="s">
        <v>162</v>
      </c>
      <c r="D84" s="14">
        <f t="shared" si="10"/>
        <v>219977</v>
      </c>
      <c r="E84" s="14">
        <f t="shared" ref="E84:E149" si="11">F84+G84</f>
        <v>28302</v>
      </c>
      <c r="F84" s="14">
        <v>3798</v>
      </c>
      <c r="G84" s="14">
        <v>24504</v>
      </c>
      <c r="H84" s="6">
        <f t="shared" si="9"/>
        <v>24969</v>
      </c>
      <c r="I84" s="14">
        <v>24786</v>
      </c>
      <c r="J84" s="14">
        <v>183</v>
      </c>
      <c r="K84" s="14">
        <f t="shared" si="8"/>
        <v>166706</v>
      </c>
      <c r="L84" s="24">
        <v>6271</v>
      </c>
      <c r="M84" s="24">
        <v>822</v>
      </c>
      <c r="N84" s="24">
        <v>2600</v>
      </c>
      <c r="O84" s="24">
        <v>64231</v>
      </c>
      <c r="P84" s="24">
        <v>92782</v>
      </c>
      <c r="Q84" s="24">
        <v>18624</v>
      </c>
      <c r="S84" s="8"/>
      <c r="T84" s="8"/>
      <c r="U84" s="120"/>
      <c r="V84" s="120"/>
    </row>
    <row r="85" spans="1:22" x14ac:dyDescent="0.2">
      <c r="A85" s="20">
        <v>75</v>
      </c>
      <c r="B85" s="12" t="s">
        <v>163</v>
      </c>
      <c r="C85" s="17" t="s">
        <v>164</v>
      </c>
      <c r="D85" s="14">
        <f t="shared" si="10"/>
        <v>240106</v>
      </c>
      <c r="E85" s="14">
        <f t="shared" si="11"/>
        <v>12968</v>
      </c>
      <c r="F85" s="14">
        <v>9510</v>
      </c>
      <c r="G85" s="14">
        <v>3458</v>
      </c>
      <c r="H85" s="6">
        <f t="shared" si="9"/>
        <v>62054</v>
      </c>
      <c r="I85" s="14">
        <v>62054</v>
      </c>
      <c r="J85" s="14">
        <v>0</v>
      </c>
      <c r="K85" s="14">
        <f t="shared" si="8"/>
        <v>165084</v>
      </c>
      <c r="L85" s="24">
        <v>15700</v>
      </c>
      <c r="M85" s="24">
        <v>1812</v>
      </c>
      <c r="N85" s="24">
        <v>500</v>
      </c>
      <c r="O85" s="24">
        <v>107114</v>
      </c>
      <c r="P85" s="24">
        <v>39958</v>
      </c>
      <c r="Q85" s="24">
        <v>51814</v>
      </c>
      <c r="S85" s="8"/>
      <c r="T85" s="8"/>
      <c r="U85" s="120"/>
      <c r="V85" s="120"/>
    </row>
    <row r="86" spans="1:22" x14ac:dyDescent="0.2">
      <c r="A86" s="11">
        <v>76</v>
      </c>
      <c r="B86" s="16" t="s">
        <v>165</v>
      </c>
      <c r="C86" s="17" t="s">
        <v>166</v>
      </c>
      <c r="D86" s="14">
        <f t="shared" si="10"/>
        <v>138565</v>
      </c>
      <c r="E86" s="14">
        <f t="shared" si="11"/>
        <v>5566</v>
      </c>
      <c r="F86" s="14">
        <v>5566</v>
      </c>
      <c r="G86" s="14">
        <v>0</v>
      </c>
      <c r="H86" s="6">
        <f t="shared" si="9"/>
        <v>36321</v>
      </c>
      <c r="I86" s="14">
        <v>36321</v>
      </c>
      <c r="J86" s="14">
        <v>0</v>
      </c>
      <c r="K86" s="14">
        <f t="shared" si="8"/>
        <v>96678</v>
      </c>
      <c r="L86" s="24">
        <v>9189</v>
      </c>
      <c r="M86" s="24">
        <v>1164</v>
      </c>
      <c r="N86" s="24">
        <v>0</v>
      </c>
      <c r="O86" s="24">
        <v>63310</v>
      </c>
      <c r="P86" s="24">
        <v>23015</v>
      </c>
      <c r="Q86" s="24">
        <v>26587</v>
      </c>
      <c r="S86" s="8"/>
      <c r="T86" s="8"/>
      <c r="U86" s="120"/>
      <c r="V86" s="120"/>
    </row>
    <row r="87" spans="1:22" x14ac:dyDescent="0.2">
      <c r="A87" s="20">
        <v>77</v>
      </c>
      <c r="B87" s="18" t="s">
        <v>167</v>
      </c>
      <c r="C87" s="19" t="s">
        <v>168</v>
      </c>
      <c r="D87" s="14">
        <f t="shared" si="10"/>
        <v>40316</v>
      </c>
      <c r="E87" s="14">
        <f t="shared" si="11"/>
        <v>1626</v>
      </c>
      <c r="F87" s="14">
        <v>1626</v>
      </c>
      <c r="G87" s="14">
        <v>0</v>
      </c>
      <c r="H87" s="6">
        <f t="shared" si="9"/>
        <v>10609</v>
      </c>
      <c r="I87" s="14">
        <v>10609</v>
      </c>
      <c r="J87" s="14">
        <v>0</v>
      </c>
      <c r="K87" s="14">
        <f t="shared" si="8"/>
        <v>28081</v>
      </c>
      <c r="L87" s="24">
        <v>2684</v>
      </c>
      <c r="M87" s="24">
        <v>231</v>
      </c>
      <c r="N87" s="24">
        <v>0</v>
      </c>
      <c r="O87" s="24">
        <v>23383</v>
      </c>
      <c r="P87" s="24">
        <v>1783</v>
      </c>
      <c r="Q87" s="24">
        <v>8526</v>
      </c>
      <c r="S87" s="8"/>
      <c r="T87" s="8"/>
      <c r="U87" s="120"/>
      <c r="V87" s="120"/>
    </row>
    <row r="88" spans="1:22" x14ac:dyDescent="0.2">
      <c r="A88" s="11">
        <v>78</v>
      </c>
      <c r="B88" s="12" t="s">
        <v>169</v>
      </c>
      <c r="C88" s="17" t="s">
        <v>170</v>
      </c>
      <c r="D88" s="14">
        <f t="shared" si="10"/>
        <v>257414</v>
      </c>
      <c r="E88" s="14">
        <f t="shared" si="11"/>
        <v>8990</v>
      </c>
      <c r="F88" s="14">
        <v>8990</v>
      </c>
      <c r="G88" s="14">
        <v>0</v>
      </c>
      <c r="H88" s="6">
        <f t="shared" si="9"/>
        <v>58662</v>
      </c>
      <c r="I88" s="14">
        <v>58662</v>
      </c>
      <c r="J88" s="14">
        <v>0</v>
      </c>
      <c r="K88" s="14">
        <f t="shared" si="8"/>
        <v>189762</v>
      </c>
      <c r="L88" s="24">
        <v>14841</v>
      </c>
      <c r="M88" s="24">
        <v>5268</v>
      </c>
      <c r="N88" s="24">
        <v>0</v>
      </c>
      <c r="O88" s="24">
        <v>120819</v>
      </c>
      <c r="P88" s="24">
        <v>48834</v>
      </c>
      <c r="Q88" s="24">
        <v>41402</v>
      </c>
      <c r="S88" s="8"/>
      <c r="T88" s="8"/>
      <c r="U88" s="120"/>
      <c r="V88" s="120"/>
    </row>
    <row r="89" spans="1:22" x14ac:dyDescent="0.2">
      <c r="A89" s="20">
        <v>79</v>
      </c>
      <c r="B89" s="18" t="s">
        <v>171</v>
      </c>
      <c r="C89" s="19" t="s">
        <v>172</v>
      </c>
      <c r="D89" s="14">
        <f t="shared" si="10"/>
        <v>158437</v>
      </c>
      <c r="E89" s="14">
        <f t="shared" si="11"/>
        <v>33274</v>
      </c>
      <c r="F89" s="14">
        <v>0</v>
      </c>
      <c r="G89" s="14">
        <v>33274</v>
      </c>
      <c r="H89" s="6">
        <f t="shared" si="9"/>
        <v>390</v>
      </c>
      <c r="I89" s="14">
        <v>0</v>
      </c>
      <c r="J89" s="14">
        <v>390</v>
      </c>
      <c r="K89" s="14">
        <f t="shared" si="8"/>
        <v>124773</v>
      </c>
      <c r="L89" s="24">
        <v>0</v>
      </c>
      <c r="M89" s="24">
        <v>0</v>
      </c>
      <c r="N89" s="24">
        <v>23053</v>
      </c>
      <c r="O89" s="24">
        <v>38900</v>
      </c>
      <c r="P89" s="24">
        <v>62820</v>
      </c>
      <c r="Q89" s="24">
        <v>0</v>
      </c>
      <c r="S89" s="8"/>
      <c r="T89" s="8"/>
      <c r="U89" s="120"/>
      <c r="V89" s="120"/>
    </row>
    <row r="90" spans="1:22" x14ac:dyDescent="0.2">
      <c r="A90" s="11">
        <v>80</v>
      </c>
      <c r="B90" s="12" t="s">
        <v>173</v>
      </c>
      <c r="C90" s="17" t="s">
        <v>174</v>
      </c>
      <c r="D90" s="14">
        <f t="shared" si="10"/>
        <v>201452</v>
      </c>
      <c r="E90" s="14">
        <f t="shared" si="11"/>
        <v>7329</v>
      </c>
      <c r="F90" s="14">
        <v>7329</v>
      </c>
      <c r="G90" s="14">
        <v>0</v>
      </c>
      <c r="H90" s="6">
        <f t="shared" si="9"/>
        <v>47823</v>
      </c>
      <c r="I90" s="14">
        <v>47823</v>
      </c>
      <c r="J90" s="14">
        <v>0</v>
      </c>
      <c r="K90" s="14">
        <f t="shared" si="8"/>
        <v>146300</v>
      </c>
      <c r="L90" s="24">
        <v>12099</v>
      </c>
      <c r="M90" s="24">
        <v>2679</v>
      </c>
      <c r="N90" s="24">
        <v>0</v>
      </c>
      <c r="O90" s="24">
        <v>69665</v>
      </c>
      <c r="P90" s="24">
        <v>61857</v>
      </c>
      <c r="Q90" s="24">
        <v>36795</v>
      </c>
      <c r="S90" s="8"/>
      <c r="T90" s="8"/>
      <c r="U90" s="120"/>
      <c r="V90" s="120"/>
    </row>
    <row r="91" spans="1:22" x14ac:dyDescent="0.2">
      <c r="A91" s="20">
        <v>81</v>
      </c>
      <c r="B91" s="18" t="s">
        <v>175</v>
      </c>
      <c r="C91" s="19" t="s">
        <v>176</v>
      </c>
      <c r="D91" s="14">
        <f t="shared" si="10"/>
        <v>42977</v>
      </c>
      <c r="E91" s="14">
        <f t="shared" si="11"/>
        <v>0</v>
      </c>
      <c r="F91" s="14">
        <v>0</v>
      </c>
      <c r="G91" s="14">
        <v>0</v>
      </c>
      <c r="H91" s="6">
        <f t="shared" si="9"/>
        <v>0</v>
      </c>
      <c r="I91" s="14">
        <v>0</v>
      </c>
      <c r="J91" s="14">
        <v>0</v>
      </c>
      <c r="K91" s="14">
        <f t="shared" si="8"/>
        <v>42977</v>
      </c>
      <c r="L91" s="24">
        <v>0</v>
      </c>
      <c r="M91" s="24">
        <v>0</v>
      </c>
      <c r="N91" s="24">
        <v>0</v>
      </c>
      <c r="O91" s="24">
        <v>14229</v>
      </c>
      <c r="P91" s="24">
        <v>28748</v>
      </c>
      <c r="Q91" s="24">
        <v>0</v>
      </c>
      <c r="S91" s="8"/>
      <c r="T91" s="8"/>
      <c r="U91" s="120"/>
      <c r="V91" s="120"/>
    </row>
    <row r="92" spans="1:22" x14ac:dyDescent="0.2">
      <c r="A92" s="11">
        <v>82</v>
      </c>
      <c r="B92" s="15" t="s">
        <v>177</v>
      </c>
      <c r="C92" s="17" t="s">
        <v>360</v>
      </c>
      <c r="D92" s="14">
        <f t="shared" si="10"/>
        <v>0</v>
      </c>
      <c r="E92" s="14">
        <f t="shared" si="11"/>
        <v>0</v>
      </c>
      <c r="F92" s="14">
        <v>0</v>
      </c>
      <c r="G92" s="14">
        <v>0</v>
      </c>
      <c r="H92" s="6">
        <f t="shared" si="9"/>
        <v>0</v>
      </c>
      <c r="I92" s="14">
        <v>0</v>
      </c>
      <c r="J92" s="14">
        <v>0</v>
      </c>
      <c r="K92" s="14">
        <f t="shared" si="8"/>
        <v>0</v>
      </c>
      <c r="L92" s="24">
        <v>0</v>
      </c>
      <c r="M92" s="24">
        <v>0</v>
      </c>
      <c r="N92" s="24"/>
      <c r="O92" s="24">
        <v>0</v>
      </c>
      <c r="P92" s="24">
        <v>0</v>
      </c>
      <c r="Q92" s="24">
        <v>0</v>
      </c>
      <c r="S92" s="8"/>
      <c r="T92" s="8"/>
      <c r="U92" s="120"/>
      <c r="V92" s="120"/>
    </row>
    <row r="93" spans="1:22" ht="24" x14ac:dyDescent="0.2">
      <c r="A93" s="732">
        <v>83</v>
      </c>
      <c r="B93" s="735" t="s">
        <v>178</v>
      </c>
      <c r="C93" s="17" t="s">
        <v>179</v>
      </c>
      <c r="D93" s="14">
        <f t="shared" si="10"/>
        <v>16922</v>
      </c>
      <c r="E93" s="14">
        <f t="shared" si="11"/>
        <v>420</v>
      </c>
      <c r="F93" s="14">
        <v>420</v>
      </c>
      <c r="G93" s="14">
        <v>0</v>
      </c>
      <c r="H93" s="6">
        <f t="shared" si="9"/>
        <v>2740</v>
      </c>
      <c r="I93" s="14">
        <v>2740</v>
      </c>
      <c r="J93" s="14">
        <v>0</v>
      </c>
      <c r="K93" s="14">
        <f t="shared" si="8"/>
        <v>13762</v>
      </c>
      <c r="L93" s="24">
        <v>693</v>
      </c>
      <c r="M93" s="24">
        <v>45</v>
      </c>
      <c r="N93" s="24">
        <v>0</v>
      </c>
      <c r="O93" s="24">
        <f>11838</f>
        <v>11838</v>
      </c>
      <c r="P93" s="24">
        <v>1186</v>
      </c>
      <c r="Q93" s="24">
        <v>930</v>
      </c>
      <c r="S93" s="8"/>
      <c r="T93" s="8"/>
      <c r="U93" s="120"/>
      <c r="V93" s="120"/>
    </row>
    <row r="94" spans="1:22" ht="24" x14ac:dyDescent="0.2">
      <c r="A94" s="733"/>
      <c r="B94" s="736"/>
      <c r="C94" s="17" t="s">
        <v>180</v>
      </c>
      <c r="D94" s="14">
        <f t="shared" si="10"/>
        <v>3600</v>
      </c>
      <c r="E94" s="14">
        <f t="shared" si="11"/>
        <v>0</v>
      </c>
      <c r="F94" s="14">
        <v>0</v>
      </c>
      <c r="G94" s="14">
        <v>0</v>
      </c>
      <c r="H94" s="6">
        <f t="shared" si="9"/>
        <v>0</v>
      </c>
      <c r="I94" s="14">
        <v>0</v>
      </c>
      <c r="J94" s="14">
        <v>0</v>
      </c>
      <c r="K94" s="14">
        <f t="shared" si="8"/>
        <v>3600</v>
      </c>
      <c r="L94" s="25">
        <v>0</v>
      </c>
      <c r="M94" s="25">
        <v>0</v>
      </c>
      <c r="N94" s="25">
        <v>0</v>
      </c>
      <c r="O94" s="24">
        <v>3600</v>
      </c>
      <c r="P94" s="24">
        <v>0</v>
      </c>
      <c r="Q94" s="25">
        <v>0</v>
      </c>
      <c r="S94" s="8"/>
      <c r="T94" s="8"/>
      <c r="U94" s="120"/>
      <c r="V94" s="120"/>
    </row>
    <row r="95" spans="1:22" ht="36" x14ac:dyDescent="0.2">
      <c r="A95" s="734"/>
      <c r="B95" s="737"/>
      <c r="C95" s="350" t="s">
        <v>518</v>
      </c>
      <c r="D95" s="14">
        <f t="shared" si="10"/>
        <v>8000</v>
      </c>
      <c r="E95" s="14">
        <v>0</v>
      </c>
      <c r="F95" s="14">
        <v>0</v>
      </c>
      <c r="G95" s="14">
        <v>0</v>
      </c>
      <c r="H95" s="6">
        <v>0</v>
      </c>
      <c r="I95" s="14">
        <v>0</v>
      </c>
      <c r="J95" s="14">
        <v>0</v>
      </c>
      <c r="K95" s="14">
        <f t="shared" si="8"/>
        <v>8000</v>
      </c>
      <c r="L95" s="25">
        <v>0</v>
      </c>
      <c r="M95" s="25">
        <v>0</v>
      </c>
      <c r="N95" s="25">
        <v>0</v>
      </c>
      <c r="O95" s="24">
        <v>8000</v>
      </c>
      <c r="P95" s="24">
        <v>0</v>
      </c>
      <c r="Q95" s="25">
        <v>0</v>
      </c>
      <c r="S95" s="8"/>
      <c r="T95" s="8"/>
      <c r="U95" s="120"/>
      <c r="V95" s="120"/>
    </row>
    <row r="96" spans="1:22" ht="24" x14ac:dyDescent="0.2">
      <c r="A96" s="11">
        <v>84</v>
      </c>
      <c r="B96" s="15" t="s">
        <v>181</v>
      </c>
      <c r="C96" s="13" t="s">
        <v>182</v>
      </c>
      <c r="D96" s="14">
        <f t="shared" si="10"/>
        <v>8400</v>
      </c>
      <c r="E96" s="14">
        <f t="shared" si="11"/>
        <v>0</v>
      </c>
      <c r="F96" s="14">
        <v>0</v>
      </c>
      <c r="G96" s="14">
        <v>0</v>
      </c>
      <c r="H96" s="6">
        <f t="shared" si="9"/>
        <v>0</v>
      </c>
      <c r="I96" s="14">
        <v>0</v>
      </c>
      <c r="J96" s="14">
        <v>0</v>
      </c>
      <c r="K96" s="14">
        <f t="shared" si="8"/>
        <v>8400</v>
      </c>
      <c r="L96" s="25">
        <v>0</v>
      </c>
      <c r="M96" s="25">
        <v>0</v>
      </c>
      <c r="N96" s="25">
        <v>0</v>
      </c>
      <c r="O96" s="24">
        <v>8400</v>
      </c>
      <c r="P96" s="24">
        <v>0</v>
      </c>
      <c r="Q96" s="25">
        <v>0</v>
      </c>
      <c r="S96" s="8"/>
      <c r="T96" s="8"/>
      <c r="U96" s="120"/>
      <c r="V96" s="120"/>
    </row>
    <row r="97" spans="1:22" x14ac:dyDescent="0.2">
      <c r="A97" s="11">
        <v>85</v>
      </c>
      <c r="B97" s="15" t="s">
        <v>183</v>
      </c>
      <c r="C97" s="19" t="s">
        <v>184</v>
      </c>
      <c r="D97" s="14">
        <f t="shared" si="10"/>
        <v>13584</v>
      </c>
      <c r="E97" s="14">
        <f t="shared" si="11"/>
        <v>337</v>
      </c>
      <c r="F97" s="14">
        <v>337</v>
      </c>
      <c r="G97" s="14">
        <v>0</v>
      </c>
      <c r="H97" s="6">
        <f t="shared" si="9"/>
        <v>2199</v>
      </c>
      <c r="I97" s="14">
        <v>2199</v>
      </c>
      <c r="J97" s="14">
        <v>0</v>
      </c>
      <c r="K97" s="14">
        <f t="shared" si="8"/>
        <v>11048</v>
      </c>
      <c r="L97" s="24">
        <v>556</v>
      </c>
      <c r="M97" s="24">
        <v>75</v>
      </c>
      <c r="N97" s="24">
        <v>0</v>
      </c>
      <c r="O97" s="24">
        <v>7254</v>
      </c>
      <c r="P97" s="24">
        <v>3163</v>
      </c>
      <c r="Q97" s="24">
        <v>1856</v>
      </c>
      <c r="S97" s="8"/>
      <c r="T97" s="8"/>
      <c r="U97" s="120"/>
      <c r="V97" s="120"/>
    </row>
    <row r="98" spans="1:22" x14ac:dyDescent="0.2">
      <c r="A98" s="11">
        <v>86</v>
      </c>
      <c r="B98" s="16" t="s">
        <v>185</v>
      </c>
      <c r="C98" s="17" t="s">
        <v>186</v>
      </c>
      <c r="D98" s="14">
        <f t="shared" si="10"/>
        <v>38306</v>
      </c>
      <c r="E98" s="14">
        <f t="shared" si="11"/>
        <v>1444</v>
      </c>
      <c r="F98" s="14">
        <v>1444</v>
      </c>
      <c r="G98" s="14">
        <v>0</v>
      </c>
      <c r="H98" s="6">
        <f t="shared" si="9"/>
        <v>9425</v>
      </c>
      <c r="I98" s="14">
        <v>9425</v>
      </c>
      <c r="J98" s="14">
        <v>0</v>
      </c>
      <c r="K98" s="14">
        <f t="shared" si="8"/>
        <v>27437</v>
      </c>
      <c r="L98" s="24">
        <v>2385</v>
      </c>
      <c r="M98" s="24">
        <v>276</v>
      </c>
      <c r="N98" s="24">
        <v>0</v>
      </c>
      <c r="O98" s="24">
        <v>20289</v>
      </c>
      <c r="P98" s="24">
        <v>4487</v>
      </c>
      <c r="Q98" s="24">
        <v>6294</v>
      </c>
      <c r="S98" s="8"/>
      <c r="T98" s="8"/>
      <c r="U98" s="120"/>
      <c r="V98" s="120"/>
    </row>
    <row r="99" spans="1:22" x14ac:dyDescent="0.2">
      <c r="A99" s="11">
        <v>87</v>
      </c>
      <c r="B99" s="15" t="s">
        <v>187</v>
      </c>
      <c r="C99" s="13" t="s">
        <v>188</v>
      </c>
      <c r="D99" s="14">
        <f t="shared" si="10"/>
        <v>40500</v>
      </c>
      <c r="E99" s="14">
        <f t="shared" si="11"/>
        <v>4724</v>
      </c>
      <c r="F99" s="14">
        <v>869</v>
      </c>
      <c r="G99" s="14">
        <v>3855</v>
      </c>
      <c r="H99" s="6">
        <f t="shared" si="9"/>
        <v>5744</v>
      </c>
      <c r="I99" s="14">
        <v>5668</v>
      </c>
      <c r="J99" s="14">
        <v>76</v>
      </c>
      <c r="K99" s="14">
        <f t="shared" si="8"/>
        <v>30032</v>
      </c>
      <c r="L99" s="24">
        <v>1434</v>
      </c>
      <c r="M99" s="24">
        <v>132</v>
      </c>
      <c r="N99" s="24">
        <v>965</v>
      </c>
      <c r="O99" s="24">
        <v>17567</v>
      </c>
      <c r="P99" s="24">
        <v>9934</v>
      </c>
      <c r="Q99" s="24">
        <v>4869</v>
      </c>
      <c r="S99" s="8"/>
      <c r="T99" s="8"/>
      <c r="U99" s="120"/>
      <c r="V99" s="120"/>
    </row>
    <row r="100" spans="1:22" x14ac:dyDescent="0.2">
      <c r="A100" s="11">
        <v>88</v>
      </c>
      <c r="B100" s="16" t="s">
        <v>189</v>
      </c>
      <c r="C100" s="17" t="s">
        <v>190</v>
      </c>
      <c r="D100" s="14">
        <f t="shared" si="10"/>
        <v>40205</v>
      </c>
      <c r="E100" s="14">
        <f t="shared" si="11"/>
        <v>4741</v>
      </c>
      <c r="F100" s="14">
        <v>861</v>
      </c>
      <c r="G100" s="14">
        <v>3880</v>
      </c>
      <c r="H100" s="6">
        <f t="shared" si="9"/>
        <v>5633</v>
      </c>
      <c r="I100" s="14">
        <v>5621</v>
      </c>
      <c r="J100" s="14">
        <v>12</v>
      </c>
      <c r="K100" s="14">
        <f t="shared" si="8"/>
        <v>29831</v>
      </c>
      <c r="L100" s="24">
        <v>1422</v>
      </c>
      <c r="M100" s="24">
        <v>30</v>
      </c>
      <c r="N100" s="24">
        <v>1038</v>
      </c>
      <c r="O100" s="24">
        <v>18985</v>
      </c>
      <c r="P100" s="24">
        <v>8356</v>
      </c>
      <c r="Q100" s="24">
        <v>4383</v>
      </c>
      <c r="S100" s="8"/>
      <c r="T100" s="8"/>
      <c r="U100" s="120"/>
      <c r="V100" s="120"/>
    </row>
    <row r="101" spans="1:22" x14ac:dyDescent="0.2">
      <c r="A101" s="11">
        <v>89</v>
      </c>
      <c r="B101" s="16" t="s">
        <v>191</v>
      </c>
      <c r="C101" s="17" t="s">
        <v>192</v>
      </c>
      <c r="D101" s="14">
        <f t="shared" si="10"/>
        <v>116529</v>
      </c>
      <c r="E101" s="14">
        <f t="shared" si="11"/>
        <v>14923</v>
      </c>
      <c r="F101" s="14">
        <v>2380</v>
      </c>
      <c r="G101" s="14">
        <v>12543</v>
      </c>
      <c r="H101" s="6">
        <f t="shared" si="9"/>
        <v>15711</v>
      </c>
      <c r="I101" s="14">
        <v>15530</v>
      </c>
      <c r="J101" s="14">
        <v>181</v>
      </c>
      <c r="K101" s="14">
        <f t="shared" si="8"/>
        <v>85895</v>
      </c>
      <c r="L101" s="24">
        <v>3929</v>
      </c>
      <c r="M101" s="24">
        <v>510</v>
      </c>
      <c r="N101" s="24">
        <v>3782</v>
      </c>
      <c r="O101" s="24">
        <v>46911</v>
      </c>
      <c r="P101" s="24">
        <v>30763</v>
      </c>
      <c r="Q101" s="24">
        <v>10408</v>
      </c>
      <c r="S101" s="8"/>
      <c r="T101" s="8"/>
      <c r="U101" s="120"/>
      <c r="V101" s="120"/>
    </row>
    <row r="102" spans="1:22" x14ac:dyDescent="0.2">
      <c r="A102" s="11">
        <v>90</v>
      </c>
      <c r="B102" s="15" t="s">
        <v>193</v>
      </c>
      <c r="C102" s="19" t="s">
        <v>194</v>
      </c>
      <c r="D102" s="14">
        <f t="shared" si="10"/>
        <v>49188</v>
      </c>
      <c r="E102" s="14">
        <f t="shared" si="11"/>
        <v>5369</v>
      </c>
      <c r="F102" s="14">
        <v>1030</v>
      </c>
      <c r="G102" s="14">
        <v>4339</v>
      </c>
      <c r="H102" s="6">
        <f t="shared" si="9"/>
        <v>6763</v>
      </c>
      <c r="I102" s="14">
        <v>6723</v>
      </c>
      <c r="J102" s="14">
        <v>40</v>
      </c>
      <c r="K102" s="14">
        <f t="shared" si="8"/>
        <v>37056</v>
      </c>
      <c r="L102" s="24">
        <v>1701</v>
      </c>
      <c r="M102" s="24">
        <v>348</v>
      </c>
      <c r="N102" s="24">
        <v>1139</v>
      </c>
      <c r="O102" s="24">
        <v>22046</v>
      </c>
      <c r="P102" s="24">
        <v>11822</v>
      </c>
      <c r="Q102" s="24">
        <v>6241</v>
      </c>
      <c r="S102" s="8"/>
      <c r="T102" s="8"/>
      <c r="U102" s="120"/>
      <c r="V102" s="120"/>
    </row>
    <row r="103" spans="1:22" x14ac:dyDescent="0.2">
      <c r="A103" s="11">
        <v>91</v>
      </c>
      <c r="B103" s="15" t="s">
        <v>195</v>
      </c>
      <c r="C103" s="13" t="s">
        <v>196</v>
      </c>
      <c r="D103" s="14">
        <f t="shared" si="10"/>
        <v>59402</v>
      </c>
      <c r="E103" s="14">
        <f t="shared" si="11"/>
        <v>5197</v>
      </c>
      <c r="F103" s="14">
        <v>1338</v>
      </c>
      <c r="G103" s="14">
        <v>3859</v>
      </c>
      <c r="H103" s="6">
        <f t="shared" si="9"/>
        <v>8791</v>
      </c>
      <c r="I103" s="14">
        <v>8730</v>
      </c>
      <c r="J103" s="14">
        <v>61</v>
      </c>
      <c r="K103" s="14">
        <f t="shared" si="8"/>
        <v>45414</v>
      </c>
      <c r="L103" s="24">
        <v>2209</v>
      </c>
      <c r="M103" s="24">
        <v>93</v>
      </c>
      <c r="N103" s="24">
        <v>3920</v>
      </c>
      <c r="O103" s="24">
        <v>28564</v>
      </c>
      <c r="P103" s="24">
        <v>10628</v>
      </c>
      <c r="Q103" s="24">
        <v>8007</v>
      </c>
      <c r="S103" s="8"/>
      <c r="T103" s="8"/>
      <c r="U103" s="120"/>
      <c r="V103" s="120"/>
    </row>
    <row r="104" spans="1:22" x14ac:dyDescent="0.2">
      <c r="A104" s="11">
        <v>92</v>
      </c>
      <c r="B104" s="12" t="s">
        <v>197</v>
      </c>
      <c r="C104" s="13" t="s">
        <v>198</v>
      </c>
      <c r="D104" s="14">
        <f t="shared" si="10"/>
        <v>136307</v>
      </c>
      <c r="E104" s="14">
        <f t="shared" si="11"/>
        <v>16718</v>
      </c>
      <c r="F104" s="14">
        <v>2703</v>
      </c>
      <c r="G104" s="14">
        <v>14015</v>
      </c>
      <c r="H104" s="6">
        <f t="shared" si="9"/>
        <v>17893</v>
      </c>
      <c r="I104" s="14">
        <v>17638</v>
      </c>
      <c r="J104" s="14">
        <v>255</v>
      </c>
      <c r="K104" s="14">
        <f t="shared" si="8"/>
        <v>101696</v>
      </c>
      <c r="L104" s="24">
        <v>4462</v>
      </c>
      <c r="M104" s="24">
        <v>414</v>
      </c>
      <c r="N104" s="24">
        <v>2572</v>
      </c>
      <c r="O104" s="24">
        <v>55042</v>
      </c>
      <c r="P104" s="24">
        <v>39206</v>
      </c>
      <c r="Q104" s="24">
        <v>11997</v>
      </c>
      <c r="S104" s="8"/>
      <c r="T104" s="8"/>
      <c r="U104" s="120"/>
      <c r="V104" s="120"/>
    </row>
    <row r="105" spans="1:22" x14ac:dyDescent="0.2">
      <c r="A105" s="11">
        <v>93</v>
      </c>
      <c r="B105" s="12" t="s">
        <v>199</v>
      </c>
      <c r="C105" s="13" t="s">
        <v>200</v>
      </c>
      <c r="D105" s="14">
        <f t="shared" si="10"/>
        <v>106740</v>
      </c>
      <c r="E105" s="14">
        <f t="shared" si="11"/>
        <v>11542</v>
      </c>
      <c r="F105" s="14">
        <v>2274</v>
      </c>
      <c r="G105" s="14">
        <v>9268</v>
      </c>
      <c r="H105" s="6">
        <f t="shared" si="9"/>
        <v>14946</v>
      </c>
      <c r="I105" s="14">
        <v>14838</v>
      </c>
      <c r="J105" s="14">
        <v>108</v>
      </c>
      <c r="K105" s="14">
        <f t="shared" si="8"/>
        <v>80252</v>
      </c>
      <c r="L105" s="24">
        <v>3754</v>
      </c>
      <c r="M105" s="24">
        <v>591</v>
      </c>
      <c r="N105" s="24">
        <v>2454</v>
      </c>
      <c r="O105" s="24">
        <v>47155</v>
      </c>
      <c r="P105" s="24">
        <v>26298</v>
      </c>
      <c r="Q105" s="24">
        <v>8663</v>
      </c>
      <c r="S105" s="8"/>
      <c r="T105" s="8"/>
      <c r="U105" s="120"/>
      <c r="V105" s="120"/>
    </row>
    <row r="106" spans="1:22" ht="19.5" customHeight="1" x14ac:dyDescent="0.2">
      <c r="A106" s="11">
        <v>94</v>
      </c>
      <c r="B106" s="16" t="s">
        <v>201</v>
      </c>
      <c r="C106" s="17" t="s">
        <v>202</v>
      </c>
      <c r="D106" s="14">
        <f t="shared" si="10"/>
        <v>36922</v>
      </c>
      <c r="E106" s="14">
        <f t="shared" si="11"/>
        <v>4206</v>
      </c>
      <c r="F106" s="14">
        <v>791</v>
      </c>
      <c r="G106" s="14">
        <v>3415</v>
      </c>
      <c r="H106" s="6">
        <f t="shared" si="9"/>
        <v>5236</v>
      </c>
      <c r="I106" s="14">
        <v>5160</v>
      </c>
      <c r="J106" s="14">
        <v>76</v>
      </c>
      <c r="K106" s="14">
        <f t="shared" si="8"/>
        <v>27480</v>
      </c>
      <c r="L106" s="25">
        <v>1305</v>
      </c>
      <c r="M106" s="25">
        <v>36</v>
      </c>
      <c r="N106" s="25">
        <v>661</v>
      </c>
      <c r="O106" s="24">
        <v>14978</v>
      </c>
      <c r="P106" s="24">
        <v>10500</v>
      </c>
      <c r="Q106" s="25">
        <v>3894</v>
      </c>
      <c r="S106" s="8"/>
      <c r="T106" s="8"/>
      <c r="U106" s="120"/>
      <c r="V106" s="120"/>
    </row>
    <row r="107" spans="1:22" x14ac:dyDescent="0.2">
      <c r="A107" s="11">
        <v>95</v>
      </c>
      <c r="B107" s="18" t="s">
        <v>203</v>
      </c>
      <c r="C107" s="19" t="s">
        <v>204</v>
      </c>
      <c r="D107" s="14">
        <f t="shared" si="10"/>
        <v>57487</v>
      </c>
      <c r="E107" s="14">
        <f t="shared" si="11"/>
        <v>6433</v>
      </c>
      <c r="F107" s="14">
        <v>1233</v>
      </c>
      <c r="G107" s="14">
        <v>5200</v>
      </c>
      <c r="H107" s="6">
        <f t="shared" si="9"/>
        <v>8102</v>
      </c>
      <c r="I107" s="14">
        <v>8044</v>
      </c>
      <c r="J107" s="14">
        <v>58</v>
      </c>
      <c r="K107" s="14">
        <f t="shared" si="8"/>
        <v>42952</v>
      </c>
      <c r="L107" s="25">
        <v>2035</v>
      </c>
      <c r="M107" s="25">
        <v>222</v>
      </c>
      <c r="N107" s="25">
        <v>2838</v>
      </c>
      <c r="O107" s="24">
        <v>17823</v>
      </c>
      <c r="P107" s="24">
        <v>20034</v>
      </c>
      <c r="Q107" s="25">
        <v>6985</v>
      </c>
      <c r="S107" s="8"/>
      <c r="T107" s="8"/>
      <c r="U107" s="120"/>
      <c r="V107" s="120"/>
    </row>
    <row r="108" spans="1:22" x14ac:dyDescent="0.2">
      <c r="A108" s="11">
        <v>96</v>
      </c>
      <c r="B108" s="12" t="s">
        <v>205</v>
      </c>
      <c r="C108" s="13" t="s">
        <v>206</v>
      </c>
      <c r="D108" s="14">
        <f t="shared" si="10"/>
        <v>55615</v>
      </c>
      <c r="E108" s="14">
        <f t="shared" si="11"/>
        <v>6652</v>
      </c>
      <c r="F108" s="14">
        <v>1167</v>
      </c>
      <c r="G108" s="14">
        <v>5485</v>
      </c>
      <c r="H108" s="6">
        <f t="shared" si="9"/>
        <v>7693</v>
      </c>
      <c r="I108" s="14">
        <v>7613</v>
      </c>
      <c r="J108" s="14">
        <v>80</v>
      </c>
      <c r="K108" s="14">
        <f t="shared" si="8"/>
        <v>41270</v>
      </c>
      <c r="L108" s="24">
        <v>1926</v>
      </c>
      <c r="M108" s="24">
        <v>42</v>
      </c>
      <c r="N108" s="24">
        <v>1286</v>
      </c>
      <c r="O108" s="24">
        <v>18494</v>
      </c>
      <c r="P108" s="24">
        <v>19522</v>
      </c>
      <c r="Q108" s="24">
        <v>5920</v>
      </c>
      <c r="S108" s="8"/>
      <c r="T108" s="8"/>
      <c r="U108" s="120"/>
      <c r="V108" s="120"/>
    </row>
    <row r="109" spans="1:22" x14ac:dyDescent="0.2">
      <c r="A109" s="11">
        <v>97</v>
      </c>
      <c r="B109" s="15" t="s">
        <v>207</v>
      </c>
      <c r="C109" s="13" t="s">
        <v>208</v>
      </c>
      <c r="D109" s="14">
        <f t="shared" si="10"/>
        <v>73974</v>
      </c>
      <c r="E109" s="14">
        <f t="shared" si="11"/>
        <v>8058</v>
      </c>
      <c r="F109" s="14">
        <v>1350</v>
      </c>
      <c r="G109" s="14">
        <v>6708</v>
      </c>
      <c r="H109" s="6">
        <f t="shared" si="9"/>
        <v>8902</v>
      </c>
      <c r="I109" s="14">
        <v>8809</v>
      </c>
      <c r="J109" s="14">
        <v>93</v>
      </c>
      <c r="K109" s="14">
        <f t="shared" si="8"/>
        <v>57014</v>
      </c>
      <c r="L109" s="24">
        <v>2229</v>
      </c>
      <c r="M109" s="24">
        <v>27</v>
      </c>
      <c r="N109" s="24">
        <v>2210</v>
      </c>
      <c r="O109" s="24">
        <v>24228</v>
      </c>
      <c r="P109" s="24">
        <v>28320</v>
      </c>
      <c r="Q109" s="24">
        <v>6870</v>
      </c>
      <c r="S109" s="8"/>
      <c r="T109" s="8"/>
      <c r="U109" s="120"/>
      <c r="V109" s="120"/>
    </row>
    <row r="110" spans="1:22" x14ac:dyDescent="0.2">
      <c r="A110" s="11">
        <v>98</v>
      </c>
      <c r="B110" s="16" t="s">
        <v>209</v>
      </c>
      <c r="C110" s="17" t="s">
        <v>210</v>
      </c>
      <c r="D110" s="14">
        <f t="shared" si="10"/>
        <v>43946</v>
      </c>
      <c r="E110" s="14">
        <f t="shared" si="11"/>
        <v>5529</v>
      </c>
      <c r="F110" s="14">
        <v>913</v>
      </c>
      <c r="G110" s="14">
        <v>4616</v>
      </c>
      <c r="H110" s="6">
        <f t="shared" si="9"/>
        <v>6030</v>
      </c>
      <c r="I110" s="14">
        <v>5960</v>
      </c>
      <c r="J110" s="14">
        <v>70</v>
      </c>
      <c r="K110" s="14">
        <f t="shared" si="8"/>
        <v>32387</v>
      </c>
      <c r="L110" s="24">
        <v>1508</v>
      </c>
      <c r="M110" s="24">
        <v>186</v>
      </c>
      <c r="N110" s="24">
        <v>951</v>
      </c>
      <c r="O110" s="24">
        <v>17145</v>
      </c>
      <c r="P110" s="24">
        <v>12597</v>
      </c>
      <c r="Q110" s="24">
        <v>4360</v>
      </c>
      <c r="S110" s="8"/>
      <c r="T110" s="8"/>
      <c r="U110" s="120"/>
      <c r="V110" s="120"/>
    </row>
    <row r="111" spans="1:22" x14ac:dyDescent="0.2">
      <c r="A111" s="11">
        <v>99</v>
      </c>
      <c r="B111" s="16" t="s">
        <v>211</v>
      </c>
      <c r="C111" s="17" t="s">
        <v>212</v>
      </c>
      <c r="D111" s="14">
        <f t="shared" si="10"/>
        <v>62457</v>
      </c>
      <c r="E111" s="14">
        <f t="shared" si="11"/>
        <v>6960</v>
      </c>
      <c r="F111" s="14">
        <v>1362</v>
      </c>
      <c r="G111" s="14">
        <v>5598</v>
      </c>
      <c r="H111" s="6">
        <f t="shared" si="9"/>
        <v>8942</v>
      </c>
      <c r="I111" s="14">
        <v>8888</v>
      </c>
      <c r="J111" s="14">
        <v>54</v>
      </c>
      <c r="K111" s="14">
        <f t="shared" si="8"/>
        <v>46555</v>
      </c>
      <c r="L111" s="24">
        <v>2249</v>
      </c>
      <c r="M111" s="24">
        <v>69</v>
      </c>
      <c r="N111" s="24">
        <v>1651</v>
      </c>
      <c r="O111" s="24">
        <v>20300</v>
      </c>
      <c r="P111" s="24">
        <v>22286</v>
      </c>
      <c r="Q111" s="24">
        <v>8073</v>
      </c>
      <c r="S111" s="8"/>
      <c r="T111" s="8"/>
      <c r="U111" s="120"/>
      <c r="V111" s="120"/>
    </row>
    <row r="112" spans="1:22" x14ac:dyDescent="0.2">
      <c r="A112" s="11">
        <v>100</v>
      </c>
      <c r="B112" s="12" t="s">
        <v>213</v>
      </c>
      <c r="C112" s="13" t="s">
        <v>214</v>
      </c>
      <c r="D112" s="14">
        <f t="shared" si="10"/>
        <v>109249</v>
      </c>
      <c r="E112" s="14">
        <f t="shared" si="11"/>
        <v>11952</v>
      </c>
      <c r="F112" s="14">
        <v>2352</v>
      </c>
      <c r="G112" s="14">
        <v>9600</v>
      </c>
      <c r="H112" s="6">
        <f t="shared" si="9"/>
        <v>15423</v>
      </c>
      <c r="I112" s="14">
        <v>15345</v>
      </c>
      <c r="J112" s="14">
        <v>78</v>
      </c>
      <c r="K112" s="14">
        <f t="shared" si="8"/>
        <v>81874</v>
      </c>
      <c r="L112" s="24">
        <v>3882</v>
      </c>
      <c r="M112" s="24">
        <v>276</v>
      </c>
      <c r="N112" s="24">
        <v>6510</v>
      </c>
      <c r="O112" s="24">
        <v>42847</v>
      </c>
      <c r="P112" s="24">
        <v>28359</v>
      </c>
      <c r="Q112" s="24">
        <v>12142</v>
      </c>
      <c r="S112" s="8"/>
      <c r="T112" s="8"/>
      <c r="U112" s="120"/>
      <c r="V112" s="120"/>
    </row>
    <row r="113" spans="1:22" x14ac:dyDescent="0.2">
      <c r="A113" s="11">
        <v>101</v>
      </c>
      <c r="B113" s="15" t="s">
        <v>215</v>
      </c>
      <c r="C113" s="13" t="s">
        <v>216</v>
      </c>
      <c r="D113" s="14">
        <f t="shared" si="10"/>
        <v>49450</v>
      </c>
      <c r="E113" s="14">
        <f t="shared" si="11"/>
        <v>5499</v>
      </c>
      <c r="F113" s="14">
        <v>1076</v>
      </c>
      <c r="G113" s="14">
        <v>4423</v>
      </c>
      <c r="H113" s="6">
        <f t="shared" si="9"/>
        <v>7072</v>
      </c>
      <c r="I113" s="14">
        <v>7018</v>
      </c>
      <c r="J113" s="14">
        <v>54</v>
      </c>
      <c r="K113" s="14">
        <f t="shared" si="8"/>
        <v>36879</v>
      </c>
      <c r="L113" s="24">
        <v>1776</v>
      </c>
      <c r="M113" s="24">
        <v>336</v>
      </c>
      <c r="N113" s="24">
        <v>1894</v>
      </c>
      <c r="O113" s="24">
        <v>26700</v>
      </c>
      <c r="P113" s="24">
        <v>6173</v>
      </c>
      <c r="Q113" s="24">
        <v>5732</v>
      </c>
      <c r="S113" s="8"/>
      <c r="T113" s="8"/>
      <c r="U113" s="120"/>
      <c r="V113" s="120"/>
    </row>
    <row r="114" spans="1:22" x14ac:dyDescent="0.2">
      <c r="A114" s="11">
        <v>102</v>
      </c>
      <c r="B114" s="12" t="s">
        <v>217</v>
      </c>
      <c r="C114" s="17" t="s">
        <v>218</v>
      </c>
      <c r="D114" s="14">
        <f t="shared" si="10"/>
        <v>7520</v>
      </c>
      <c r="E114" s="14">
        <f t="shared" si="11"/>
        <v>0</v>
      </c>
      <c r="F114" s="14">
        <v>0</v>
      </c>
      <c r="G114" s="14">
        <v>0</v>
      </c>
      <c r="H114" s="6">
        <f t="shared" si="9"/>
        <v>0</v>
      </c>
      <c r="I114" s="14">
        <v>0</v>
      </c>
      <c r="J114" s="14">
        <v>0</v>
      </c>
      <c r="K114" s="14">
        <f t="shared" si="8"/>
        <v>7520</v>
      </c>
      <c r="L114" s="24">
        <v>0</v>
      </c>
      <c r="M114" s="24">
        <v>0</v>
      </c>
      <c r="N114" s="24">
        <v>0</v>
      </c>
      <c r="O114" s="24">
        <v>7520</v>
      </c>
      <c r="P114" s="24">
        <v>0</v>
      </c>
      <c r="Q114" s="24">
        <v>0</v>
      </c>
      <c r="S114" s="8"/>
      <c r="T114" s="8"/>
      <c r="U114" s="120"/>
      <c r="V114" s="120"/>
    </row>
    <row r="115" spans="1:22" x14ac:dyDescent="0.2">
      <c r="A115" s="11">
        <v>103</v>
      </c>
      <c r="B115" s="12" t="s">
        <v>219</v>
      </c>
      <c r="C115" s="13" t="s">
        <v>220</v>
      </c>
      <c r="D115" s="14">
        <f t="shared" si="10"/>
        <v>0</v>
      </c>
      <c r="E115" s="14">
        <f t="shared" si="11"/>
        <v>0</v>
      </c>
      <c r="F115" s="14">
        <v>0</v>
      </c>
      <c r="G115" s="14">
        <v>0</v>
      </c>
      <c r="H115" s="6">
        <f t="shared" si="9"/>
        <v>0</v>
      </c>
      <c r="I115" s="14">
        <v>0</v>
      </c>
      <c r="J115" s="14">
        <v>0</v>
      </c>
      <c r="K115" s="14">
        <f t="shared" si="8"/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S115" s="8"/>
      <c r="T115" s="8"/>
      <c r="U115" s="120"/>
      <c r="V115" s="120"/>
    </row>
    <row r="116" spans="1:22" x14ac:dyDescent="0.2">
      <c r="A116" s="11">
        <v>104</v>
      </c>
      <c r="B116" s="16" t="s">
        <v>221</v>
      </c>
      <c r="C116" s="17" t="s">
        <v>222</v>
      </c>
      <c r="D116" s="14">
        <f t="shared" si="10"/>
        <v>1440</v>
      </c>
      <c r="E116" s="14">
        <f t="shared" si="11"/>
        <v>0</v>
      </c>
      <c r="F116" s="14">
        <v>0</v>
      </c>
      <c r="G116" s="14">
        <v>0</v>
      </c>
      <c r="H116" s="6">
        <f t="shared" si="9"/>
        <v>0</v>
      </c>
      <c r="I116" s="14">
        <v>0</v>
      </c>
      <c r="J116" s="14">
        <v>0</v>
      </c>
      <c r="K116" s="14">
        <f t="shared" si="8"/>
        <v>1440</v>
      </c>
      <c r="L116" s="24">
        <v>0</v>
      </c>
      <c r="M116" s="24">
        <v>0</v>
      </c>
      <c r="N116" s="24">
        <v>0</v>
      </c>
      <c r="O116" s="24">
        <v>1440</v>
      </c>
      <c r="P116" s="24">
        <v>0</v>
      </c>
      <c r="Q116" s="24">
        <v>0</v>
      </c>
      <c r="S116" s="8"/>
      <c r="T116" s="8"/>
      <c r="U116" s="120"/>
      <c r="V116" s="120"/>
    </row>
    <row r="117" spans="1:22" x14ac:dyDescent="0.2">
      <c r="A117" s="11">
        <v>105</v>
      </c>
      <c r="B117" s="16" t="s">
        <v>223</v>
      </c>
      <c r="C117" s="17" t="s">
        <v>224</v>
      </c>
      <c r="D117" s="14">
        <f t="shared" si="10"/>
        <v>0</v>
      </c>
      <c r="E117" s="14">
        <f t="shared" si="11"/>
        <v>0</v>
      </c>
      <c r="F117" s="14">
        <v>0</v>
      </c>
      <c r="G117" s="14">
        <v>0</v>
      </c>
      <c r="H117" s="6">
        <f t="shared" si="9"/>
        <v>0</v>
      </c>
      <c r="I117" s="14">
        <v>0</v>
      </c>
      <c r="J117" s="14">
        <v>0</v>
      </c>
      <c r="K117" s="14">
        <f t="shared" si="8"/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S117" s="8"/>
      <c r="T117" s="8"/>
      <c r="U117" s="120"/>
      <c r="V117" s="120"/>
    </row>
    <row r="118" spans="1:22" x14ac:dyDescent="0.2">
      <c r="A118" s="11">
        <v>106</v>
      </c>
      <c r="B118" s="16" t="s">
        <v>225</v>
      </c>
      <c r="C118" s="17" t="s">
        <v>226</v>
      </c>
      <c r="D118" s="14">
        <f t="shared" si="10"/>
        <v>0</v>
      </c>
      <c r="E118" s="14">
        <f t="shared" si="11"/>
        <v>0</v>
      </c>
      <c r="F118" s="14">
        <v>0</v>
      </c>
      <c r="G118" s="14">
        <v>0</v>
      </c>
      <c r="H118" s="6">
        <f t="shared" si="9"/>
        <v>0</v>
      </c>
      <c r="I118" s="14">
        <v>0</v>
      </c>
      <c r="J118" s="14">
        <v>0</v>
      </c>
      <c r="K118" s="14">
        <f t="shared" si="8"/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S118" s="8"/>
      <c r="T118" s="8"/>
      <c r="U118" s="120"/>
      <c r="V118" s="120"/>
    </row>
    <row r="119" spans="1:22" ht="24" x14ac:dyDescent="0.2">
      <c r="A119" s="11">
        <v>107</v>
      </c>
      <c r="B119" s="16" t="s">
        <v>227</v>
      </c>
      <c r="C119" s="17" t="s">
        <v>228</v>
      </c>
      <c r="D119" s="14">
        <f t="shared" si="10"/>
        <v>0</v>
      </c>
      <c r="E119" s="14">
        <f t="shared" si="11"/>
        <v>0</v>
      </c>
      <c r="F119" s="14">
        <v>0</v>
      </c>
      <c r="G119" s="14">
        <v>0</v>
      </c>
      <c r="H119" s="6">
        <f t="shared" si="9"/>
        <v>0</v>
      </c>
      <c r="I119" s="14">
        <v>0</v>
      </c>
      <c r="J119" s="14">
        <v>0</v>
      </c>
      <c r="K119" s="14">
        <f t="shared" si="8"/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S119" s="8"/>
      <c r="T119" s="8"/>
      <c r="U119" s="120"/>
      <c r="V119" s="120"/>
    </row>
    <row r="120" spans="1:22" x14ac:dyDescent="0.2">
      <c r="A120" s="11">
        <v>108</v>
      </c>
      <c r="B120" s="16" t="s">
        <v>229</v>
      </c>
      <c r="C120" s="17" t="s">
        <v>230</v>
      </c>
      <c r="D120" s="14">
        <f t="shared" si="10"/>
        <v>0</v>
      </c>
      <c r="E120" s="14">
        <f t="shared" si="11"/>
        <v>0</v>
      </c>
      <c r="F120" s="14">
        <v>0</v>
      </c>
      <c r="G120" s="14">
        <v>0</v>
      </c>
      <c r="H120" s="6">
        <f t="shared" si="9"/>
        <v>0</v>
      </c>
      <c r="I120" s="14">
        <v>0</v>
      </c>
      <c r="J120" s="14">
        <v>0</v>
      </c>
      <c r="K120" s="14">
        <f t="shared" si="8"/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S120" s="8"/>
      <c r="T120" s="8"/>
      <c r="U120" s="120"/>
      <c r="V120" s="120"/>
    </row>
    <row r="121" spans="1:22" x14ac:dyDescent="0.2">
      <c r="A121" s="11">
        <v>109</v>
      </c>
      <c r="B121" s="16" t="s">
        <v>231</v>
      </c>
      <c r="C121" s="17" t="s">
        <v>232</v>
      </c>
      <c r="D121" s="14">
        <f t="shared" si="10"/>
        <v>28040</v>
      </c>
      <c r="E121" s="14">
        <f t="shared" si="11"/>
        <v>0</v>
      </c>
      <c r="F121" s="14">
        <v>0</v>
      </c>
      <c r="G121" s="14">
        <v>0</v>
      </c>
      <c r="H121" s="6">
        <f t="shared" si="9"/>
        <v>0</v>
      </c>
      <c r="I121" s="14">
        <v>0</v>
      </c>
      <c r="J121" s="14">
        <v>0</v>
      </c>
      <c r="K121" s="14">
        <f t="shared" si="8"/>
        <v>28040</v>
      </c>
      <c r="L121" s="24">
        <v>0</v>
      </c>
      <c r="M121" s="24">
        <v>0</v>
      </c>
      <c r="N121" s="24">
        <v>0</v>
      </c>
      <c r="O121" s="24">
        <v>28040</v>
      </c>
      <c r="P121" s="24">
        <v>0</v>
      </c>
      <c r="Q121" s="24">
        <v>0</v>
      </c>
      <c r="S121" s="8"/>
      <c r="T121" s="8"/>
      <c r="U121" s="120"/>
      <c r="V121" s="120"/>
    </row>
    <row r="122" spans="1:22" x14ac:dyDescent="0.2">
      <c r="A122" s="11">
        <v>110</v>
      </c>
      <c r="B122" s="26" t="s">
        <v>233</v>
      </c>
      <c r="C122" s="27" t="s">
        <v>234</v>
      </c>
      <c r="D122" s="14">
        <f t="shared" si="10"/>
        <v>0</v>
      </c>
      <c r="E122" s="14">
        <f t="shared" si="11"/>
        <v>0</v>
      </c>
      <c r="F122" s="14">
        <v>0</v>
      </c>
      <c r="G122" s="14">
        <v>0</v>
      </c>
      <c r="H122" s="6">
        <f t="shared" si="9"/>
        <v>0</v>
      </c>
      <c r="I122" s="14">
        <v>0</v>
      </c>
      <c r="J122" s="14">
        <v>0</v>
      </c>
      <c r="K122" s="14">
        <f t="shared" si="8"/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S122" s="8"/>
      <c r="T122" s="8"/>
      <c r="U122" s="120"/>
      <c r="V122" s="120"/>
    </row>
    <row r="123" spans="1:22" x14ac:dyDescent="0.2">
      <c r="A123" s="11">
        <v>111</v>
      </c>
      <c r="B123" s="26" t="s">
        <v>235</v>
      </c>
      <c r="C123" s="27" t="s">
        <v>236</v>
      </c>
      <c r="D123" s="14">
        <f t="shared" si="10"/>
        <v>130</v>
      </c>
      <c r="E123" s="14">
        <f t="shared" si="11"/>
        <v>0</v>
      </c>
      <c r="F123" s="14">
        <v>0</v>
      </c>
      <c r="G123" s="14">
        <v>0</v>
      </c>
      <c r="H123" s="6">
        <f t="shared" si="9"/>
        <v>0</v>
      </c>
      <c r="I123" s="14">
        <v>0</v>
      </c>
      <c r="J123" s="14">
        <v>0</v>
      </c>
      <c r="K123" s="14">
        <f t="shared" si="8"/>
        <v>130</v>
      </c>
      <c r="L123" s="24">
        <v>0</v>
      </c>
      <c r="M123" s="24">
        <v>0</v>
      </c>
      <c r="N123" s="24">
        <v>0</v>
      </c>
      <c r="O123" s="24">
        <v>130</v>
      </c>
      <c r="P123" s="24">
        <v>0</v>
      </c>
      <c r="Q123" s="24">
        <v>0</v>
      </c>
      <c r="S123" s="8"/>
      <c r="T123" s="8"/>
      <c r="U123" s="120"/>
      <c r="V123" s="120"/>
    </row>
    <row r="124" spans="1:22" x14ac:dyDescent="0.2">
      <c r="A124" s="11">
        <v>112</v>
      </c>
      <c r="B124" s="15" t="s">
        <v>237</v>
      </c>
      <c r="C124" s="13" t="s">
        <v>238</v>
      </c>
      <c r="D124" s="14">
        <f t="shared" si="10"/>
        <v>0</v>
      </c>
      <c r="E124" s="14">
        <f t="shared" si="11"/>
        <v>0</v>
      </c>
      <c r="F124" s="14">
        <v>0</v>
      </c>
      <c r="G124" s="14">
        <v>0</v>
      </c>
      <c r="H124" s="6">
        <f t="shared" si="9"/>
        <v>0</v>
      </c>
      <c r="I124" s="14">
        <v>0</v>
      </c>
      <c r="J124" s="14">
        <v>0</v>
      </c>
      <c r="K124" s="14">
        <f t="shared" si="8"/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S124" s="8"/>
      <c r="T124" s="8"/>
      <c r="U124" s="120"/>
      <c r="V124" s="120"/>
    </row>
    <row r="125" spans="1:22" x14ac:dyDescent="0.2">
      <c r="A125" s="11">
        <v>113</v>
      </c>
      <c r="B125" s="16" t="s">
        <v>239</v>
      </c>
      <c r="C125" s="17" t="s">
        <v>240</v>
      </c>
      <c r="D125" s="14">
        <f t="shared" si="10"/>
        <v>0</v>
      </c>
      <c r="E125" s="14">
        <f t="shared" si="11"/>
        <v>0</v>
      </c>
      <c r="F125" s="14">
        <v>0</v>
      </c>
      <c r="G125" s="14">
        <v>0</v>
      </c>
      <c r="H125" s="6">
        <f t="shared" si="9"/>
        <v>0</v>
      </c>
      <c r="I125" s="14">
        <v>0</v>
      </c>
      <c r="J125" s="14">
        <v>0</v>
      </c>
      <c r="K125" s="14">
        <f t="shared" si="8"/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S125" s="8"/>
      <c r="T125" s="8"/>
      <c r="U125" s="120"/>
      <c r="V125" s="120"/>
    </row>
    <row r="126" spans="1:22" x14ac:dyDescent="0.2">
      <c r="A126" s="11">
        <v>114</v>
      </c>
      <c r="B126" s="12" t="s">
        <v>241</v>
      </c>
      <c r="C126" s="28" t="s">
        <v>242</v>
      </c>
      <c r="D126" s="14">
        <f t="shared" si="10"/>
        <v>0</v>
      </c>
      <c r="E126" s="14">
        <f t="shared" si="11"/>
        <v>0</v>
      </c>
      <c r="F126" s="14">
        <v>0</v>
      </c>
      <c r="G126" s="14">
        <v>0</v>
      </c>
      <c r="H126" s="6">
        <f t="shared" si="9"/>
        <v>0</v>
      </c>
      <c r="I126" s="14">
        <v>0</v>
      </c>
      <c r="J126" s="14">
        <v>0</v>
      </c>
      <c r="K126" s="14">
        <f t="shared" si="8"/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S126" s="8"/>
      <c r="T126" s="8"/>
      <c r="U126" s="120"/>
      <c r="V126" s="120"/>
    </row>
    <row r="127" spans="1:22" x14ac:dyDescent="0.2">
      <c r="A127" s="11">
        <v>115</v>
      </c>
      <c r="B127" s="16" t="s">
        <v>243</v>
      </c>
      <c r="C127" s="151" t="s">
        <v>387</v>
      </c>
      <c r="D127" s="14">
        <f t="shared" si="10"/>
        <v>0</v>
      </c>
      <c r="E127" s="14">
        <f t="shared" si="11"/>
        <v>0</v>
      </c>
      <c r="F127" s="14">
        <v>0</v>
      </c>
      <c r="G127" s="14">
        <v>0</v>
      </c>
      <c r="H127" s="6">
        <f t="shared" si="9"/>
        <v>0</v>
      </c>
      <c r="I127" s="14">
        <v>0</v>
      </c>
      <c r="J127" s="14">
        <v>0</v>
      </c>
      <c r="K127" s="14">
        <f t="shared" si="8"/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S127" s="8"/>
      <c r="T127" s="8"/>
      <c r="U127" s="120"/>
      <c r="V127" s="120"/>
    </row>
    <row r="128" spans="1:22" x14ac:dyDescent="0.2">
      <c r="A128" s="11">
        <v>116</v>
      </c>
      <c r="B128" s="15" t="s">
        <v>244</v>
      </c>
      <c r="C128" s="17" t="s">
        <v>245</v>
      </c>
      <c r="D128" s="14">
        <f t="shared" si="10"/>
        <v>0</v>
      </c>
      <c r="E128" s="14">
        <f t="shared" si="11"/>
        <v>0</v>
      </c>
      <c r="F128" s="14">
        <v>0</v>
      </c>
      <c r="G128" s="14">
        <v>0</v>
      </c>
      <c r="H128" s="6">
        <f t="shared" si="9"/>
        <v>0</v>
      </c>
      <c r="I128" s="14">
        <v>0</v>
      </c>
      <c r="J128" s="14">
        <v>0</v>
      </c>
      <c r="K128" s="14">
        <f t="shared" si="8"/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S128" s="8"/>
      <c r="T128" s="8"/>
      <c r="U128" s="120"/>
      <c r="V128" s="120"/>
    </row>
    <row r="129" spans="1:22" x14ac:dyDescent="0.2">
      <c r="A129" s="11">
        <v>117</v>
      </c>
      <c r="B129" s="15" t="s">
        <v>246</v>
      </c>
      <c r="C129" s="17" t="s">
        <v>247</v>
      </c>
      <c r="D129" s="14">
        <f t="shared" si="10"/>
        <v>0</v>
      </c>
      <c r="E129" s="14">
        <f t="shared" si="11"/>
        <v>0</v>
      </c>
      <c r="F129" s="14">
        <v>0</v>
      </c>
      <c r="G129" s="14">
        <v>0</v>
      </c>
      <c r="H129" s="6">
        <f t="shared" si="9"/>
        <v>0</v>
      </c>
      <c r="I129" s="14">
        <v>0</v>
      </c>
      <c r="J129" s="14">
        <v>0</v>
      </c>
      <c r="K129" s="14">
        <f t="shared" si="8"/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S129" s="8"/>
      <c r="T129" s="8"/>
      <c r="U129" s="120"/>
      <c r="V129" s="120"/>
    </row>
    <row r="130" spans="1:22" x14ac:dyDescent="0.2">
      <c r="A130" s="11">
        <v>118</v>
      </c>
      <c r="B130" s="15" t="s">
        <v>248</v>
      </c>
      <c r="C130" s="17" t="s">
        <v>249</v>
      </c>
      <c r="D130" s="14">
        <f t="shared" si="10"/>
        <v>0</v>
      </c>
      <c r="E130" s="14">
        <f t="shared" si="11"/>
        <v>0</v>
      </c>
      <c r="F130" s="14">
        <v>0</v>
      </c>
      <c r="G130" s="14">
        <v>0</v>
      </c>
      <c r="H130" s="6">
        <f t="shared" si="9"/>
        <v>0</v>
      </c>
      <c r="I130" s="14">
        <v>0</v>
      </c>
      <c r="J130" s="14">
        <v>0</v>
      </c>
      <c r="K130" s="14">
        <f t="shared" si="8"/>
        <v>0</v>
      </c>
      <c r="L130" s="24">
        <v>0</v>
      </c>
      <c r="M130" s="24">
        <v>0</v>
      </c>
      <c r="N130" s="24"/>
      <c r="O130" s="24">
        <v>0</v>
      </c>
      <c r="P130" s="24">
        <v>0</v>
      </c>
      <c r="Q130" s="24">
        <v>0</v>
      </c>
      <c r="S130" s="8"/>
      <c r="T130" s="8"/>
      <c r="U130" s="120"/>
      <c r="V130" s="120"/>
    </row>
    <row r="131" spans="1:22" x14ac:dyDescent="0.2">
      <c r="A131" s="11">
        <v>119</v>
      </c>
      <c r="B131" s="12" t="s">
        <v>250</v>
      </c>
      <c r="C131" s="13" t="s">
        <v>251</v>
      </c>
      <c r="D131" s="14">
        <f t="shared" si="10"/>
        <v>2120</v>
      </c>
      <c r="E131" s="14">
        <f t="shared" si="11"/>
        <v>0</v>
      </c>
      <c r="F131" s="24">
        <v>0</v>
      </c>
      <c r="G131" s="24">
        <v>0</v>
      </c>
      <c r="H131" s="6">
        <f t="shared" si="9"/>
        <v>0</v>
      </c>
      <c r="I131" s="24">
        <v>0</v>
      </c>
      <c r="J131" s="24">
        <v>0</v>
      </c>
      <c r="K131" s="14">
        <f t="shared" si="8"/>
        <v>2120</v>
      </c>
      <c r="L131" s="24">
        <v>0</v>
      </c>
      <c r="M131" s="24">
        <v>0</v>
      </c>
      <c r="N131" s="24">
        <v>0</v>
      </c>
      <c r="O131" s="24">
        <v>2120</v>
      </c>
      <c r="P131" s="24">
        <v>0</v>
      </c>
      <c r="Q131" s="24">
        <v>0</v>
      </c>
      <c r="S131" s="8"/>
      <c r="T131" s="8"/>
      <c r="U131" s="120"/>
      <c r="V131" s="120"/>
    </row>
    <row r="132" spans="1:22" x14ac:dyDescent="0.2">
      <c r="A132" s="11">
        <v>120</v>
      </c>
      <c r="B132" s="15" t="s">
        <v>252</v>
      </c>
      <c r="C132" s="13" t="s">
        <v>253</v>
      </c>
      <c r="D132" s="14">
        <f t="shared" si="10"/>
        <v>0</v>
      </c>
      <c r="E132" s="14">
        <f t="shared" si="11"/>
        <v>0</v>
      </c>
      <c r="F132" s="24">
        <v>0</v>
      </c>
      <c r="G132" s="24">
        <v>0</v>
      </c>
      <c r="H132" s="6">
        <f t="shared" si="9"/>
        <v>0</v>
      </c>
      <c r="I132" s="24">
        <v>0</v>
      </c>
      <c r="J132" s="24">
        <v>0</v>
      </c>
      <c r="K132" s="14">
        <f t="shared" si="8"/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S132" s="8"/>
      <c r="T132" s="8"/>
      <c r="U132" s="120"/>
      <c r="V132" s="120"/>
    </row>
    <row r="133" spans="1:22" x14ac:dyDescent="0.2">
      <c r="A133" s="11">
        <v>121</v>
      </c>
      <c r="B133" s="16" t="s">
        <v>254</v>
      </c>
      <c r="C133" s="17" t="s">
        <v>255</v>
      </c>
      <c r="D133" s="14">
        <f t="shared" si="10"/>
        <v>9360</v>
      </c>
      <c r="E133" s="14">
        <f t="shared" si="11"/>
        <v>0</v>
      </c>
      <c r="F133" s="24">
        <v>0</v>
      </c>
      <c r="G133" s="24">
        <v>0</v>
      </c>
      <c r="H133" s="6">
        <f t="shared" si="9"/>
        <v>0</v>
      </c>
      <c r="I133" s="24">
        <v>0</v>
      </c>
      <c r="J133" s="24">
        <v>0</v>
      </c>
      <c r="K133" s="14">
        <f t="shared" si="8"/>
        <v>9360</v>
      </c>
      <c r="L133" s="24">
        <v>0</v>
      </c>
      <c r="M133" s="24">
        <v>0</v>
      </c>
      <c r="N133" s="24">
        <v>0</v>
      </c>
      <c r="O133" s="24">
        <v>9360</v>
      </c>
      <c r="P133" s="24">
        <v>0</v>
      </c>
      <c r="Q133" s="24">
        <v>0</v>
      </c>
      <c r="S133" s="8"/>
      <c r="T133" s="8"/>
      <c r="U133" s="120"/>
      <c r="V133" s="120"/>
    </row>
    <row r="134" spans="1:22" x14ac:dyDescent="0.2">
      <c r="A134" s="11">
        <v>122</v>
      </c>
      <c r="B134" s="16" t="s">
        <v>256</v>
      </c>
      <c r="C134" s="17" t="s">
        <v>257</v>
      </c>
      <c r="D134" s="14">
        <f t="shared" si="10"/>
        <v>0</v>
      </c>
      <c r="E134" s="14">
        <f t="shared" si="11"/>
        <v>0</v>
      </c>
      <c r="F134" s="24">
        <v>0</v>
      </c>
      <c r="G134" s="24">
        <v>0</v>
      </c>
      <c r="H134" s="6">
        <f t="shared" si="9"/>
        <v>0</v>
      </c>
      <c r="I134" s="24">
        <v>0</v>
      </c>
      <c r="J134" s="24">
        <v>0</v>
      </c>
      <c r="K134" s="14">
        <f t="shared" si="8"/>
        <v>0</v>
      </c>
      <c r="L134" s="24">
        <v>0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S134" s="8"/>
      <c r="T134" s="8"/>
      <c r="U134" s="120"/>
      <c r="V134" s="120"/>
    </row>
    <row r="135" spans="1:22" x14ac:dyDescent="0.2">
      <c r="A135" s="11">
        <v>123</v>
      </c>
      <c r="B135" s="16" t="s">
        <v>258</v>
      </c>
      <c r="C135" s="17" t="s">
        <v>259</v>
      </c>
      <c r="D135" s="14">
        <f t="shared" si="10"/>
        <v>216231</v>
      </c>
      <c r="E135" s="14">
        <f t="shared" si="11"/>
        <v>0</v>
      </c>
      <c r="F135" s="24">
        <v>0</v>
      </c>
      <c r="G135" s="24">
        <v>0</v>
      </c>
      <c r="H135" s="6">
        <f t="shared" si="9"/>
        <v>0</v>
      </c>
      <c r="I135" s="24">
        <v>0</v>
      </c>
      <c r="J135" s="24">
        <v>0</v>
      </c>
      <c r="K135" s="14">
        <f t="shared" si="8"/>
        <v>216231</v>
      </c>
      <c r="L135" s="24">
        <v>0</v>
      </c>
      <c r="M135" s="24">
        <v>0</v>
      </c>
      <c r="N135" s="24">
        <v>0</v>
      </c>
      <c r="O135" s="24">
        <v>216231</v>
      </c>
      <c r="P135" s="24">
        <v>0</v>
      </c>
      <c r="Q135" s="24">
        <v>0</v>
      </c>
      <c r="S135" s="8"/>
      <c r="T135" s="8"/>
      <c r="U135" s="120"/>
      <c r="V135" s="120"/>
    </row>
    <row r="136" spans="1:22" x14ac:dyDescent="0.2">
      <c r="A136" s="11">
        <v>124</v>
      </c>
      <c r="B136" s="16" t="s">
        <v>260</v>
      </c>
      <c r="C136" s="17" t="s">
        <v>261</v>
      </c>
      <c r="D136" s="14">
        <f t="shared" si="10"/>
        <v>130000</v>
      </c>
      <c r="E136" s="14">
        <f t="shared" si="11"/>
        <v>0</v>
      </c>
      <c r="F136" s="24">
        <v>0</v>
      </c>
      <c r="G136" s="24">
        <v>0</v>
      </c>
      <c r="H136" s="6">
        <f t="shared" si="9"/>
        <v>0</v>
      </c>
      <c r="I136" s="24">
        <v>0</v>
      </c>
      <c r="J136" s="24">
        <v>0</v>
      </c>
      <c r="K136" s="14">
        <f t="shared" si="8"/>
        <v>130000</v>
      </c>
      <c r="L136" s="24">
        <v>0</v>
      </c>
      <c r="M136" s="24">
        <v>0</v>
      </c>
      <c r="N136" s="24">
        <v>0</v>
      </c>
      <c r="O136" s="24">
        <v>130000</v>
      </c>
      <c r="P136" s="24">
        <v>0</v>
      </c>
      <c r="Q136" s="24">
        <v>0</v>
      </c>
      <c r="S136" s="8"/>
      <c r="T136" s="8"/>
      <c r="U136" s="120"/>
      <c r="V136" s="120"/>
    </row>
    <row r="137" spans="1:22" x14ac:dyDescent="0.2">
      <c r="A137" s="11">
        <v>125</v>
      </c>
      <c r="B137" s="16" t="s">
        <v>262</v>
      </c>
      <c r="C137" s="17" t="s">
        <v>263</v>
      </c>
      <c r="D137" s="14">
        <f t="shared" si="10"/>
        <v>85000</v>
      </c>
      <c r="E137" s="14">
        <f t="shared" si="11"/>
        <v>0</v>
      </c>
      <c r="F137" s="24">
        <v>0</v>
      </c>
      <c r="G137" s="24">
        <v>0</v>
      </c>
      <c r="H137" s="6">
        <f t="shared" si="9"/>
        <v>0</v>
      </c>
      <c r="I137" s="24">
        <v>0</v>
      </c>
      <c r="J137" s="24">
        <v>0</v>
      </c>
      <c r="K137" s="14">
        <f t="shared" si="8"/>
        <v>85000</v>
      </c>
      <c r="L137" s="24">
        <v>0</v>
      </c>
      <c r="M137" s="24">
        <v>0</v>
      </c>
      <c r="N137" s="24">
        <v>0</v>
      </c>
      <c r="O137" s="24">
        <v>85000</v>
      </c>
      <c r="P137" s="24">
        <v>0</v>
      </c>
      <c r="Q137" s="24">
        <v>0</v>
      </c>
      <c r="S137" s="8"/>
      <c r="T137" s="8"/>
      <c r="U137" s="120"/>
      <c r="V137" s="120"/>
    </row>
    <row r="138" spans="1:22" x14ac:dyDescent="0.2">
      <c r="A138" s="11">
        <v>126</v>
      </c>
      <c r="B138" s="12" t="s">
        <v>264</v>
      </c>
      <c r="C138" s="13" t="s">
        <v>265</v>
      </c>
      <c r="D138" s="14">
        <f t="shared" si="10"/>
        <v>114092</v>
      </c>
      <c r="E138" s="14">
        <f t="shared" si="11"/>
        <v>0</v>
      </c>
      <c r="F138" s="24">
        <v>0</v>
      </c>
      <c r="G138" s="24">
        <v>0</v>
      </c>
      <c r="H138" s="6">
        <f t="shared" si="9"/>
        <v>0</v>
      </c>
      <c r="I138" s="24">
        <v>0</v>
      </c>
      <c r="J138" s="24">
        <v>0</v>
      </c>
      <c r="K138" s="14">
        <f t="shared" si="8"/>
        <v>114092</v>
      </c>
      <c r="L138" s="24">
        <v>0</v>
      </c>
      <c r="M138" s="24">
        <v>0</v>
      </c>
      <c r="N138" s="24">
        <v>0</v>
      </c>
      <c r="O138" s="24">
        <v>114092</v>
      </c>
      <c r="P138" s="24">
        <v>0</v>
      </c>
      <c r="Q138" s="24">
        <v>0</v>
      </c>
      <c r="S138" s="8"/>
      <c r="T138" s="8"/>
      <c r="U138" s="120"/>
      <c r="V138" s="120"/>
    </row>
    <row r="139" spans="1:22" x14ac:dyDescent="0.2">
      <c r="A139" s="11">
        <v>127</v>
      </c>
      <c r="B139" s="12" t="s">
        <v>266</v>
      </c>
      <c r="C139" s="17" t="s">
        <v>267</v>
      </c>
      <c r="D139" s="14">
        <f t="shared" si="10"/>
        <v>87522</v>
      </c>
      <c r="E139" s="14">
        <f t="shared" si="11"/>
        <v>0</v>
      </c>
      <c r="F139" s="24">
        <v>0</v>
      </c>
      <c r="G139" s="24">
        <v>0</v>
      </c>
      <c r="H139" s="6">
        <f t="shared" si="9"/>
        <v>0</v>
      </c>
      <c r="I139" s="24">
        <v>0</v>
      </c>
      <c r="J139" s="24">
        <v>0</v>
      </c>
      <c r="K139" s="14">
        <f t="shared" ref="K139:K152" si="12">SUM(L139:P139)</f>
        <v>87522</v>
      </c>
      <c r="L139" s="24">
        <v>0</v>
      </c>
      <c r="M139" s="24">
        <v>0</v>
      </c>
      <c r="N139" s="24">
        <v>0</v>
      </c>
      <c r="O139" s="24">
        <v>75721</v>
      </c>
      <c r="P139" s="24">
        <v>11801</v>
      </c>
      <c r="Q139" s="24">
        <v>0</v>
      </c>
      <c r="S139" s="8"/>
      <c r="T139" s="8"/>
      <c r="U139" s="120"/>
      <c r="V139" s="120"/>
    </row>
    <row r="140" spans="1:22" x14ac:dyDescent="0.2">
      <c r="A140" s="11">
        <v>128</v>
      </c>
      <c r="B140" s="18" t="s">
        <v>268</v>
      </c>
      <c r="C140" s="19" t="s">
        <v>269</v>
      </c>
      <c r="D140" s="14">
        <f t="shared" si="10"/>
        <v>55775</v>
      </c>
      <c r="E140" s="14">
        <f t="shared" si="11"/>
        <v>0</v>
      </c>
      <c r="F140" s="24">
        <v>0</v>
      </c>
      <c r="G140" s="24">
        <v>0</v>
      </c>
      <c r="H140" s="6">
        <f t="shared" si="9"/>
        <v>0</v>
      </c>
      <c r="I140" s="24">
        <v>0</v>
      </c>
      <c r="J140" s="24">
        <v>0</v>
      </c>
      <c r="K140" s="14">
        <f t="shared" si="12"/>
        <v>55775</v>
      </c>
      <c r="L140" s="24">
        <v>0</v>
      </c>
      <c r="M140" s="24">
        <v>0</v>
      </c>
      <c r="N140" s="24">
        <v>0</v>
      </c>
      <c r="O140" s="24">
        <v>31644</v>
      </c>
      <c r="P140" s="24">
        <v>24131</v>
      </c>
      <c r="Q140" s="24">
        <v>0</v>
      </c>
      <c r="S140" s="8"/>
      <c r="T140" s="8"/>
      <c r="U140" s="120"/>
      <c r="V140" s="120"/>
    </row>
    <row r="141" spans="1:22" x14ac:dyDescent="0.2">
      <c r="A141" s="11">
        <v>129</v>
      </c>
      <c r="B141" s="16" t="s">
        <v>270</v>
      </c>
      <c r="C141" s="17" t="s">
        <v>271</v>
      </c>
      <c r="D141" s="14">
        <f t="shared" si="10"/>
        <v>78000</v>
      </c>
      <c r="E141" s="14">
        <f t="shared" si="11"/>
        <v>0</v>
      </c>
      <c r="F141" s="24">
        <v>0</v>
      </c>
      <c r="G141" s="24">
        <v>0</v>
      </c>
      <c r="H141" s="6">
        <f t="shared" ref="H141:H152" si="13">I141+J141</f>
        <v>0</v>
      </c>
      <c r="I141" s="24">
        <v>0</v>
      </c>
      <c r="J141" s="24">
        <v>0</v>
      </c>
      <c r="K141" s="14">
        <f t="shared" si="12"/>
        <v>78000</v>
      </c>
      <c r="L141" s="24">
        <v>0</v>
      </c>
      <c r="M141" s="24">
        <v>0</v>
      </c>
      <c r="N141" s="24">
        <v>0</v>
      </c>
      <c r="O141" s="24">
        <v>78000</v>
      </c>
      <c r="P141" s="24">
        <v>0</v>
      </c>
      <c r="Q141" s="24">
        <v>0</v>
      </c>
      <c r="S141" s="8"/>
      <c r="T141" s="8"/>
      <c r="U141" s="120"/>
      <c r="V141" s="120"/>
    </row>
    <row r="142" spans="1:22" x14ac:dyDescent="0.2">
      <c r="A142" s="11">
        <v>130</v>
      </c>
      <c r="B142" s="16" t="s">
        <v>272</v>
      </c>
      <c r="C142" s="17" t="s">
        <v>273</v>
      </c>
      <c r="D142" s="14">
        <f t="shared" si="10"/>
        <v>11877</v>
      </c>
      <c r="E142" s="14">
        <f t="shared" si="11"/>
        <v>0</v>
      </c>
      <c r="F142" s="24">
        <v>0</v>
      </c>
      <c r="G142" s="24">
        <v>0</v>
      </c>
      <c r="H142" s="6">
        <f t="shared" si="13"/>
        <v>0</v>
      </c>
      <c r="I142" s="24">
        <v>0</v>
      </c>
      <c r="J142" s="24">
        <v>0</v>
      </c>
      <c r="K142" s="14">
        <f t="shared" si="12"/>
        <v>11877</v>
      </c>
      <c r="L142" s="24">
        <v>0</v>
      </c>
      <c r="M142" s="24">
        <v>0</v>
      </c>
      <c r="N142" s="24">
        <v>0</v>
      </c>
      <c r="O142" s="24">
        <v>182</v>
      </c>
      <c r="P142" s="24">
        <v>11695</v>
      </c>
      <c r="Q142" s="24">
        <v>0</v>
      </c>
      <c r="S142" s="8"/>
      <c r="T142" s="8"/>
      <c r="U142" s="120"/>
      <c r="V142" s="120"/>
    </row>
    <row r="143" spans="1:22" x14ac:dyDescent="0.2">
      <c r="A143" s="11">
        <v>131</v>
      </c>
      <c r="B143" s="16" t="s">
        <v>274</v>
      </c>
      <c r="C143" s="17" t="s">
        <v>275</v>
      </c>
      <c r="D143" s="14">
        <f t="shared" si="10"/>
        <v>57392</v>
      </c>
      <c r="E143" s="14">
        <f t="shared" si="11"/>
        <v>0</v>
      </c>
      <c r="F143" s="24">
        <v>0</v>
      </c>
      <c r="G143" s="24">
        <v>0</v>
      </c>
      <c r="H143" s="6">
        <f t="shared" si="13"/>
        <v>0</v>
      </c>
      <c r="I143" s="24">
        <v>0</v>
      </c>
      <c r="J143" s="24">
        <v>0</v>
      </c>
      <c r="K143" s="14">
        <f t="shared" si="12"/>
        <v>57392</v>
      </c>
      <c r="L143" s="24">
        <v>0</v>
      </c>
      <c r="M143" s="24">
        <v>0</v>
      </c>
      <c r="N143" s="24">
        <v>0</v>
      </c>
      <c r="O143" s="24">
        <v>57392</v>
      </c>
      <c r="P143" s="24">
        <v>0</v>
      </c>
      <c r="Q143" s="24">
        <v>0</v>
      </c>
      <c r="S143" s="8"/>
      <c r="T143" s="8"/>
      <c r="U143" s="120"/>
      <c r="V143" s="120"/>
    </row>
    <row r="144" spans="1:22" x14ac:dyDescent="0.2">
      <c r="A144" s="11">
        <v>132</v>
      </c>
      <c r="B144" s="18" t="s">
        <v>276</v>
      </c>
      <c r="C144" s="19" t="s">
        <v>277</v>
      </c>
      <c r="D144" s="14">
        <f t="shared" si="10"/>
        <v>84041</v>
      </c>
      <c r="E144" s="14">
        <f t="shared" si="11"/>
        <v>4023</v>
      </c>
      <c r="F144" s="24">
        <v>4023</v>
      </c>
      <c r="G144" s="24">
        <v>0</v>
      </c>
      <c r="H144" s="6">
        <f t="shared" si="13"/>
        <v>26251</v>
      </c>
      <c r="I144" s="24">
        <v>26251</v>
      </c>
      <c r="J144" s="24">
        <v>0</v>
      </c>
      <c r="K144" s="14">
        <f t="shared" si="12"/>
        <v>53767</v>
      </c>
      <c r="L144" s="24">
        <v>6642</v>
      </c>
      <c r="M144" s="24">
        <v>906</v>
      </c>
      <c r="N144" s="24">
        <v>0</v>
      </c>
      <c r="O144" s="24">
        <v>35397</v>
      </c>
      <c r="P144" s="24">
        <v>10822</v>
      </c>
      <c r="Q144" s="24">
        <v>12650</v>
      </c>
      <c r="S144" s="8"/>
      <c r="T144" s="8"/>
      <c r="U144" s="120"/>
      <c r="V144" s="120"/>
    </row>
    <row r="145" spans="1:22" x14ac:dyDescent="0.2">
      <c r="A145" s="11">
        <v>133</v>
      </c>
      <c r="B145" s="15" t="s">
        <v>278</v>
      </c>
      <c r="C145" s="19" t="s">
        <v>279</v>
      </c>
      <c r="D145" s="14">
        <f t="shared" si="10"/>
        <v>244245</v>
      </c>
      <c r="E145" s="14">
        <f t="shared" si="11"/>
        <v>28885</v>
      </c>
      <c r="F145" s="24">
        <v>6042</v>
      </c>
      <c r="G145" s="24">
        <v>22843</v>
      </c>
      <c r="H145" s="6">
        <f t="shared" si="13"/>
        <v>39550</v>
      </c>
      <c r="I145" s="24">
        <v>39435</v>
      </c>
      <c r="J145" s="24">
        <v>115</v>
      </c>
      <c r="K145" s="14">
        <f t="shared" si="12"/>
        <v>175810</v>
      </c>
      <c r="L145" s="24">
        <v>9976</v>
      </c>
      <c r="M145" s="24">
        <v>1287</v>
      </c>
      <c r="N145" s="24">
        <v>6159</v>
      </c>
      <c r="O145" s="24">
        <v>65928</v>
      </c>
      <c r="P145" s="24">
        <v>92460</v>
      </c>
      <c r="Q145" s="24">
        <v>33128</v>
      </c>
      <c r="S145" s="8"/>
      <c r="T145" s="8"/>
      <c r="U145" s="120"/>
      <c r="V145" s="120"/>
    </row>
    <row r="146" spans="1:22" x14ac:dyDescent="0.2">
      <c r="A146" s="11">
        <v>134</v>
      </c>
      <c r="B146" s="16" t="s">
        <v>280</v>
      </c>
      <c r="C146" s="17" t="s">
        <v>281</v>
      </c>
      <c r="D146" s="14">
        <f t="shared" si="10"/>
        <v>4650</v>
      </c>
      <c r="E146" s="14">
        <f t="shared" si="11"/>
        <v>0</v>
      </c>
      <c r="F146" s="24">
        <v>0</v>
      </c>
      <c r="G146" s="24">
        <v>0</v>
      </c>
      <c r="H146" s="6">
        <f t="shared" si="13"/>
        <v>0</v>
      </c>
      <c r="I146" s="24">
        <v>0</v>
      </c>
      <c r="J146" s="24">
        <v>0</v>
      </c>
      <c r="K146" s="14">
        <f t="shared" si="12"/>
        <v>4650</v>
      </c>
      <c r="L146" s="24">
        <v>0</v>
      </c>
      <c r="M146" s="24">
        <v>0</v>
      </c>
      <c r="N146" s="24">
        <v>0</v>
      </c>
      <c r="O146" s="24">
        <v>4650</v>
      </c>
      <c r="P146" s="24">
        <v>0</v>
      </c>
      <c r="Q146" s="24">
        <v>0</v>
      </c>
      <c r="S146" s="8"/>
      <c r="T146" s="8"/>
      <c r="U146" s="120"/>
      <c r="V146" s="120"/>
    </row>
    <row r="147" spans="1:22" x14ac:dyDescent="0.2">
      <c r="A147" s="11">
        <v>135</v>
      </c>
      <c r="B147" s="12" t="s">
        <v>282</v>
      </c>
      <c r="C147" s="13" t="s">
        <v>283</v>
      </c>
      <c r="D147" s="14">
        <f t="shared" si="10"/>
        <v>14805</v>
      </c>
      <c r="E147" s="14">
        <f t="shared" si="11"/>
        <v>0</v>
      </c>
      <c r="F147" s="24">
        <v>0</v>
      </c>
      <c r="G147" s="24">
        <v>0</v>
      </c>
      <c r="H147" s="6">
        <f t="shared" si="13"/>
        <v>0</v>
      </c>
      <c r="I147" s="24">
        <v>0</v>
      </c>
      <c r="J147" s="24">
        <v>0</v>
      </c>
      <c r="K147" s="14">
        <f t="shared" si="12"/>
        <v>14805</v>
      </c>
      <c r="L147" s="24">
        <v>0</v>
      </c>
      <c r="M147" s="24">
        <v>0</v>
      </c>
      <c r="N147" s="24">
        <v>0</v>
      </c>
      <c r="O147" s="24">
        <v>14805</v>
      </c>
      <c r="P147" s="24">
        <v>0</v>
      </c>
      <c r="Q147" s="24">
        <v>0</v>
      </c>
      <c r="S147" s="8"/>
      <c r="T147" s="8"/>
      <c r="U147" s="120"/>
      <c r="V147" s="120"/>
    </row>
    <row r="148" spans="1:22" x14ac:dyDescent="0.2">
      <c r="A148" s="11">
        <v>136</v>
      </c>
      <c r="B148" s="16" t="s">
        <v>284</v>
      </c>
      <c r="C148" s="17" t="s">
        <v>285</v>
      </c>
      <c r="D148" s="14">
        <f t="shared" si="10"/>
        <v>0</v>
      </c>
      <c r="E148" s="14">
        <f t="shared" si="11"/>
        <v>0</v>
      </c>
      <c r="F148" s="24">
        <v>0</v>
      </c>
      <c r="G148" s="24">
        <v>0</v>
      </c>
      <c r="H148" s="6">
        <f t="shared" si="13"/>
        <v>0</v>
      </c>
      <c r="I148" s="24">
        <v>0</v>
      </c>
      <c r="J148" s="24">
        <v>0</v>
      </c>
      <c r="K148" s="14">
        <f t="shared" si="12"/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S148" s="8"/>
      <c r="T148" s="8"/>
      <c r="U148" s="120"/>
      <c r="V148" s="120"/>
    </row>
    <row r="149" spans="1:22" x14ac:dyDescent="0.2">
      <c r="A149" s="11">
        <v>137</v>
      </c>
      <c r="B149" s="161" t="s">
        <v>389</v>
      </c>
      <c r="C149" s="162" t="s">
        <v>390</v>
      </c>
      <c r="D149" s="14">
        <f t="shared" si="10"/>
        <v>0</v>
      </c>
      <c r="E149" s="14">
        <f t="shared" si="11"/>
        <v>0</v>
      </c>
      <c r="F149" s="153">
        <v>0</v>
      </c>
      <c r="G149" s="153">
        <v>0</v>
      </c>
      <c r="H149" s="6">
        <f t="shared" si="13"/>
        <v>0</v>
      </c>
      <c r="I149" s="153">
        <v>0</v>
      </c>
      <c r="J149" s="153">
        <v>0</v>
      </c>
      <c r="K149" s="14">
        <f t="shared" si="12"/>
        <v>0</v>
      </c>
      <c r="L149" s="153">
        <v>0</v>
      </c>
      <c r="M149" s="153">
        <v>0</v>
      </c>
      <c r="N149" s="153">
        <v>0</v>
      </c>
      <c r="O149" s="153">
        <v>0</v>
      </c>
      <c r="P149" s="153">
        <v>0</v>
      </c>
      <c r="Q149" s="153">
        <v>0</v>
      </c>
    </row>
    <row r="150" spans="1:22" x14ac:dyDescent="0.2">
      <c r="A150" s="11">
        <v>138</v>
      </c>
      <c r="B150" s="163" t="s">
        <v>391</v>
      </c>
      <c r="C150" s="164" t="s">
        <v>392</v>
      </c>
      <c r="D150" s="14">
        <f t="shared" ref="D150:D152" si="14">E150+H150+K150</f>
        <v>0</v>
      </c>
      <c r="E150" s="14">
        <f t="shared" ref="E150:E152" si="15">F150+G150</f>
        <v>0</v>
      </c>
      <c r="F150" s="153">
        <v>0</v>
      </c>
      <c r="G150" s="153">
        <v>0</v>
      </c>
      <c r="H150" s="6">
        <f t="shared" si="13"/>
        <v>0</v>
      </c>
      <c r="I150" s="153">
        <v>0</v>
      </c>
      <c r="J150" s="153">
        <v>0</v>
      </c>
      <c r="K150" s="14">
        <f t="shared" si="12"/>
        <v>0</v>
      </c>
      <c r="L150" s="153">
        <v>0</v>
      </c>
      <c r="M150" s="153">
        <v>0</v>
      </c>
      <c r="N150" s="153">
        <v>0</v>
      </c>
      <c r="O150" s="153">
        <v>0</v>
      </c>
      <c r="P150" s="153">
        <v>0</v>
      </c>
      <c r="Q150" s="153">
        <v>0</v>
      </c>
    </row>
    <row r="151" spans="1:22" x14ac:dyDescent="0.2">
      <c r="A151" s="11">
        <v>139</v>
      </c>
      <c r="B151" s="165" t="s">
        <v>393</v>
      </c>
      <c r="C151" s="166" t="s">
        <v>394</v>
      </c>
      <c r="D151" s="14">
        <f t="shared" si="14"/>
        <v>0</v>
      </c>
      <c r="E151" s="14">
        <f t="shared" si="15"/>
        <v>0</v>
      </c>
      <c r="F151" s="153">
        <v>0</v>
      </c>
      <c r="G151" s="153">
        <v>0</v>
      </c>
      <c r="H151" s="6">
        <f t="shared" si="13"/>
        <v>0</v>
      </c>
      <c r="I151" s="153">
        <v>0</v>
      </c>
      <c r="J151" s="153">
        <v>0</v>
      </c>
      <c r="K151" s="14">
        <f t="shared" si="12"/>
        <v>0</v>
      </c>
      <c r="L151" s="153">
        <v>0</v>
      </c>
      <c r="M151" s="153">
        <v>0</v>
      </c>
      <c r="N151" s="153">
        <v>0</v>
      </c>
      <c r="O151" s="153">
        <v>0</v>
      </c>
      <c r="P151" s="153">
        <v>0</v>
      </c>
      <c r="Q151" s="153">
        <v>0</v>
      </c>
    </row>
    <row r="152" spans="1:22" x14ac:dyDescent="0.2">
      <c r="A152" s="11">
        <v>140</v>
      </c>
      <c r="B152" s="11" t="s">
        <v>395</v>
      </c>
      <c r="C152" s="160" t="s">
        <v>396</v>
      </c>
      <c r="D152" s="14">
        <f t="shared" si="14"/>
        <v>0</v>
      </c>
      <c r="E152" s="14">
        <f t="shared" si="15"/>
        <v>0</v>
      </c>
      <c r="F152" s="153">
        <v>0</v>
      </c>
      <c r="G152" s="153">
        <v>0</v>
      </c>
      <c r="H152" s="6">
        <f t="shared" si="13"/>
        <v>0</v>
      </c>
      <c r="I152" s="153">
        <v>0</v>
      </c>
      <c r="J152" s="153">
        <v>0</v>
      </c>
      <c r="K152" s="14">
        <f t="shared" si="12"/>
        <v>0</v>
      </c>
      <c r="L152" s="153">
        <v>0</v>
      </c>
      <c r="M152" s="153">
        <v>0</v>
      </c>
      <c r="N152" s="153">
        <v>0</v>
      </c>
      <c r="O152" s="153">
        <v>0</v>
      </c>
      <c r="P152" s="153">
        <v>0</v>
      </c>
      <c r="Q152" s="153">
        <v>0</v>
      </c>
    </row>
    <row r="157" spans="1:22" x14ac:dyDescent="0.2"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</row>
  </sheetData>
  <mergeCells count="22">
    <mergeCell ref="A9:C9"/>
    <mergeCell ref="A10:C10"/>
    <mergeCell ref="A93:A95"/>
    <mergeCell ref="B93:B95"/>
    <mergeCell ref="Q2:Q6"/>
    <mergeCell ref="D2:P2"/>
    <mergeCell ref="D3:D6"/>
    <mergeCell ref="E3:P3"/>
    <mergeCell ref="F5:G5"/>
    <mergeCell ref="H5:H6"/>
    <mergeCell ref="I5:J5"/>
    <mergeCell ref="K5:K6"/>
    <mergeCell ref="L5:P5"/>
    <mergeCell ref="A8:C8"/>
    <mergeCell ref="A1:P1"/>
    <mergeCell ref="A2:A6"/>
    <mergeCell ref="B2:B6"/>
    <mergeCell ref="C2:C6"/>
    <mergeCell ref="E4:G4"/>
    <mergeCell ref="H4:J4"/>
    <mergeCell ref="K4:P4"/>
    <mergeCell ref="E5:E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161"/>
  <sheetViews>
    <sheetView workbookViewId="0">
      <pane xSplit="3" ySplit="10" topLeftCell="D86" activePane="bottomRight" state="frozen"/>
      <selection pane="topRight" activeCell="D1" sqref="D1"/>
      <selection pane="bottomLeft" activeCell="A11" sqref="A11"/>
      <selection pane="bottomRight" activeCell="C95" sqref="C95"/>
    </sheetView>
  </sheetViews>
  <sheetFormatPr defaultRowHeight="12" x14ac:dyDescent="0.2"/>
  <cols>
    <col min="1" max="1" width="5" style="104" customWidth="1"/>
    <col min="2" max="2" width="7.140625" style="104" customWidth="1"/>
    <col min="3" max="3" width="35.140625" style="104" customWidth="1"/>
    <col min="4" max="4" width="11.140625" style="104" customWidth="1"/>
    <col min="5" max="5" width="8.85546875" style="104" customWidth="1"/>
    <col min="6" max="6" width="18.28515625" style="104" customWidth="1"/>
    <col min="7" max="8" width="12.7109375" style="104" customWidth="1"/>
    <col min="9" max="9" width="10.140625" style="104" customWidth="1"/>
    <col min="10" max="10" width="11.42578125" style="104" customWidth="1"/>
    <col min="11" max="11" width="8.85546875" style="104" customWidth="1"/>
    <col min="12" max="13" width="12.7109375" style="104" customWidth="1"/>
    <col min="14" max="14" width="17.7109375" style="104" customWidth="1"/>
    <col min="15" max="16384" width="9.140625" style="104"/>
  </cols>
  <sheetData>
    <row r="1" spans="1:16" ht="22.5" customHeight="1" x14ac:dyDescent="0.2">
      <c r="A1" s="752" t="s">
        <v>356</v>
      </c>
      <c r="B1" s="752"/>
      <c r="C1" s="752"/>
      <c r="D1" s="753"/>
      <c r="E1" s="753"/>
      <c r="F1" s="753"/>
      <c r="G1" s="753"/>
      <c r="H1" s="753"/>
      <c r="I1" s="753"/>
      <c r="J1" s="753"/>
      <c r="K1" s="753"/>
      <c r="L1" s="753"/>
      <c r="M1" s="753"/>
      <c r="N1" s="103"/>
    </row>
    <row r="2" spans="1:16" ht="19.5" customHeight="1" x14ac:dyDescent="0.2">
      <c r="A2" s="750" t="s">
        <v>0</v>
      </c>
      <c r="B2" s="754" t="s">
        <v>1</v>
      </c>
      <c r="C2" s="750" t="s">
        <v>2</v>
      </c>
      <c r="D2" s="757" t="s">
        <v>341</v>
      </c>
      <c r="E2" s="757"/>
      <c r="F2" s="757"/>
      <c r="G2" s="757"/>
      <c r="H2" s="757"/>
      <c r="I2" s="757"/>
      <c r="J2" s="757"/>
      <c r="K2" s="757"/>
      <c r="L2" s="757"/>
      <c r="M2" s="757"/>
      <c r="N2" s="757"/>
    </row>
    <row r="3" spans="1:16" ht="18" customHeight="1" x14ac:dyDescent="0.2">
      <c r="A3" s="750"/>
      <c r="B3" s="755"/>
      <c r="C3" s="750"/>
      <c r="D3" s="758" t="s">
        <v>3</v>
      </c>
      <c r="E3" s="757" t="s">
        <v>4</v>
      </c>
      <c r="F3" s="757"/>
      <c r="G3" s="757"/>
      <c r="H3" s="757"/>
      <c r="I3" s="757"/>
      <c r="J3" s="757"/>
      <c r="K3" s="757"/>
      <c r="L3" s="757"/>
      <c r="M3" s="757"/>
      <c r="N3" s="757"/>
    </row>
    <row r="4" spans="1:16" ht="33.75" customHeight="1" x14ac:dyDescent="0.2">
      <c r="A4" s="750"/>
      <c r="B4" s="755"/>
      <c r="C4" s="750"/>
      <c r="D4" s="758"/>
      <c r="E4" s="751" t="s">
        <v>342</v>
      </c>
      <c r="F4" s="751"/>
      <c r="G4" s="759" t="s">
        <v>343</v>
      </c>
      <c r="H4" s="760"/>
      <c r="I4" s="751" t="s">
        <v>344</v>
      </c>
      <c r="J4" s="751"/>
      <c r="K4" s="763" t="s">
        <v>345</v>
      </c>
      <c r="L4" s="759"/>
      <c r="M4" s="759"/>
      <c r="N4" s="760"/>
    </row>
    <row r="5" spans="1:16" ht="22.5" customHeight="1" x14ac:dyDescent="0.2">
      <c r="A5" s="750"/>
      <c r="B5" s="755"/>
      <c r="C5" s="750"/>
      <c r="D5" s="758"/>
      <c r="E5" s="764" t="s">
        <v>299</v>
      </c>
      <c r="F5" s="766" t="s">
        <v>346</v>
      </c>
      <c r="G5" s="748" t="s">
        <v>347</v>
      </c>
      <c r="H5" s="764" t="s">
        <v>348</v>
      </c>
      <c r="I5" s="750" t="s">
        <v>349</v>
      </c>
      <c r="J5" s="751" t="s">
        <v>350</v>
      </c>
      <c r="K5" s="751" t="s">
        <v>299</v>
      </c>
      <c r="L5" s="748" t="s">
        <v>351</v>
      </c>
      <c r="M5" s="748" t="s">
        <v>352</v>
      </c>
      <c r="N5" s="761" t="s">
        <v>353</v>
      </c>
    </row>
    <row r="6" spans="1:16" ht="51" customHeight="1" x14ac:dyDescent="0.2">
      <c r="A6" s="750"/>
      <c r="B6" s="756"/>
      <c r="C6" s="750"/>
      <c r="D6" s="749"/>
      <c r="E6" s="765"/>
      <c r="F6" s="767"/>
      <c r="G6" s="749"/>
      <c r="H6" s="765"/>
      <c r="I6" s="750"/>
      <c r="J6" s="751"/>
      <c r="K6" s="751"/>
      <c r="L6" s="749"/>
      <c r="M6" s="749"/>
      <c r="N6" s="762"/>
    </row>
    <row r="7" spans="1:16" s="110" customFormat="1" ht="11.25" x14ac:dyDescent="0.2">
      <c r="A7" s="106">
        <v>1</v>
      </c>
      <c r="B7" s="106">
        <v>2</v>
      </c>
      <c r="C7" s="106">
        <v>3</v>
      </c>
      <c r="D7" s="107">
        <v>4</v>
      </c>
      <c r="E7" s="108">
        <v>5</v>
      </c>
      <c r="F7" s="108">
        <v>6</v>
      </c>
      <c r="G7" s="108">
        <v>7</v>
      </c>
      <c r="H7" s="108">
        <v>8</v>
      </c>
      <c r="I7" s="108">
        <v>9</v>
      </c>
      <c r="J7" s="108">
        <v>10</v>
      </c>
      <c r="K7" s="108">
        <v>11</v>
      </c>
      <c r="L7" s="108">
        <v>12</v>
      </c>
      <c r="M7" s="108">
        <v>13</v>
      </c>
      <c r="N7" s="108">
        <v>14</v>
      </c>
    </row>
    <row r="8" spans="1:16" s="110" customFormat="1" x14ac:dyDescent="0.2">
      <c r="A8" s="747" t="s">
        <v>6</v>
      </c>
      <c r="B8" s="747"/>
      <c r="C8" s="747"/>
      <c r="D8" s="111">
        <f>E8+G8+H8+I8+J8+K8</f>
        <v>4825254</v>
      </c>
      <c r="E8" s="111">
        <f>E9+E10</f>
        <v>235063</v>
      </c>
      <c r="F8" s="111">
        <f>F9+F10</f>
        <v>130</v>
      </c>
      <c r="G8" s="111">
        <f>G9+G10</f>
        <v>1088997</v>
      </c>
      <c r="H8" s="111">
        <f t="shared" ref="H8:J8" si="0">H9+H10</f>
        <v>2620644</v>
      </c>
      <c r="I8" s="111">
        <f t="shared" si="0"/>
        <v>37926</v>
      </c>
      <c r="J8" s="111">
        <f t="shared" si="0"/>
        <v>16243</v>
      </c>
      <c r="K8" s="111">
        <f>K9+K10</f>
        <v>826381</v>
      </c>
      <c r="L8" s="111">
        <f>L9+L10</f>
        <v>13988</v>
      </c>
      <c r="M8" s="111">
        <f t="shared" ref="M8:N8" si="1">M9+M10</f>
        <v>812393</v>
      </c>
      <c r="N8" s="111">
        <f t="shared" si="1"/>
        <v>300</v>
      </c>
    </row>
    <row r="9" spans="1:16" s="110" customFormat="1" x14ac:dyDescent="0.2">
      <c r="A9" s="729" t="s">
        <v>14</v>
      </c>
      <c r="B9" s="730"/>
      <c r="C9" s="731"/>
      <c r="D9" s="108">
        <f t="shared" ref="D9:D71" si="2">E9+G9+H9+I9+J9+K9</f>
        <v>279465</v>
      </c>
      <c r="E9" s="108">
        <v>4920</v>
      </c>
      <c r="F9" s="108">
        <v>0</v>
      </c>
      <c r="G9" s="108">
        <v>274545</v>
      </c>
      <c r="H9" s="108">
        <v>0</v>
      </c>
      <c r="I9" s="108">
        <v>0</v>
      </c>
      <c r="J9" s="108">
        <v>0</v>
      </c>
      <c r="K9" s="108">
        <f t="shared" ref="K9" si="3">L9+M9</f>
        <v>0</v>
      </c>
      <c r="L9" s="108">
        <v>0</v>
      </c>
      <c r="M9" s="108">
        <v>0</v>
      </c>
      <c r="N9" s="108">
        <v>0</v>
      </c>
    </row>
    <row r="10" spans="1:16" s="110" customFormat="1" x14ac:dyDescent="0.2">
      <c r="A10" s="729" t="s">
        <v>15</v>
      </c>
      <c r="B10" s="730"/>
      <c r="C10" s="731"/>
      <c r="D10" s="111">
        <f t="shared" si="2"/>
        <v>4545789</v>
      </c>
      <c r="E10" s="111">
        <f t="shared" ref="E10:J10" si="4">SUM(E11:E148)</f>
        <v>230143</v>
      </c>
      <c r="F10" s="111">
        <f t="shared" si="4"/>
        <v>130</v>
      </c>
      <c r="G10" s="111">
        <f t="shared" si="4"/>
        <v>814452</v>
      </c>
      <c r="H10" s="111">
        <f t="shared" si="4"/>
        <v>2620644</v>
      </c>
      <c r="I10" s="111">
        <f t="shared" si="4"/>
        <v>37926</v>
      </c>
      <c r="J10" s="111">
        <f t="shared" si="4"/>
        <v>16243</v>
      </c>
      <c r="K10" s="111">
        <f>L10+M10</f>
        <v>826381</v>
      </c>
      <c r="L10" s="111">
        <f>SUM(L11:L148)</f>
        <v>13988</v>
      </c>
      <c r="M10" s="111">
        <f>SUM(M11:M148)</f>
        <v>812393</v>
      </c>
      <c r="N10" s="111">
        <f>SUM(N11:N148)</f>
        <v>300</v>
      </c>
    </row>
    <row r="11" spans="1:16" x14ac:dyDescent="0.2">
      <c r="A11" s="11">
        <v>1</v>
      </c>
      <c r="B11" s="12" t="s">
        <v>16</v>
      </c>
      <c r="C11" s="13" t="s">
        <v>17</v>
      </c>
      <c r="D11" s="108">
        <f t="shared" si="2"/>
        <v>21654</v>
      </c>
      <c r="E11" s="112">
        <v>0</v>
      </c>
      <c r="F11" s="112">
        <v>0</v>
      </c>
      <c r="G11" s="112">
        <v>6152</v>
      </c>
      <c r="H11" s="112">
        <v>15502</v>
      </c>
      <c r="I11" s="112">
        <v>0</v>
      </c>
      <c r="J11" s="112">
        <v>0</v>
      </c>
      <c r="K11" s="108">
        <f>L11+M11</f>
        <v>0</v>
      </c>
      <c r="L11" s="112">
        <v>0</v>
      </c>
      <c r="M11" s="112">
        <v>0</v>
      </c>
      <c r="N11" s="112">
        <v>0</v>
      </c>
      <c r="P11" s="148"/>
    </row>
    <row r="12" spans="1:16" x14ac:dyDescent="0.2">
      <c r="A12" s="11">
        <v>2</v>
      </c>
      <c r="B12" s="15" t="s">
        <v>18</v>
      </c>
      <c r="C12" s="13" t="s">
        <v>19</v>
      </c>
      <c r="D12" s="108">
        <f t="shared" si="2"/>
        <v>25171</v>
      </c>
      <c r="E12" s="112">
        <v>0</v>
      </c>
      <c r="F12" s="112">
        <v>0</v>
      </c>
      <c r="G12" s="112">
        <v>2534</v>
      </c>
      <c r="H12" s="112">
        <v>21173</v>
      </c>
      <c r="I12" s="112">
        <v>1025</v>
      </c>
      <c r="J12" s="112">
        <v>439</v>
      </c>
      <c r="K12" s="108">
        <f t="shared" ref="K12:K77" si="5">L12+M12</f>
        <v>0</v>
      </c>
      <c r="L12" s="112">
        <v>0</v>
      </c>
      <c r="M12" s="112">
        <v>0</v>
      </c>
      <c r="N12" s="112">
        <v>0</v>
      </c>
      <c r="P12" s="148"/>
    </row>
    <row r="13" spans="1:16" x14ac:dyDescent="0.2">
      <c r="A13" s="11">
        <v>3</v>
      </c>
      <c r="B13" s="16" t="s">
        <v>20</v>
      </c>
      <c r="C13" s="17" t="s">
        <v>21</v>
      </c>
      <c r="D13" s="108">
        <f t="shared" si="2"/>
        <v>41696</v>
      </c>
      <c r="E13" s="112">
        <v>0</v>
      </c>
      <c r="F13" s="112">
        <v>0</v>
      </c>
      <c r="G13" s="112">
        <v>2476</v>
      </c>
      <c r="H13" s="112">
        <v>37602</v>
      </c>
      <c r="I13" s="112">
        <v>1025</v>
      </c>
      <c r="J13" s="112">
        <v>439</v>
      </c>
      <c r="K13" s="108">
        <f t="shared" si="5"/>
        <v>154</v>
      </c>
      <c r="L13" s="112">
        <v>0</v>
      </c>
      <c r="M13" s="112">
        <v>154</v>
      </c>
      <c r="N13" s="112">
        <v>0</v>
      </c>
      <c r="P13" s="148"/>
    </row>
    <row r="14" spans="1:16" x14ac:dyDescent="0.2">
      <c r="A14" s="11">
        <v>4</v>
      </c>
      <c r="B14" s="12" t="s">
        <v>22</v>
      </c>
      <c r="C14" s="13" t="s">
        <v>23</v>
      </c>
      <c r="D14" s="108">
        <f t="shared" si="2"/>
        <v>22872</v>
      </c>
      <c r="E14" s="112">
        <v>0</v>
      </c>
      <c r="F14" s="112">
        <v>0</v>
      </c>
      <c r="G14" s="112">
        <v>3360</v>
      </c>
      <c r="H14" s="112">
        <v>19512</v>
      </c>
      <c r="I14" s="112">
        <v>0</v>
      </c>
      <c r="J14" s="112">
        <v>0</v>
      </c>
      <c r="K14" s="108">
        <f t="shared" si="5"/>
        <v>0</v>
      </c>
      <c r="L14" s="112">
        <v>0</v>
      </c>
      <c r="M14" s="112">
        <v>0</v>
      </c>
      <c r="N14" s="112">
        <v>0</v>
      </c>
      <c r="P14" s="148"/>
    </row>
    <row r="15" spans="1:16" x14ac:dyDescent="0.2">
      <c r="A15" s="11">
        <v>5</v>
      </c>
      <c r="B15" s="12" t="s">
        <v>24</v>
      </c>
      <c r="C15" s="13" t="s">
        <v>25</v>
      </c>
      <c r="D15" s="108">
        <f t="shared" si="2"/>
        <v>20265</v>
      </c>
      <c r="E15" s="112">
        <v>0</v>
      </c>
      <c r="F15" s="112">
        <v>0</v>
      </c>
      <c r="G15" s="112">
        <v>7575</v>
      </c>
      <c r="H15" s="112">
        <v>12690</v>
      </c>
      <c r="I15" s="112">
        <v>0</v>
      </c>
      <c r="J15" s="112">
        <v>0</v>
      </c>
      <c r="K15" s="108">
        <f t="shared" si="5"/>
        <v>0</v>
      </c>
      <c r="L15" s="112">
        <v>0</v>
      </c>
      <c r="M15" s="112">
        <v>0</v>
      </c>
      <c r="N15" s="112">
        <v>0</v>
      </c>
      <c r="P15" s="148"/>
    </row>
    <row r="16" spans="1:16" x14ac:dyDescent="0.2">
      <c r="A16" s="11">
        <v>6</v>
      </c>
      <c r="B16" s="16" t="s">
        <v>26</v>
      </c>
      <c r="C16" s="17" t="s">
        <v>27</v>
      </c>
      <c r="D16" s="108">
        <f t="shared" si="2"/>
        <v>149458</v>
      </c>
      <c r="E16" s="112">
        <v>0</v>
      </c>
      <c r="F16" s="112">
        <v>0</v>
      </c>
      <c r="G16" s="112">
        <v>34714</v>
      </c>
      <c r="H16" s="112">
        <v>113101</v>
      </c>
      <c r="I16" s="112">
        <v>1025</v>
      </c>
      <c r="J16" s="112">
        <v>439</v>
      </c>
      <c r="K16" s="108">
        <f t="shared" si="5"/>
        <v>179</v>
      </c>
      <c r="L16" s="112">
        <v>0</v>
      </c>
      <c r="M16" s="112">
        <v>179</v>
      </c>
      <c r="N16" s="112">
        <v>0</v>
      </c>
      <c r="P16" s="148"/>
    </row>
    <row r="17" spans="1:16" x14ac:dyDescent="0.2">
      <c r="A17" s="11">
        <v>7</v>
      </c>
      <c r="B17" s="18" t="s">
        <v>28</v>
      </c>
      <c r="C17" s="19" t="s">
        <v>29</v>
      </c>
      <c r="D17" s="108">
        <f t="shared" si="2"/>
        <v>47863</v>
      </c>
      <c r="E17" s="112">
        <v>0</v>
      </c>
      <c r="F17" s="112">
        <v>0</v>
      </c>
      <c r="G17" s="112">
        <v>13816</v>
      </c>
      <c r="H17" s="112">
        <v>32306</v>
      </c>
      <c r="I17" s="112">
        <v>1025</v>
      </c>
      <c r="J17" s="112">
        <v>439</v>
      </c>
      <c r="K17" s="108">
        <f t="shared" si="5"/>
        <v>277</v>
      </c>
      <c r="L17" s="112">
        <v>0</v>
      </c>
      <c r="M17" s="112">
        <v>277</v>
      </c>
      <c r="N17" s="112">
        <v>0</v>
      </c>
      <c r="P17" s="148"/>
    </row>
    <row r="18" spans="1:16" x14ac:dyDescent="0.2">
      <c r="A18" s="11">
        <v>8</v>
      </c>
      <c r="B18" s="16" t="s">
        <v>30</v>
      </c>
      <c r="C18" s="17" t="s">
        <v>31</v>
      </c>
      <c r="D18" s="108">
        <f t="shared" si="2"/>
        <v>18581</v>
      </c>
      <c r="E18" s="112">
        <v>0</v>
      </c>
      <c r="F18" s="112">
        <v>0</v>
      </c>
      <c r="G18" s="112">
        <v>4850</v>
      </c>
      <c r="H18" s="112">
        <v>13731</v>
      </c>
      <c r="I18" s="112">
        <v>0</v>
      </c>
      <c r="J18" s="112">
        <v>0</v>
      </c>
      <c r="K18" s="108">
        <f t="shared" si="5"/>
        <v>0</v>
      </c>
      <c r="L18" s="112">
        <v>0</v>
      </c>
      <c r="M18" s="112">
        <v>0</v>
      </c>
      <c r="N18" s="112">
        <v>0</v>
      </c>
      <c r="P18" s="148"/>
    </row>
    <row r="19" spans="1:16" x14ac:dyDescent="0.2">
      <c r="A19" s="11">
        <v>9</v>
      </c>
      <c r="B19" s="16" t="s">
        <v>32</v>
      </c>
      <c r="C19" s="17" t="s">
        <v>33</v>
      </c>
      <c r="D19" s="108">
        <f t="shared" si="2"/>
        <v>21985</v>
      </c>
      <c r="E19" s="112">
        <v>0</v>
      </c>
      <c r="F19" s="112">
        <v>0</v>
      </c>
      <c r="G19" s="112">
        <v>7083</v>
      </c>
      <c r="H19" s="112">
        <v>13438</v>
      </c>
      <c r="I19" s="112">
        <v>1025</v>
      </c>
      <c r="J19" s="112">
        <v>439</v>
      </c>
      <c r="K19" s="108">
        <f t="shared" si="5"/>
        <v>0</v>
      </c>
      <c r="L19" s="112">
        <v>0</v>
      </c>
      <c r="M19" s="112">
        <v>0</v>
      </c>
      <c r="N19" s="112">
        <v>0</v>
      </c>
      <c r="P19" s="148"/>
    </row>
    <row r="20" spans="1:16" x14ac:dyDescent="0.2">
      <c r="A20" s="11">
        <v>10</v>
      </c>
      <c r="B20" s="16" t="s">
        <v>34</v>
      </c>
      <c r="C20" s="17" t="s">
        <v>35</v>
      </c>
      <c r="D20" s="108">
        <f t="shared" si="2"/>
        <v>26856</v>
      </c>
      <c r="E20" s="112">
        <v>0</v>
      </c>
      <c r="F20" s="112">
        <v>0</v>
      </c>
      <c r="G20" s="112">
        <v>6922</v>
      </c>
      <c r="H20" s="112">
        <v>19934</v>
      </c>
      <c r="I20" s="112">
        <v>0</v>
      </c>
      <c r="J20" s="112">
        <v>0</v>
      </c>
      <c r="K20" s="108">
        <f t="shared" si="5"/>
        <v>0</v>
      </c>
      <c r="L20" s="112">
        <v>0</v>
      </c>
      <c r="M20" s="112">
        <v>0</v>
      </c>
      <c r="N20" s="112">
        <v>0</v>
      </c>
      <c r="P20" s="148"/>
    </row>
    <row r="21" spans="1:16" x14ac:dyDescent="0.2">
      <c r="A21" s="11">
        <v>11</v>
      </c>
      <c r="B21" s="16" t="s">
        <v>36</v>
      </c>
      <c r="C21" s="17" t="s">
        <v>37</v>
      </c>
      <c r="D21" s="108">
        <f t="shared" si="2"/>
        <v>22541</v>
      </c>
      <c r="E21" s="112">
        <v>0</v>
      </c>
      <c r="F21" s="112">
        <v>0</v>
      </c>
      <c r="G21" s="112">
        <v>6060</v>
      </c>
      <c r="H21" s="112">
        <v>16481</v>
      </c>
      <c r="I21" s="112">
        <v>0</v>
      </c>
      <c r="J21" s="112">
        <v>0</v>
      </c>
      <c r="K21" s="108">
        <f t="shared" si="5"/>
        <v>0</v>
      </c>
      <c r="L21" s="112">
        <v>0</v>
      </c>
      <c r="M21" s="112">
        <v>0</v>
      </c>
      <c r="N21" s="112">
        <v>0</v>
      </c>
      <c r="P21" s="148"/>
    </row>
    <row r="22" spans="1:16" x14ac:dyDescent="0.2">
      <c r="A22" s="11">
        <v>12</v>
      </c>
      <c r="B22" s="16" t="s">
        <v>38</v>
      </c>
      <c r="C22" s="17" t="s">
        <v>39</v>
      </c>
      <c r="D22" s="108">
        <f t="shared" si="2"/>
        <v>38253</v>
      </c>
      <c r="E22" s="112">
        <v>0</v>
      </c>
      <c r="F22" s="112">
        <v>0</v>
      </c>
      <c r="G22" s="112">
        <v>4570</v>
      </c>
      <c r="H22" s="112">
        <v>32219</v>
      </c>
      <c r="I22" s="112">
        <v>1025</v>
      </c>
      <c r="J22" s="112">
        <v>439</v>
      </c>
      <c r="K22" s="108">
        <f t="shared" si="5"/>
        <v>0</v>
      </c>
      <c r="L22" s="112">
        <v>0</v>
      </c>
      <c r="M22" s="112">
        <v>0</v>
      </c>
      <c r="N22" s="112">
        <v>0</v>
      </c>
      <c r="P22" s="148"/>
    </row>
    <row r="23" spans="1:16" x14ac:dyDescent="0.2">
      <c r="A23" s="20">
        <v>13</v>
      </c>
      <c r="B23" s="16" t="s">
        <v>40</v>
      </c>
      <c r="C23" s="17" t="s">
        <v>41</v>
      </c>
      <c r="D23" s="108">
        <f t="shared" si="2"/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08">
        <f t="shared" si="5"/>
        <v>0</v>
      </c>
      <c r="L23" s="112">
        <v>0</v>
      </c>
      <c r="M23" s="112">
        <v>0</v>
      </c>
      <c r="N23" s="112">
        <v>0</v>
      </c>
      <c r="P23" s="148"/>
    </row>
    <row r="24" spans="1:16" x14ac:dyDescent="0.2">
      <c r="A24" s="11">
        <v>14</v>
      </c>
      <c r="B24" s="12" t="s">
        <v>42</v>
      </c>
      <c r="C24" s="17" t="s">
        <v>43</v>
      </c>
      <c r="D24" s="108">
        <f t="shared" si="2"/>
        <v>0</v>
      </c>
      <c r="E24" s="112">
        <v>0</v>
      </c>
      <c r="F24" s="112">
        <v>0</v>
      </c>
      <c r="G24" s="112">
        <v>0</v>
      </c>
      <c r="H24" s="112">
        <v>0</v>
      </c>
      <c r="I24" s="112">
        <v>0</v>
      </c>
      <c r="J24" s="112">
        <v>0</v>
      </c>
      <c r="K24" s="108">
        <f t="shared" si="5"/>
        <v>0</v>
      </c>
      <c r="L24" s="112">
        <v>0</v>
      </c>
      <c r="M24" s="112">
        <v>0</v>
      </c>
      <c r="N24" s="112">
        <v>0</v>
      </c>
      <c r="P24" s="148"/>
    </row>
    <row r="25" spans="1:16" x14ac:dyDescent="0.2">
      <c r="A25" s="20">
        <v>15</v>
      </c>
      <c r="B25" s="16" t="s">
        <v>44</v>
      </c>
      <c r="C25" s="17" t="s">
        <v>45</v>
      </c>
      <c r="D25" s="108">
        <f t="shared" si="2"/>
        <v>14822</v>
      </c>
      <c r="E25" s="112">
        <v>0</v>
      </c>
      <c r="F25" s="112">
        <v>0</v>
      </c>
      <c r="G25" s="112">
        <v>2013</v>
      </c>
      <c r="H25" s="112">
        <v>12809</v>
      </c>
      <c r="I25" s="112">
        <v>0</v>
      </c>
      <c r="J25" s="112">
        <v>0</v>
      </c>
      <c r="K25" s="108">
        <f t="shared" si="5"/>
        <v>0</v>
      </c>
      <c r="L25" s="112">
        <v>0</v>
      </c>
      <c r="M25" s="112">
        <v>0</v>
      </c>
      <c r="N25" s="112">
        <v>0</v>
      </c>
      <c r="P25" s="148"/>
    </row>
    <row r="26" spans="1:16" x14ac:dyDescent="0.2">
      <c r="A26" s="11">
        <v>16</v>
      </c>
      <c r="B26" s="16" t="s">
        <v>46</v>
      </c>
      <c r="C26" s="17" t="s">
        <v>47</v>
      </c>
      <c r="D26" s="108">
        <f t="shared" si="2"/>
        <v>27327</v>
      </c>
      <c r="E26" s="112">
        <v>0</v>
      </c>
      <c r="F26" s="112">
        <v>0</v>
      </c>
      <c r="G26" s="112">
        <v>9634</v>
      </c>
      <c r="H26" s="112">
        <v>16229</v>
      </c>
      <c r="I26" s="112">
        <v>1025</v>
      </c>
      <c r="J26" s="112">
        <v>439</v>
      </c>
      <c r="K26" s="108">
        <f t="shared" si="5"/>
        <v>0</v>
      </c>
      <c r="L26" s="112">
        <v>0</v>
      </c>
      <c r="M26" s="112">
        <v>0</v>
      </c>
      <c r="N26" s="112">
        <v>0</v>
      </c>
      <c r="P26" s="148"/>
    </row>
    <row r="27" spans="1:16" x14ac:dyDescent="0.2">
      <c r="A27" s="20">
        <v>17</v>
      </c>
      <c r="B27" s="16" t="s">
        <v>48</v>
      </c>
      <c r="C27" s="17" t="s">
        <v>49</v>
      </c>
      <c r="D27" s="108">
        <f t="shared" si="2"/>
        <v>49264</v>
      </c>
      <c r="E27" s="112">
        <v>0</v>
      </c>
      <c r="F27" s="112">
        <v>0</v>
      </c>
      <c r="G27" s="112">
        <v>9628</v>
      </c>
      <c r="H27" s="112">
        <v>39636</v>
      </c>
      <c r="I27" s="112">
        <v>0</v>
      </c>
      <c r="J27" s="112">
        <v>0</v>
      </c>
      <c r="K27" s="108">
        <f t="shared" si="5"/>
        <v>0</v>
      </c>
      <c r="L27" s="112">
        <v>0</v>
      </c>
      <c r="M27" s="112">
        <v>0</v>
      </c>
      <c r="N27" s="112">
        <v>0</v>
      </c>
      <c r="P27" s="148"/>
    </row>
    <row r="28" spans="1:16" x14ac:dyDescent="0.2">
      <c r="A28" s="11">
        <v>18</v>
      </c>
      <c r="B28" s="16" t="s">
        <v>50</v>
      </c>
      <c r="C28" s="17" t="s">
        <v>51</v>
      </c>
      <c r="D28" s="108">
        <f t="shared" si="2"/>
        <v>83352</v>
      </c>
      <c r="E28" s="112">
        <v>0</v>
      </c>
      <c r="F28" s="112">
        <v>0</v>
      </c>
      <c r="G28" s="112">
        <v>17855</v>
      </c>
      <c r="H28" s="112">
        <v>63761</v>
      </c>
      <c r="I28" s="112">
        <v>1025</v>
      </c>
      <c r="J28" s="112">
        <v>439</v>
      </c>
      <c r="K28" s="108">
        <f t="shared" si="5"/>
        <v>272</v>
      </c>
      <c r="L28" s="112">
        <v>0</v>
      </c>
      <c r="M28" s="112">
        <v>272</v>
      </c>
      <c r="N28" s="112">
        <v>0</v>
      </c>
      <c r="P28" s="148"/>
    </row>
    <row r="29" spans="1:16" x14ac:dyDescent="0.2">
      <c r="A29" s="20">
        <v>19</v>
      </c>
      <c r="B29" s="12" t="s">
        <v>52</v>
      </c>
      <c r="C29" s="13" t="s">
        <v>53</v>
      </c>
      <c r="D29" s="108">
        <f t="shared" si="2"/>
        <v>12508</v>
      </c>
      <c r="E29" s="112">
        <v>0</v>
      </c>
      <c r="F29" s="112">
        <v>0</v>
      </c>
      <c r="G29" s="112">
        <v>4460</v>
      </c>
      <c r="H29" s="112">
        <v>8048</v>
      </c>
      <c r="I29" s="112">
        <v>0</v>
      </c>
      <c r="J29" s="112">
        <v>0</v>
      </c>
      <c r="K29" s="108">
        <f t="shared" si="5"/>
        <v>0</v>
      </c>
      <c r="L29" s="112">
        <v>0</v>
      </c>
      <c r="M29" s="112">
        <v>0</v>
      </c>
      <c r="N29" s="112">
        <v>0</v>
      </c>
      <c r="P29" s="148"/>
    </row>
    <row r="30" spans="1:16" x14ac:dyDescent="0.2">
      <c r="A30" s="11">
        <v>20</v>
      </c>
      <c r="B30" s="12" t="s">
        <v>54</v>
      </c>
      <c r="C30" s="13" t="s">
        <v>55</v>
      </c>
      <c r="D30" s="108">
        <f t="shared" si="2"/>
        <v>8695</v>
      </c>
      <c r="E30" s="112">
        <v>0</v>
      </c>
      <c r="F30" s="112">
        <v>0</v>
      </c>
      <c r="G30" s="112">
        <v>2230</v>
      </c>
      <c r="H30" s="112">
        <v>6465</v>
      </c>
      <c r="I30" s="112">
        <v>0</v>
      </c>
      <c r="J30" s="112">
        <v>0</v>
      </c>
      <c r="K30" s="108">
        <f t="shared" si="5"/>
        <v>0</v>
      </c>
      <c r="L30" s="112">
        <v>0</v>
      </c>
      <c r="M30" s="112">
        <v>0</v>
      </c>
      <c r="N30" s="112">
        <v>0</v>
      </c>
      <c r="P30" s="148"/>
    </row>
    <row r="31" spans="1:16" x14ac:dyDescent="0.2">
      <c r="A31" s="20">
        <v>21</v>
      </c>
      <c r="B31" s="12" t="s">
        <v>56</v>
      </c>
      <c r="C31" s="13" t="s">
        <v>57</v>
      </c>
      <c r="D31" s="108">
        <f t="shared" si="2"/>
        <v>58270</v>
      </c>
      <c r="E31" s="112">
        <v>0</v>
      </c>
      <c r="F31" s="112">
        <v>0</v>
      </c>
      <c r="G31" s="112">
        <v>14427</v>
      </c>
      <c r="H31" s="112">
        <v>42379</v>
      </c>
      <c r="I31" s="112">
        <v>1025</v>
      </c>
      <c r="J31" s="112">
        <v>439</v>
      </c>
      <c r="K31" s="108">
        <f t="shared" si="5"/>
        <v>0</v>
      </c>
      <c r="L31" s="112">
        <v>0</v>
      </c>
      <c r="M31" s="112">
        <v>0</v>
      </c>
      <c r="N31" s="112">
        <v>0</v>
      </c>
      <c r="P31" s="148"/>
    </row>
    <row r="32" spans="1:16" x14ac:dyDescent="0.2">
      <c r="A32" s="11">
        <v>22</v>
      </c>
      <c r="B32" s="12" t="s">
        <v>58</v>
      </c>
      <c r="C32" s="13" t="s">
        <v>59</v>
      </c>
      <c r="D32" s="108">
        <f t="shared" si="2"/>
        <v>61358</v>
      </c>
      <c r="E32" s="112">
        <v>0</v>
      </c>
      <c r="F32" s="112">
        <v>0</v>
      </c>
      <c r="G32" s="112">
        <v>13626</v>
      </c>
      <c r="H32" s="112">
        <v>45643</v>
      </c>
      <c r="I32" s="112">
        <v>1025</v>
      </c>
      <c r="J32" s="112">
        <v>439</v>
      </c>
      <c r="K32" s="108">
        <f t="shared" si="5"/>
        <v>625</v>
      </c>
      <c r="L32" s="112">
        <v>0</v>
      </c>
      <c r="M32" s="112">
        <v>625</v>
      </c>
      <c r="N32" s="112">
        <v>0</v>
      </c>
      <c r="P32" s="148"/>
    </row>
    <row r="33" spans="1:16" x14ac:dyDescent="0.2">
      <c r="A33" s="20">
        <v>23</v>
      </c>
      <c r="B33" s="16" t="s">
        <v>60</v>
      </c>
      <c r="C33" s="17" t="s">
        <v>61</v>
      </c>
      <c r="D33" s="108">
        <f t="shared" si="2"/>
        <v>15780</v>
      </c>
      <c r="E33" s="112">
        <v>0</v>
      </c>
      <c r="F33" s="112">
        <v>0</v>
      </c>
      <c r="G33" s="112">
        <v>9040</v>
      </c>
      <c r="H33" s="112">
        <v>6740</v>
      </c>
      <c r="I33" s="112">
        <v>0</v>
      </c>
      <c r="J33" s="112">
        <v>0</v>
      </c>
      <c r="K33" s="108">
        <f t="shared" si="5"/>
        <v>0</v>
      </c>
      <c r="L33" s="112">
        <v>0</v>
      </c>
      <c r="M33" s="112">
        <v>0</v>
      </c>
      <c r="N33" s="112">
        <v>0</v>
      </c>
      <c r="P33" s="148"/>
    </row>
    <row r="34" spans="1:16" x14ac:dyDescent="0.2">
      <c r="A34" s="11">
        <v>24</v>
      </c>
      <c r="B34" s="16" t="s">
        <v>62</v>
      </c>
      <c r="C34" s="17" t="s">
        <v>63</v>
      </c>
      <c r="D34" s="108">
        <f t="shared" si="2"/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08">
        <f t="shared" si="5"/>
        <v>0</v>
      </c>
      <c r="L34" s="112">
        <v>0</v>
      </c>
      <c r="M34" s="112">
        <v>0</v>
      </c>
      <c r="N34" s="112">
        <v>0</v>
      </c>
      <c r="P34" s="148"/>
    </row>
    <row r="35" spans="1:16" ht="24" x14ac:dyDescent="0.2">
      <c r="A35" s="20">
        <v>25</v>
      </c>
      <c r="B35" s="16" t="s">
        <v>64</v>
      </c>
      <c r="C35" s="17" t="s">
        <v>65</v>
      </c>
      <c r="D35" s="108">
        <f t="shared" si="2"/>
        <v>0</v>
      </c>
      <c r="E35" s="112">
        <v>0</v>
      </c>
      <c r="F35" s="112">
        <v>0</v>
      </c>
      <c r="G35" s="112">
        <v>0</v>
      </c>
      <c r="H35" s="112">
        <v>0</v>
      </c>
      <c r="I35" s="112">
        <v>0</v>
      </c>
      <c r="J35" s="112">
        <v>0</v>
      </c>
      <c r="K35" s="108">
        <f t="shared" si="5"/>
        <v>0</v>
      </c>
      <c r="L35" s="112">
        <v>0</v>
      </c>
      <c r="M35" s="112">
        <v>0</v>
      </c>
      <c r="N35" s="112">
        <v>0</v>
      </c>
      <c r="P35" s="148"/>
    </row>
    <row r="36" spans="1:16" x14ac:dyDescent="0.2">
      <c r="A36" s="11">
        <v>26</v>
      </c>
      <c r="B36" s="12" t="s">
        <v>66</v>
      </c>
      <c r="C36" s="19" t="s">
        <v>67</v>
      </c>
      <c r="D36" s="108">
        <f t="shared" si="2"/>
        <v>72522</v>
      </c>
      <c r="E36" s="112">
        <v>0</v>
      </c>
      <c r="F36" s="112">
        <v>0</v>
      </c>
      <c r="G36" s="112">
        <v>19411</v>
      </c>
      <c r="H36" s="112">
        <v>51026</v>
      </c>
      <c r="I36" s="112">
        <v>1025</v>
      </c>
      <c r="J36" s="112">
        <v>439</v>
      </c>
      <c r="K36" s="108">
        <f t="shared" si="5"/>
        <v>621</v>
      </c>
      <c r="L36" s="112">
        <v>0</v>
      </c>
      <c r="M36" s="112">
        <v>621</v>
      </c>
      <c r="N36" s="112">
        <v>0</v>
      </c>
      <c r="P36" s="148"/>
    </row>
    <row r="37" spans="1:16" x14ac:dyDescent="0.2">
      <c r="A37" s="20">
        <v>27</v>
      </c>
      <c r="B37" s="16" t="s">
        <v>68</v>
      </c>
      <c r="C37" s="17" t="s">
        <v>69</v>
      </c>
      <c r="D37" s="108">
        <f t="shared" si="2"/>
        <v>114829</v>
      </c>
      <c r="E37" s="112">
        <v>0</v>
      </c>
      <c r="F37" s="112">
        <v>0</v>
      </c>
      <c r="G37" s="112">
        <v>45427</v>
      </c>
      <c r="H37" s="112">
        <v>64502</v>
      </c>
      <c r="I37" s="112">
        <v>2050</v>
      </c>
      <c r="J37" s="112">
        <v>878</v>
      </c>
      <c r="K37" s="108">
        <f t="shared" si="5"/>
        <v>1972</v>
      </c>
      <c r="L37" s="112">
        <v>0</v>
      </c>
      <c r="M37" s="112">
        <v>1972</v>
      </c>
      <c r="N37" s="112">
        <v>0</v>
      </c>
      <c r="P37" s="148"/>
    </row>
    <row r="38" spans="1:16" x14ac:dyDescent="0.2">
      <c r="A38" s="11">
        <v>28</v>
      </c>
      <c r="B38" s="16" t="s">
        <v>70</v>
      </c>
      <c r="C38" s="17" t="s">
        <v>71</v>
      </c>
      <c r="D38" s="108">
        <f t="shared" si="2"/>
        <v>60113</v>
      </c>
      <c r="E38" s="112">
        <v>0</v>
      </c>
      <c r="F38" s="112">
        <v>0</v>
      </c>
      <c r="G38" s="112">
        <v>0</v>
      </c>
      <c r="H38" s="112">
        <v>57670</v>
      </c>
      <c r="I38" s="112">
        <v>0</v>
      </c>
      <c r="J38" s="112">
        <v>0</v>
      </c>
      <c r="K38" s="108">
        <f t="shared" si="5"/>
        <v>2443</v>
      </c>
      <c r="L38" s="112">
        <v>0</v>
      </c>
      <c r="M38" s="112">
        <v>2443</v>
      </c>
      <c r="N38" s="112">
        <v>0</v>
      </c>
      <c r="P38" s="148"/>
    </row>
    <row r="39" spans="1:16" x14ac:dyDescent="0.2">
      <c r="A39" s="20">
        <v>29</v>
      </c>
      <c r="B39" s="15" t="s">
        <v>72</v>
      </c>
      <c r="C39" s="19" t="s">
        <v>73</v>
      </c>
      <c r="D39" s="108">
        <f t="shared" si="2"/>
        <v>13320</v>
      </c>
      <c r="E39" s="112">
        <v>13320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08">
        <f t="shared" si="5"/>
        <v>0</v>
      </c>
      <c r="L39" s="112">
        <v>0</v>
      </c>
      <c r="M39" s="112">
        <v>0</v>
      </c>
      <c r="N39" s="112">
        <v>0</v>
      </c>
      <c r="P39" s="148"/>
    </row>
    <row r="40" spans="1:16" x14ac:dyDescent="0.2">
      <c r="A40" s="11">
        <v>30</v>
      </c>
      <c r="B40" s="12" t="s">
        <v>74</v>
      </c>
      <c r="C40" s="13" t="s">
        <v>359</v>
      </c>
      <c r="D40" s="108">
        <f t="shared" si="2"/>
        <v>0</v>
      </c>
      <c r="E40" s="112">
        <v>0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08">
        <f t="shared" si="5"/>
        <v>0</v>
      </c>
      <c r="L40" s="112">
        <v>0</v>
      </c>
      <c r="M40" s="112">
        <v>0</v>
      </c>
      <c r="N40" s="112">
        <v>0</v>
      </c>
      <c r="P40" s="148"/>
    </row>
    <row r="41" spans="1:16" x14ac:dyDescent="0.2">
      <c r="A41" s="20">
        <v>31</v>
      </c>
      <c r="B41" s="16" t="s">
        <v>75</v>
      </c>
      <c r="C41" s="17" t="s">
        <v>76</v>
      </c>
      <c r="D41" s="108">
        <f t="shared" si="2"/>
        <v>7017</v>
      </c>
      <c r="E41" s="112">
        <v>0</v>
      </c>
      <c r="F41" s="112">
        <v>0</v>
      </c>
      <c r="G41" s="112">
        <v>680</v>
      </c>
      <c r="H41" s="112">
        <v>6337</v>
      </c>
      <c r="I41" s="112">
        <v>0</v>
      </c>
      <c r="J41" s="112">
        <v>0</v>
      </c>
      <c r="K41" s="108">
        <f t="shared" si="5"/>
        <v>0</v>
      </c>
      <c r="L41" s="112">
        <v>0</v>
      </c>
      <c r="M41" s="112">
        <v>0</v>
      </c>
      <c r="N41" s="112">
        <v>0</v>
      </c>
      <c r="P41" s="148"/>
    </row>
    <row r="42" spans="1:16" x14ac:dyDescent="0.2">
      <c r="A42" s="11">
        <v>32</v>
      </c>
      <c r="B42" s="15" t="s">
        <v>77</v>
      </c>
      <c r="C42" s="13" t="s">
        <v>78</v>
      </c>
      <c r="D42" s="108">
        <f t="shared" si="2"/>
        <v>74769</v>
      </c>
      <c r="E42" s="112">
        <v>0</v>
      </c>
      <c r="F42" s="112">
        <v>0</v>
      </c>
      <c r="G42" s="112">
        <v>25760</v>
      </c>
      <c r="H42" s="112">
        <v>46597</v>
      </c>
      <c r="I42" s="112">
        <v>1025</v>
      </c>
      <c r="J42" s="112">
        <v>439</v>
      </c>
      <c r="K42" s="108">
        <f t="shared" si="5"/>
        <v>948</v>
      </c>
      <c r="L42" s="112">
        <v>0</v>
      </c>
      <c r="M42" s="112">
        <v>948</v>
      </c>
      <c r="N42" s="112">
        <v>0</v>
      </c>
      <c r="P42" s="148"/>
    </row>
    <row r="43" spans="1:16" x14ac:dyDescent="0.2">
      <c r="A43" s="20">
        <v>33</v>
      </c>
      <c r="B43" s="18" t="s">
        <v>79</v>
      </c>
      <c r="C43" s="19" t="s">
        <v>80</v>
      </c>
      <c r="D43" s="108">
        <f t="shared" si="2"/>
        <v>113621</v>
      </c>
      <c r="E43" s="112">
        <v>0</v>
      </c>
      <c r="F43" s="112">
        <v>0</v>
      </c>
      <c r="G43" s="112">
        <v>31569</v>
      </c>
      <c r="H43" s="112">
        <v>80291</v>
      </c>
      <c r="I43" s="112">
        <v>1025</v>
      </c>
      <c r="J43" s="112">
        <v>439</v>
      </c>
      <c r="K43" s="108">
        <f t="shared" si="5"/>
        <v>297</v>
      </c>
      <c r="L43" s="112">
        <v>0</v>
      </c>
      <c r="M43" s="112">
        <v>297</v>
      </c>
      <c r="N43" s="112">
        <v>0</v>
      </c>
      <c r="P43" s="148"/>
    </row>
    <row r="44" spans="1:16" x14ac:dyDescent="0.2">
      <c r="A44" s="11">
        <v>34</v>
      </c>
      <c r="B44" s="15" t="s">
        <v>81</v>
      </c>
      <c r="C44" s="13" t="s">
        <v>82</v>
      </c>
      <c r="D44" s="108">
        <f t="shared" si="2"/>
        <v>19845</v>
      </c>
      <c r="E44" s="112">
        <v>0</v>
      </c>
      <c r="F44" s="112">
        <v>0</v>
      </c>
      <c r="G44" s="112">
        <v>1650</v>
      </c>
      <c r="H44" s="112">
        <v>18195</v>
      </c>
      <c r="I44" s="112">
        <v>0</v>
      </c>
      <c r="J44" s="112">
        <v>0</v>
      </c>
      <c r="K44" s="108">
        <f t="shared" si="5"/>
        <v>0</v>
      </c>
      <c r="L44" s="112">
        <v>0</v>
      </c>
      <c r="M44" s="112">
        <v>0</v>
      </c>
      <c r="N44" s="112">
        <v>0</v>
      </c>
      <c r="P44" s="148"/>
    </row>
    <row r="45" spans="1:16" x14ac:dyDescent="0.2">
      <c r="A45" s="20">
        <v>35</v>
      </c>
      <c r="B45" s="16" t="s">
        <v>83</v>
      </c>
      <c r="C45" s="17" t="s">
        <v>84</v>
      </c>
      <c r="D45" s="108">
        <f t="shared" si="2"/>
        <v>71047</v>
      </c>
      <c r="E45" s="112">
        <v>0</v>
      </c>
      <c r="F45" s="112">
        <v>0</v>
      </c>
      <c r="G45" s="112">
        <v>21210</v>
      </c>
      <c r="H45" s="112">
        <v>49837</v>
      </c>
      <c r="I45" s="112">
        <v>0</v>
      </c>
      <c r="J45" s="112">
        <v>0</v>
      </c>
      <c r="K45" s="108">
        <f t="shared" si="5"/>
        <v>0</v>
      </c>
      <c r="L45" s="112">
        <v>0</v>
      </c>
      <c r="M45" s="112">
        <v>0</v>
      </c>
      <c r="N45" s="112">
        <v>0</v>
      </c>
      <c r="P45" s="148"/>
    </row>
    <row r="46" spans="1:16" x14ac:dyDescent="0.2">
      <c r="A46" s="11">
        <v>36</v>
      </c>
      <c r="B46" s="15" t="s">
        <v>85</v>
      </c>
      <c r="C46" s="13" t="s">
        <v>86</v>
      </c>
      <c r="D46" s="108">
        <f t="shared" si="2"/>
        <v>35826</v>
      </c>
      <c r="E46" s="112">
        <v>0</v>
      </c>
      <c r="F46" s="112">
        <v>0</v>
      </c>
      <c r="G46" s="112">
        <v>5000</v>
      </c>
      <c r="H46" s="112">
        <v>30826</v>
      </c>
      <c r="I46" s="112">
        <v>0</v>
      </c>
      <c r="J46" s="112">
        <v>0</v>
      </c>
      <c r="K46" s="108">
        <f t="shared" si="5"/>
        <v>0</v>
      </c>
      <c r="L46" s="112">
        <v>0</v>
      </c>
      <c r="M46" s="112">
        <v>0</v>
      </c>
      <c r="N46" s="112">
        <v>0</v>
      </c>
      <c r="P46" s="148"/>
    </row>
    <row r="47" spans="1:16" x14ac:dyDescent="0.2">
      <c r="A47" s="20">
        <v>37</v>
      </c>
      <c r="B47" s="12" t="s">
        <v>87</v>
      </c>
      <c r="C47" s="13" t="s">
        <v>88</v>
      </c>
      <c r="D47" s="108">
        <f t="shared" si="2"/>
        <v>85722</v>
      </c>
      <c r="E47" s="112">
        <v>0</v>
      </c>
      <c r="F47" s="112">
        <v>0</v>
      </c>
      <c r="G47" s="112">
        <v>21770</v>
      </c>
      <c r="H47" s="112">
        <v>62488</v>
      </c>
      <c r="I47" s="112">
        <v>1025</v>
      </c>
      <c r="J47" s="112">
        <v>439</v>
      </c>
      <c r="K47" s="108">
        <f t="shared" si="5"/>
        <v>0</v>
      </c>
      <c r="L47" s="112">
        <v>0</v>
      </c>
      <c r="M47" s="112">
        <v>0</v>
      </c>
      <c r="N47" s="112">
        <v>0</v>
      </c>
      <c r="P47" s="148"/>
    </row>
    <row r="48" spans="1:16" x14ac:dyDescent="0.2">
      <c r="A48" s="11">
        <v>38</v>
      </c>
      <c r="B48" s="21" t="s">
        <v>89</v>
      </c>
      <c r="C48" s="22" t="s">
        <v>90</v>
      </c>
      <c r="D48" s="108">
        <f t="shared" si="2"/>
        <v>21568</v>
      </c>
      <c r="E48" s="112">
        <v>0</v>
      </c>
      <c r="F48" s="112">
        <v>0</v>
      </c>
      <c r="G48" s="112">
        <v>5527</v>
      </c>
      <c r="H48" s="112">
        <v>16041</v>
      </c>
      <c r="I48" s="112">
        <v>0</v>
      </c>
      <c r="J48" s="112">
        <v>0</v>
      </c>
      <c r="K48" s="108">
        <f t="shared" si="5"/>
        <v>0</v>
      </c>
      <c r="L48" s="112">
        <v>0</v>
      </c>
      <c r="M48" s="112">
        <v>0</v>
      </c>
      <c r="N48" s="112">
        <v>0</v>
      </c>
      <c r="P48" s="148"/>
    </row>
    <row r="49" spans="1:16" x14ac:dyDescent="0.2">
      <c r="A49" s="20">
        <v>39</v>
      </c>
      <c r="B49" s="12" t="s">
        <v>91</v>
      </c>
      <c r="C49" s="13" t="s">
        <v>92</v>
      </c>
      <c r="D49" s="108">
        <f t="shared" si="2"/>
        <v>15012</v>
      </c>
      <c r="E49" s="112">
        <v>0</v>
      </c>
      <c r="F49" s="112">
        <v>0</v>
      </c>
      <c r="G49" s="112">
        <v>3820</v>
      </c>
      <c r="H49" s="112">
        <v>11192</v>
      </c>
      <c r="I49" s="112">
        <v>0</v>
      </c>
      <c r="J49" s="112">
        <v>0</v>
      </c>
      <c r="K49" s="108">
        <f t="shared" si="5"/>
        <v>0</v>
      </c>
      <c r="L49" s="112">
        <v>0</v>
      </c>
      <c r="M49" s="112">
        <v>0</v>
      </c>
      <c r="N49" s="112">
        <v>0</v>
      </c>
      <c r="P49" s="148"/>
    </row>
    <row r="50" spans="1:16" x14ac:dyDescent="0.2">
      <c r="A50" s="11">
        <v>40</v>
      </c>
      <c r="B50" s="18" t="s">
        <v>93</v>
      </c>
      <c r="C50" s="19" t="s">
        <v>94</v>
      </c>
      <c r="D50" s="108">
        <f t="shared" si="2"/>
        <v>24516</v>
      </c>
      <c r="E50" s="112">
        <v>0</v>
      </c>
      <c r="F50" s="112">
        <v>0</v>
      </c>
      <c r="G50" s="112">
        <v>3612</v>
      </c>
      <c r="H50" s="112">
        <v>20904</v>
      </c>
      <c r="I50" s="112">
        <v>0</v>
      </c>
      <c r="J50" s="112">
        <v>0</v>
      </c>
      <c r="K50" s="108">
        <f t="shared" si="5"/>
        <v>0</v>
      </c>
      <c r="L50" s="112">
        <v>0</v>
      </c>
      <c r="M50" s="112">
        <v>0</v>
      </c>
      <c r="N50" s="112">
        <v>0</v>
      </c>
      <c r="P50" s="148"/>
    </row>
    <row r="51" spans="1:16" x14ac:dyDescent="0.2">
      <c r="A51" s="20">
        <v>41</v>
      </c>
      <c r="B51" s="16" t="s">
        <v>95</v>
      </c>
      <c r="C51" s="17" t="s">
        <v>96</v>
      </c>
      <c r="D51" s="108">
        <f t="shared" si="2"/>
        <v>11193</v>
      </c>
      <c r="E51" s="112">
        <v>0</v>
      </c>
      <c r="F51" s="112">
        <v>0</v>
      </c>
      <c r="G51" s="112">
        <v>2161</v>
      </c>
      <c r="H51" s="112">
        <v>9032</v>
      </c>
      <c r="I51" s="112">
        <v>0</v>
      </c>
      <c r="J51" s="112">
        <v>0</v>
      </c>
      <c r="K51" s="108">
        <f t="shared" si="5"/>
        <v>0</v>
      </c>
      <c r="L51" s="112">
        <v>0</v>
      </c>
      <c r="M51" s="112">
        <v>0</v>
      </c>
      <c r="N51" s="112">
        <v>0</v>
      </c>
      <c r="P51" s="148"/>
    </row>
    <row r="52" spans="1:16" x14ac:dyDescent="0.2">
      <c r="A52" s="11">
        <v>42</v>
      </c>
      <c r="B52" s="15" t="s">
        <v>97</v>
      </c>
      <c r="C52" s="13" t="s">
        <v>98</v>
      </c>
      <c r="D52" s="108">
        <f t="shared" si="2"/>
        <v>12931</v>
      </c>
      <c r="E52" s="112">
        <v>0</v>
      </c>
      <c r="F52" s="112">
        <v>0</v>
      </c>
      <c r="G52" s="112">
        <v>200</v>
      </c>
      <c r="H52" s="112">
        <v>12731</v>
      </c>
      <c r="I52" s="112">
        <v>0</v>
      </c>
      <c r="J52" s="112">
        <v>0</v>
      </c>
      <c r="K52" s="108">
        <f t="shared" si="5"/>
        <v>0</v>
      </c>
      <c r="L52" s="112">
        <v>0</v>
      </c>
      <c r="M52" s="112">
        <v>0</v>
      </c>
      <c r="N52" s="112">
        <v>0</v>
      </c>
      <c r="P52" s="148"/>
    </row>
    <row r="53" spans="1:16" x14ac:dyDescent="0.2">
      <c r="A53" s="20">
        <v>43</v>
      </c>
      <c r="B53" s="16" t="s">
        <v>99</v>
      </c>
      <c r="C53" s="17" t="s">
        <v>100</v>
      </c>
      <c r="D53" s="108">
        <f t="shared" si="2"/>
        <v>89978</v>
      </c>
      <c r="E53" s="112">
        <v>0</v>
      </c>
      <c r="F53" s="112">
        <v>0</v>
      </c>
      <c r="G53" s="112">
        <v>15606</v>
      </c>
      <c r="H53" s="112">
        <v>70924</v>
      </c>
      <c r="I53" s="112">
        <v>1025</v>
      </c>
      <c r="J53" s="112">
        <v>439</v>
      </c>
      <c r="K53" s="108">
        <f t="shared" si="5"/>
        <v>1984</v>
      </c>
      <c r="L53" s="112">
        <v>0</v>
      </c>
      <c r="M53" s="112">
        <v>1984</v>
      </c>
      <c r="N53" s="112">
        <v>0</v>
      </c>
      <c r="P53" s="148"/>
    </row>
    <row r="54" spans="1:16" x14ac:dyDescent="0.2">
      <c r="A54" s="11">
        <v>44</v>
      </c>
      <c r="B54" s="12" t="s">
        <v>101</v>
      </c>
      <c r="C54" s="13" t="s">
        <v>102</v>
      </c>
      <c r="D54" s="108">
        <f t="shared" si="2"/>
        <v>27353</v>
      </c>
      <c r="E54" s="112">
        <v>0</v>
      </c>
      <c r="F54" s="112">
        <v>0</v>
      </c>
      <c r="G54" s="112">
        <v>2398</v>
      </c>
      <c r="H54" s="112">
        <v>24955</v>
      </c>
      <c r="I54" s="112">
        <v>0</v>
      </c>
      <c r="J54" s="112">
        <v>0</v>
      </c>
      <c r="K54" s="108">
        <f t="shared" si="5"/>
        <v>0</v>
      </c>
      <c r="L54" s="112">
        <v>0</v>
      </c>
      <c r="M54" s="112">
        <v>0</v>
      </c>
      <c r="N54" s="112">
        <v>0</v>
      </c>
      <c r="P54" s="148"/>
    </row>
    <row r="55" spans="1:16" x14ac:dyDescent="0.2">
      <c r="A55" s="20">
        <v>45</v>
      </c>
      <c r="B55" s="12" t="s">
        <v>103</v>
      </c>
      <c r="C55" s="13" t="s">
        <v>104</v>
      </c>
      <c r="D55" s="108">
        <f t="shared" si="2"/>
        <v>87014</v>
      </c>
      <c r="E55" s="112">
        <v>0</v>
      </c>
      <c r="F55" s="112">
        <v>0</v>
      </c>
      <c r="G55" s="112">
        <v>17463</v>
      </c>
      <c r="H55" s="112">
        <v>68043</v>
      </c>
      <c r="I55" s="112">
        <v>1025</v>
      </c>
      <c r="J55" s="112">
        <v>439</v>
      </c>
      <c r="K55" s="108">
        <f t="shared" si="5"/>
        <v>44</v>
      </c>
      <c r="L55" s="112">
        <v>0</v>
      </c>
      <c r="M55" s="112">
        <v>44</v>
      </c>
      <c r="N55" s="112">
        <v>0</v>
      </c>
      <c r="P55" s="148"/>
    </row>
    <row r="56" spans="1:16" x14ac:dyDescent="0.2">
      <c r="A56" s="11">
        <v>46</v>
      </c>
      <c r="B56" s="16" t="s">
        <v>105</v>
      </c>
      <c r="C56" s="17" t="s">
        <v>106</v>
      </c>
      <c r="D56" s="108">
        <f t="shared" si="2"/>
        <v>16003</v>
      </c>
      <c r="E56" s="112">
        <v>0</v>
      </c>
      <c r="F56" s="112">
        <v>0</v>
      </c>
      <c r="G56" s="112">
        <v>2350</v>
      </c>
      <c r="H56" s="112">
        <v>13653</v>
      </c>
      <c r="I56" s="112">
        <v>0</v>
      </c>
      <c r="J56" s="112">
        <v>0</v>
      </c>
      <c r="K56" s="108">
        <f t="shared" si="5"/>
        <v>0</v>
      </c>
      <c r="L56" s="112">
        <v>0</v>
      </c>
      <c r="M56" s="112">
        <v>0</v>
      </c>
      <c r="N56" s="112">
        <v>0</v>
      </c>
      <c r="P56" s="148"/>
    </row>
    <row r="57" spans="1:16" x14ac:dyDescent="0.2">
      <c r="A57" s="20">
        <v>47</v>
      </c>
      <c r="B57" s="16" t="s">
        <v>107</v>
      </c>
      <c r="C57" s="17" t="s">
        <v>108</v>
      </c>
      <c r="D57" s="108">
        <f t="shared" si="2"/>
        <v>26524</v>
      </c>
      <c r="E57" s="112">
        <v>0</v>
      </c>
      <c r="F57" s="112">
        <v>0</v>
      </c>
      <c r="G57" s="112">
        <v>9110</v>
      </c>
      <c r="H57" s="112">
        <v>17414</v>
      </c>
      <c r="I57" s="112">
        <v>0</v>
      </c>
      <c r="J57" s="112">
        <v>0</v>
      </c>
      <c r="K57" s="108">
        <f t="shared" si="5"/>
        <v>0</v>
      </c>
      <c r="L57" s="112">
        <v>0</v>
      </c>
      <c r="M57" s="112">
        <v>0</v>
      </c>
      <c r="N57" s="112">
        <v>0</v>
      </c>
      <c r="P57" s="148"/>
    </row>
    <row r="58" spans="1:16" x14ac:dyDescent="0.2">
      <c r="A58" s="11">
        <v>48</v>
      </c>
      <c r="B58" s="15" t="s">
        <v>109</v>
      </c>
      <c r="C58" s="13" t="s">
        <v>110</v>
      </c>
      <c r="D58" s="108">
        <f t="shared" si="2"/>
        <v>42508</v>
      </c>
      <c r="E58" s="112">
        <v>0</v>
      </c>
      <c r="F58" s="112">
        <v>0</v>
      </c>
      <c r="G58" s="112">
        <v>7441</v>
      </c>
      <c r="H58" s="112">
        <v>33603</v>
      </c>
      <c r="I58" s="112">
        <v>1025</v>
      </c>
      <c r="J58" s="112">
        <v>439</v>
      </c>
      <c r="K58" s="108">
        <f t="shared" si="5"/>
        <v>0</v>
      </c>
      <c r="L58" s="112">
        <v>0</v>
      </c>
      <c r="M58" s="112">
        <v>0</v>
      </c>
      <c r="N58" s="112">
        <v>0</v>
      </c>
      <c r="P58" s="148"/>
    </row>
    <row r="59" spans="1:16" x14ac:dyDescent="0.2">
      <c r="A59" s="20">
        <v>49</v>
      </c>
      <c r="B59" s="16" t="s">
        <v>111</v>
      </c>
      <c r="C59" s="17" t="s">
        <v>112</v>
      </c>
      <c r="D59" s="108">
        <f t="shared" si="2"/>
        <v>9538</v>
      </c>
      <c r="E59" s="112">
        <v>0</v>
      </c>
      <c r="F59" s="112">
        <v>0</v>
      </c>
      <c r="G59" s="112">
        <v>1410</v>
      </c>
      <c r="H59" s="112">
        <v>8128</v>
      </c>
      <c r="I59" s="112">
        <v>0</v>
      </c>
      <c r="J59" s="112">
        <v>0</v>
      </c>
      <c r="K59" s="108">
        <f t="shared" si="5"/>
        <v>0</v>
      </c>
      <c r="L59" s="112">
        <v>0</v>
      </c>
      <c r="M59" s="112">
        <v>0</v>
      </c>
      <c r="N59" s="112">
        <v>0</v>
      </c>
      <c r="P59" s="148"/>
    </row>
    <row r="60" spans="1:16" x14ac:dyDescent="0.2">
      <c r="A60" s="11">
        <v>50</v>
      </c>
      <c r="B60" s="15" t="s">
        <v>113</v>
      </c>
      <c r="C60" s="13" t="s">
        <v>114</v>
      </c>
      <c r="D60" s="108">
        <f t="shared" si="2"/>
        <v>20521</v>
      </c>
      <c r="E60" s="112">
        <v>0</v>
      </c>
      <c r="F60" s="112">
        <v>0</v>
      </c>
      <c r="G60" s="112">
        <v>2160</v>
      </c>
      <c r="H60" s="112">
        <v>16897</v>
      </c>
      <c r="I60" s="112">
        <v>1025</v>
      </c>
      <c r="J60" s="112">
        <v>439</v>
      </c>
      <c r="K60" s="108">
        <f t="shared" si="5"/>
        <v>0</v>
      </c>
      <c r="L60" s="112">
        <v>0</v>
      </c>
      <c r="M60" s="112">
        <v>0</v>
      </c>
      <c r="N60" s="112">
        <v>0</v>
      </c>
      <c r="P60" s="148"/>
    </row>
    <row r="61" spans="1:16" x14ac:dyDescent="0.2">
      <c r="A61" s="20">
        <v>51</v>
      </c>
      <c r="B61" s="16" t="s">
        <v>115</v>
      </c>
      <c r="C61" s="17" t="s">
        <v>116</v>
      </c>
      <c r="D61" s="108">
        <f t="shared" si="2"/>
        <v>20299</v>
      </c>
      <c r="E61" s="112">
        <v>0</v>
      </c>
      <c r="F61" s="112">
        <v>0</v>
      </c>
      <c r="G61" s="112">
        <v>1530</v>
      </c>
      <c r="H61" s="112">
        <v>18769</v>
      </c>
      <c r="I61" s="112">
        <v>0</v>
      </c>
      <c r="J61" s="112">
        <v>0</v>
      </c>
      <c r="K61" s="108">
        <f t="shared" si="5"/>
        <v>0</v>
      </c>
      <c r="L61" s="112">
        <v>0</v>
      </c>
      <c r="M61" s="112">
        <v>0</v>
      </c>
      <c r="N61" s="112">
        <v>0</v>
      </c>
      <c r="P61" s="148"/>
    </row>
    <row r="62" spans="1:16" x14ac:dyDescent="0.2">
      <c r="A62" s="11">
        <v>52</v>
      </c>
      <c r="B62" s="16" t="s">
        <v>117</v>
      </c>
      <c r="C62" s="17" t="s">
        <v>118</v>
      </c>
      <c r="D62" s="108">
        <f t="shared" si="2"/>
        <v>135706</v>
      </c>
      <c r="E62" s="112">
        <v>0</v>
      </c>
      <c r="F62" s="112">
        <v>0</v>
      </c>
      <c r="G62" s="112">
        <v>30072</v>
      </c>
      <c r="H62" s="112">
        <v>103274</v>
      </c>
      <c r="I62" s="112">
        <v>1025</v>
      </c>
      <c r="J62" s="112">
        <v>439</v>
      </c>
      <c r="K62" s="108">
        <f t="shared" si="5"/>
        <v>896</v>
      </c>
      <c r="L62" s="112">
        <v>0</v>
      </c>
      <c r="M62" s="112">
        <v>896</v>
      </c>
      <c r="N62" s="112">
        <v>0</v>
      </c>
      <c r="P62" s="148"/>
    </row>
    <row r="63" spans="1:16" x14ac:dyDescent="0.2">
      <c r="A63" s="20">
        <v>53</v>
      </c>
      <c r="B63" s="16" t="s">
        <v>119</v>
      </c>
      <c r="C63" s="17" t="s">
        <v>120</v>
      </c>
      <c r="D63" s="108">
        <f t="shared" si="2"/>
        <v>15164</v>
      </c>
      <c r="E63" s="112">
        <v>0</v>
      </c>
      <c r="F63" s="112">
        <v>0</v>
      </c>
      <c r="G63" s="112">
        <v>5668</v>
      </c>
      <c r="H63" s="112">
        <v>9496</v>
      </c>
      <c r="I63" s="112">
        <v>0</v>
      </c>
      <c r="J63" s="112">
        <v>0</v>
      </c>
      <c r="K63" s="108">
        <f t="shared" si="5"/>
        <v>0</v>
      </c>
      <c r="L63" s="112">
        <v>0</v>
      </c>
      <c r="M63" s="112">
        <v>0</v>
      </c>
      <c r="N63" s="112">
        <v>0</v>
      </c>
      <c r="P63" s="148"/>
    </row>
    <row r="64" spans="1:16" x14ac:dyDescent="0.2">
      <c r="A64" s="11">
        <v>54</v>
      </c>
      <c r="B64" s="16" t="s">
        <v>121</v>
      </c>
      <c r="C64" s="17" t="s">
        <v>122</v>
      </c>
      <c r="D64" s="108">
        <f t="shared" si="2"/>
        <v>0</v>
      </c>
      <c r="E64" s="112">
        <v>0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08">
        <f t="shared" si="5"/>
        <v>0</v>
      </c>
      <c r="L64" s="112">
        <v>0</v>
      </c>
      <c r="M64" s="112">
        <v>0</v>
      </c>
      <c r="N64" s="112">
        <v>0</v>
      </c>
      <c r="P64" s="148"/>
    </row>
    <row r="65" spans="1:16" x14ac:dyDescent="0.2">
      <c r="A65" s="20">
        <v>55</v>
      </c>
      <c r="B65" s="16" t="s">
        <v>123</v>
      </c>
      <c r="C65" s="17" t="s">
        <v>124</v>
      </c>
      <c r="D65" s="108">
        <f t="shared" si="2"/>
        <v>0</v>
      </c>
      <c r="E65" s="112">
        <v>0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08">
        <f t="shared" si="5"/>
        <v>0</v>
      </c>
      <c r="L65" s="112">
        <v>0</v>
      </c>
      <c r="M65" s="112">
        <v>0</v>
      </c>
      <c r="N65" s="112">
        <v>0</v>
      </c>
      <c r="P65" s="148"/>
    </row>
    <row r="66" spans="1:16" x14ac:dyDescent="0.2">
      <c r="A66" s="11">
        <v>56</v>
      </c>
      <c r="B66" s="23" t="s">
        <v>125</v>
      </c>
      <c r="C66" s="19" t="s">
        <v>126</v>
      </c>
      <c r="D66" s="108">
        <f t="shared" si="2"/>
        <v>0</v>
      </c>
      <c r="E66" s="112">
        <v>0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08">
        <f t="shared" si="5"/>
        <v>0</v>
      </c>
      <c r="L66" s="112">
        <v>0</v>
      </c>
      <c r="M66" s="112">
        <v>0</v>
      </c>
      <c r="N66" s="112">
        <v>0</v>
      </c>
      <c r="P66" s="148"/>
    </row>
    <row r="67" spans="1:16" x14ac:dyDescent="0.2">
      <c r="A67" s="20">
        <v>57</v>
      </c>
      <c r="B67" s="16" t="s">
        <v>127</v>
      </c>
      <c r="C67" s="17" t="s">
        <v>128</v>
      </c>
      <c r="D67" s="108">
        <f t="shared" si="2"/>
        <v>51210</v>
      </c>
      <c r="E67" s="112">
        <v>0</v>
      </c>
      <c r="F67" s="112">
        <v>0</v>
      </c>
      <c r="G67" s="112">
        <v>3000</v>
      </c>
      <c r="H67" s="112">
        <v>46425</v>
      </c>
      <c r="I67" s="112">
        <v>0</v>
      </c>
      <c r="J67" s="112">
        <v>0</v>
      </c>
      <c r="K67" s="108">
        <f t="shared" si="5"/>
        <v>1785</v>
      </c>
      <c r="L67" s="112">
        <v>0</v>
      </c>
      <c r="M67" s="112">
        <v>1785</v>
      </c>
      <c r="N67" s="112">
        <v>0</v>
      </c>
      <c r="P67" s="148"/>
    </row>
    <row r="68" spans="1:16" x14ac:dyDescent="0.2">
      <c r="A68" s="11">
        <v>58</v>
      </c>
      <c r="B68" s="15" t="s">
        <v>129</v>
      </c>
      <c r="C68" s="17" t="s">
        <v>130</v>
      </c>
      <c r="D68" s="108">
        <f t="shared" si="2"/>
        <v>43395</v>
      </c>
      <c r="E68" s="112">
        <v>0</v>
      </c>
      <c r="F68" s="112">
        <v>0</v>
      </c>
      <c r="G68" s="112">
        <v>360</v>
      </c>
      <c r="H68" s="112">
        <v>43035</v>
      </c>
      <c r="I68" s="112">
        <v>0</v>
      </c>
      <c r="J68" s="112">
        <v>0</v>
      </c>
      <c r="K68" s="108">
        <f t="shared" si="5"/>
        <v>0</v>
      </c>
      <c r="L68" s="112">
        <v>0</v>
      </c>
      <c r="M68" s="112">
        <v>0</v>
      </c>
      <c r="N68" s="112">
        <v>0</v>
      </c>
      <c r="P68" s="148"/>
    </row>
    <row r="69" spans="1:16" x14ac:dyDescent="0.2">
      <c r="A69" s="20">
        <v>59</v>
      </c>
      <c r="B69" s="18" t="s">
        <v>131</v>
      </c>
      <c r="C69" s="19" t="s">
        <v>132</v>
      </c>
      <c r="D69" s="108">
        <f t="shared" si="2"/>
        <v>73064</v>
      </c>
      <c r="E69" s="112">
        <v>0</v>
      </c>
      <c r="F69" s="112">
        <v>0</v>
      </c>
      <c r="G69" s="112">
        <v>9200</v>
      </c>
      <c r="H69" s="112">
        <v>63864</v>
      </c>
      <c r="I69" s="112">
        <v>0</v>
      </c>
      <c r="J69" s="112">
        <v>0</v>
      </c>
      <c r="K69" s="108">
        <f t="shared" si="5"/>
        <v>0</v>
      </c>
      <c r="L69" s="112">
        <v>0</v>
      </c>
      <c r="M69" s="112">
        <v>0</v>
      </c>
      <c r="N69" s="112">
        <v>0</v>
      </c>
      <c r="P69" s="148"/>
    </row>
    <row r="70" spans="1:16" x14ac:dyDescent="0.2">
      <c r="A70" s="11">
        <v>60</v>
      </c>
      <c r="B70" s="15" t="s">
        <v>133</v>
      </c>
      <c r="C70" s="17" t="s">
        <v>134</v>
      </c>
      <c r="D70" s="108">
        <f t="shared" si="2"/>
        <v>77238</v>
      </c>
      <c r="E70" s="112">
        <v>0</v>
      </c>
      <c r="F70" s="112">
        <v>0</v>
      </c>
      <c r="G70" s="112">
        <v>11227</v>
      </c>
      <c r="H70" s="112">
        <v>66011</v>
      </c>
      <c r="I70" s="112">
        <v>0</v>
      </c>
      <c r="J70" s="112">
        <v>0</v>
      </c>
      <c r="K70" s="108">
        <f t="shared" si="5"/>
        <v>0</v>
      </c>
      <c r="L70" s="112">
        <v>0</v>
      </c>
      <c r="M70" s="112">
        <v>0</v>
      </c>
      <c r="N70" s="112">
        <v>0</v>
      </c>
      <c r="P70" s="148"/>
    </row>
    <row r="71" spans="1:16" ht="24" x14ac:dyDescent="0.2">
      <c r="A71" s="20">
        <v>61</v>
      </c>
      <c r="B71" s="16" t="s">
        <v>135</v>
      </c>
      <c r="C71" s="17" t="s">
        <v>136</v>
      </c>
      <c r="D71" s="108">
        <f t="shared" si="2"/>
        <v>33029</v>
      </c>
      <c r="E71" s="112">
        <v>0</v>
      </c>
      <c r="F71" s="112">
        <v>0</v>
      </c>
      <c r="G71" s="112">
        <v>3577</v>
      </c>
      <c r="H71" s="112">
        <v>29452</v>
      </c>
      <c r="I71" s="112">
        <v>0</v>
      </c>
      <c r="J71" s="112">
        <v>0</v>
      </c>
      <c r="K71" s="108">
        <f t="shared" si="5"/>
        <v>0</v>
      </c>
      <c r="L71" s="112">
        <v>0</v>
      </c>
      <c r="M71" s="112">
        <v>0</v>
      </c>
      <c r="N71" s="112">
        <v>0</v>
      </c>
      <c r="P71" s="148"/>
    </row>
    <row r="72" spans="1:16" ht="24" x14ac:dyDescent="0.2">
      <c r="A72" s="11">
        <v>62</v>
      </c>
      <c r="B72" s="12" t="s">
        <v>137</v>
      </c>
      <c r="C72" s="17" t="s">
        <v>138</v>
      </c>
      <c r="D72" s="108">
        <f t="shared" ref="D72:D135" si="6">E72+G72+H72+I72+J72+K72</f>
        <v>35442</v>
      </c>
      <c r="E72" s="112">
        <v>35442</v>
      </c>
      <c r="F72" s="112">
        <v>0</v>
      </c>
      <c r="G72" s="112">
        <v>0</v>
      </c>
      <c r="H72" s="112">
        <v>0</v>
      </c>
      <c r="I72" s="112">
        <v>0</v>
      </c>
      <c r="J72" s="112">
        <v>0</v>
      </c>
      <c r="K72" s="108">
        <f t="shared" si="5"/>
        <v>0</v>
      </c>
      <c r="L72" s="112">
        <v>0</v>
      </c>
      <c r="M72" s="112">
        <v>0</v>
      </c>
      <c r="N72" s="112">
        <v>0</v>
      </c>
      <c r="P72" s="148"/>
    </row>
    <row r="73" spans="1:16" ht="24" x14ac:dyDescent="0.2">
      <c r="A73" s="20">
        <v>63</v>
      </c>
      <c r="B73" s="12" t="s">
        <v>139</v>
      </c>
      <c r="C73" s="17" t="s">
        <v>140</v>
      </c>
      <c r="D73" s="108">
        <f t="shared" si="6"/>
        <v>34287</v>
      </c>
      <c r="E73" s="112">
        <v>34287</v>
      </c>
      <c r="F73" s="112">
        <v>0</v>
      </c>
      <c r="G73" s="112">
        <v>0</v>
      </c>
      <c r="H73" s="112">
        <v>0</v>
      </c>
      <c r="I73" s="112">
        <v>0</v>
      </c>
      <c r="J73" s="112">
        <v>0</v>
      </c>
      <c r="K73" s="108">
        <f t="shared" si="5"/>
        <v>0</v>
      </c>
      <c r="L73" s="112">
        <v>0</v>
      </c>
      <c r="M73" s="112">
        <v>0</v>
      </c>
      <c r="N73" s="112">
        <v>0</v>
      </c>
      <c r="P73" s="148"/>
    </row>
    <row r="74" spans="1:16" x14ac:dyDescent="0.2">
      <c r="A74" s="11">
        <v>64</v>
      </c>
      <c r="B74" s="15" t="s">
        <v>141</v>
      </c>
      <c r="C74" s="17" t="s">
        <v>142</v>
      </c>
      <c r="D74" s="108">
        <f t="shared" si="6"/>
        <v>72559</v>
      </c>
      <c r="E74" s="112">
        <v>0</v>
      </c>
      <c r="F74" s="112">
        <v>0</v>
      </c>
      <c r="G74" s="112">
        <v>19509</v>
      </c>
      <c r="H74" s="112">
        <v>51586</v>
      </c>
      <c r="I74" s="112">
        <v>1025</v>
      </c>
      <c r="J74" s="112">
        <v>439</v>
      </c>
      <c r="K74" s="108">
        <f t="shared" si="5"/>
        <v>0</v>
      </c>
      <c r="L74" s="112">
        <v>0</v>
      </c>
      <c r="M74" s="112">
        <v>0</v>
      </c>
      <c r="N74" s="112">
        <v>0</v>
      </c>
      <c r="P74" s="148"/>
    </row>
    <row r="75" spans="1:16" x14ac:dyDescent="0.2">
      <c r="A75" s="20">
        <v>65</v>
      </c>
      <c r="B75" s="15" t="s">
        <v>143</v>
      </c>
      <c r="C75" s="13" t="s">
        <v>144</v>
      </c>
      <c r="D75" s="108">
        <f t="shared" si="6"/>
        <v>26660</v>
      </c>
      <c r="E75" s="112">
        <v>0</v>
      </c>
      <c r="F75" s="112">
        <v>0</v>
      </c>
      <c r="G75" s="112">
        <v>7650</v>
      </c>
      <c r="H75" s="112">
        <v>17546</v>
      </c>
      <c r="I75" s="112">
        <v>1025</v>
      </c>
      <c r="J75" s="112">
        <v>439</v>
      </c>
      <c r="K75" s="108">
        <f t="shared" si="5"/>
        <v>0</v>
      </c>
      <c r="L75" s="112">
        <v>0</v>
      </c>
      <c r="M75" s="112">
        <v>0</v>
      </c>
      <c r="N75" s="112">
        <v>0</v>
      </c>
      <c r="P75" s="148"/>
    </row>
    <row r="76" spans="1:16" x14ac:dyDescent="0.2">
      <c r="A76" s="11">
        <v>66</v>
      </c>
      <c r="B76" s="15" t="s">
        <v>145</v>
      </c>
      <c r="C76" s="17" t="s">
        <v>146</v>
      </c>
      <c r="D76" s="108">
        <f t="shared" si="6"/>
        <v>94160</v>
      </c>
      <c r="E76" s="112">
        <v>0</v>
      </c>
      <c r="F76" s="112">
        <v>0</v>
      </c>
      <c r="G76" s="112">
        <v>24654</v>
      </c>
      <c r="H76" s="112">
        <v>68042</v>
      </c>
      <c r="I76" s="112">
        <v>1025</v>
      </c>
      <c r="J76" s="112">
        <v>439</v>
      </c>
      <c r="K76" s="108">
        <f t="shared" si="5"/>
        <v>0</v>
      </c>
      <c r="L76" s="112">
        <v>0</v>
      </c>
      <c r="M76" s="112">
        <v>0</v>
      </c>
      <c r="N76" s="112">
        <v>0</v>
      </c>
      <c r="P76" s="148"/>
    </row>
    <row r="77" spans="1:16" ht="24" x14ac:dyDescent="0.2">
      <c r="A77" s="20">
        <v>67</v>
      </c>
      <c r="B77" s="15" t="s">
        <v>147</v>
      </c>
      <c r="C77" s="17" t="s">
        <v>148</v>
      </c>
      <c r="D77" s="108">
        <f t="shared" si="6"/>
        <v>2196</v>
      </c>
      <c r="E77" s="112">
        <v>2196</v>
      </c>
      <c r="F77" s="112">
        <v>0</v>
      </c>
      <c r="G77" s="112">
        <v>0</v>
      </c>
      <c r="H77" s="112">
        <v>0</v>
      </c>
      <c r="I77" s="112">
        <v>0</v>
      </c>
      <c r="J77" s="112">
        <v>0</v>
      </c>
      <c r="K77" s="108">
        <f t="shared" si="5"/>
        <v>0</v>
      </c>
      <c r="L77" s="112">
        <v>0</v>
      </c>
      <c r="M77" s="112">
        <v>0</v>
      </c>
      <c r="N77" s="112">
        <v>0</v>
      </c>
      <c r="P77" s="148"/>
    </row>
    <row r="78" spans="1:16" ht="24" x14ac:dyDescent="0.2">
      <c r="A78" s="11">
        <v>68</v>
      </c>
      <c r="B78" s="12" t="s">
        <v>149</v>
      </c>
      <c r="C78" s="17" t="s">
        <v>150</v>
      </c>
      <c r="D78" s="108">
        <f t="shared" si="6"/>
        <v>2982</v>
      </c>
      <c r="E78" s="112">
        <v>2982</v>
      </c>
      <c r="F78" s="112">
        <v>0</v>
      </c>
      <c r="G78" s="112">
        <v>0</v>
      </c>
      <c r="H78" s="112">
        <v>0</v>
      </c>
      <c r="I78" s="112">
        <v>0</v>
      </c>
      <c r="J78" s="112">
        <v>0</v>
      </c>
      <c r="K78" s="108">
        <f t="shared" ref="K78:K141" si="7">L78+M78</f>
        <v>0</v>
      </c>
      <c r="L78" s="112">
        <v>0</v>
      </c>
      <c r="M78" s="112">
        <v>0</v>
      </c>
      <c r="N78" s="112">
        <v>0</v>
      </c>
      <c r="P78" s="148"/>
    </row>
    <row r="79" spans="1:16" ht="24" x14ac:dyDescent="0.2">
      <c r="A79" s="20">
        <v>69</v>
      </c>
      <c r="B79" s="15" t="s">
        <v>151</v>
      </c>
      <c r="C79" s="17" t="s">
        <v>152</v>
      </c>
      <c r="D79" s="108">
        <f t="shared" si="6"/>
        <v>3516</v>
      </c>
      <c r="E79" s="112">
        <v>3516</v>
      </c>
      <c r="F79" s="112">
        <v>0</v>
      </c>
      <c r="G79" s="112">
        <v>0</v>
      </c>
      <c r="H79" s="112">
        <v>0</v>
      </c>
      <c r="I79" s="112">
        <v>0</v>
      </c>
      <c r="J79" s="112">
        <v>0</v>
      </c>
      <c r="K79" s="108">
        <f t="shared" si="7"/>
        <v>0</v>
      </c>
      <c r="L79" s="112">
        <v>0</v>
      </c>
      <c r="M79" s="112">
        <v>0</v>
      </c>
      <c r="N79" s="112">
        <v>0</v>
      </c>
      <c r="P79" s="148"/>
    </row>
    <row r="80" spans="1:16" ht="24" x14ac:dyDescent="0.2">
      <c r="A80" s="11">
        <v>70</v>
      </c>
      <c r="B80" s="15" t="s">
        <v>153</v>
      </c>
      <c r="C80" s="17" t="s">
        <v>154</v>
      </c>
      <c r="D80" s="108">
        <f t="shared" si="6"/>
        <v>3170</v>
      </c>
      <c r="E80" s="112">
        <v>3170</v>
      </c>
      <c r="F80" s="112">
        <v>0</v>
      </c>
      <c r="G80" s="112">
        <v>0</v>
      </c>
      <c r="H80" s="112">
        <v>0</v>
      </c>
      <c r="I80" s="112">
        <v>0</v>
      </c>
      <c r="J80" s="112">
        <v>0</v>
      </c>
      <c r="K80" s="108">
        <f t="shared" si="7"/>
        <v>0</v>
      </c>
      <c r="L80" s="112">
        <v>0</v>
      </c>
      <c r="M80" s="112">
        <v>0</v>
      </c>
      <c r="N80" s="112">
        <v>0</v>
      </c>
      <c r="P80" s="148"/>
    </row>
    <row r="81" spans="1:16" ht="24" x14ac:dyDescent="0.2">
      <c r="A81" s="20">
        <v>71</v>
      </c>
      <c r="B81" s="12" t="s">
        <v>155</v>
      </c>
      <c r="C81" s="17" t="s">
        <v>156</v>
      </c>
      <c r="D81" s="108">
        <f t="shared" si="6"/>
        <v>17091</v>
      </c>
      <c r="E81" s="112">
        <v>17091</v>
      </c>
      <c r="F81" s="112">
        <v>0</v>
      </c>
      <c r="G81" s="112">
        <v>0</v>
      </c>
      <c r="H81" s="112">
        <v>0</v>
      </c>
      <c r="I81" s="112">
        <v>0</v>
      </c>
      <c r="J81" s="112">
        <v>0</v>
      </c>
      <c r="K81" s="108">
        <f t="shared" si="7"/>
        <v>0</v>
      </c>
      <c r="L81" s="112">
        <v>0</v>
      </c>
      <c r="M81" s="112">
        <v>0</v>
      </c>
      <c r="N81" s="112">
        <v>0</v>
      </c>
      <c r="P81" s="148"/>
    </row>
    <row r="82" spans="1:16" ht="24" x14ac:dyDescent="0.2">
      <c r="A82" s="11">
        <v>72</v>
      </c>
      <c r="B82" s="12" t="s">
        <v>157</v>
      </c>
      <c r="C82" s="17" t="s">
        <v>158</v>
      </c>
      <c r="D82" s="108">
        <f t="shared" si="6"/>
        <v>2574</v>
      </c>
      <c r="E82" s="112">
        <v>2574</v>
      </c>
      <c r="F82" s="112">
        <v>0</v>
      </c>
      <c r="G82" s="112">
        <v>0</v>
      </c>
      <c r="H82" s="112">
        <v>0</v>
      </c>
      <c r="I82" s="112">
        <v>0</v>
      </c>
      <c r="J82" s="112">
        <v>0</v>
      </c>
      <c r="K82" s="108">
        <f t="shared" si="7"/>
        <v>0</v>
      </c>
      <c r="L82" s="112">
        <v>0</v>
      </c>
      <c r="M82" s="112">
        <v>0</v>
      </c>
      <c r="N82" s="112">
        <v>0</v>
      </c>
      <c r="P82" s="148"/>
    </row>
    <row r="83" spans="1:16" ht="24" x14ac:dyDescent="0.2">
      <c r="A83" s="20">
        <v>73</v>
      </c>
      <c r="B83" s="12" t="s">
        <v>159</v>
      </c>
      <c r="C83" s="17" t="s">
        <v>160</v>
      </c>
      <c r="D83" s="108">
        <f t="shared" si="6"/>
        <v>2717</v>
      </c>
      <c r="E83" s="112">
        <v>2717</v>
      </c>
      <c r="F83" s="112">
        <v>0</v>
      </c>
      <c r="G83" s="112">
        <v>0</v>
      </c>
      <c r="H83" s="112">
        <v>0</v>
      </c>
      <c r="I83" s="112">
        <v>0</v>
      </c>
      <c r="J83" s="112">
        <v>0</v>
      </c>
      <c r="K83" s="108">
        <f t="shared" si="7"/>
        <v>0</v>
      </c>
      <c r="L83" s="112">
        <v>0</v>
      </c>
      <c r="M83" s="112">
        <v>0</v>
      </c>
      <c r="N83" s="112">
        <v>0</v>
      </c>
      <c r="P83" s="148"/>
    </row>
    <row r="84" spans="1:16" x14ac:dyDescent="0.2">
      <c r="A84" s="11">
        <v>74</v>
      </c>
      <c r="B84" s="16" t="s">
        <v>161</v>
      </c>
      <c r="C84" s="17" t="s">
        <v>162</v>
      </c>
      <c r="D84" s="108">
        <f t="shared" si="6"/>
        <v>64231</v>
      </c>
      <c r="E84" s="112">
        <v>0</v>
      </c>
      <c r="F84" s="112">
        <v>0</v>
      </c>
      <c r="G84" s="112">
        <v>12950</v>
      </c>
      <c r="H84" s="112">
        <v>51281</v>
      </c>
      <c r="I84" s="112">
        <v>0</v>
      </c>
      <c r="J84" s="112">
        <v>0</v>
      </c>
      <c r="K84" s="108">
        <f t="shared" si="7"/>
        <v>0</v>
      </c>
      <c r="L84" s="112">
        <v>0</v>
      </c>
      <c r="M84" s="112">
        <v>0</v>
      </c>
      <c r="N84" s="112">
        <v>0</v>
      </c>
      <c r="P84" s="148"/>
    </row>
    <row r="85" spans="1:16" x14ac:dyDescent="0.2">
      <c r="A85" s="20">
        <v>75</v>
      </c>
      <c r="B85" s="12" t="s">
        <v>163</v>
      </c>
      <c r="C85" s="17" t="s">
        <v>164</v>
      </c>
      <c r="D85" s="108">
        <f t="shared" si="6"/>
        <v>107114</v>
      </c>
      <c r="E85" s="112">
        <v>0</v>
      </c>
      <c r="F85" s="112">
        <v>0</v>
      </c>
      <c r="G85" s="112">
        <v>33020</v>
      </c>
      <c r="H85" s="112">
        <v>67228</v>
      </c>
      <c r="I85" s="112">
        <v>3075</v>
      </c>
      <c r="J85" s="112">
        <v>1317</v>
      </c>
      <c r="K85" s="108">
        <f t="shared" si="7"/>
        <v>2474</v>
      </c>
      <c r="L85" s="112">
        <v>0</v>
      </c>
      <c r="M85" s="112">
        <v>2474</v>
      </c>
      <c r="N85" s="112">
        <v>0</v>
      </c>
      <c r="P85" s="148"/>
    </row>
    <row r="86" spans="1:16" x14ac:dyDescent="0.2">
      <c r="A86" s="11">
        <v>76</v>
      </c>
      <c r="B86" s="16" t="s">
        <v>165</v>
      </c>
      <c r="C86" s="17" t="s">
        <v>166</v>
      </c>
      <c r="D86" s="108">
        <f t="shared" si="6"/>
        <v>63310</v>
      </c>
      <c r="E86" s="112">
        <v>0</v>
      </c>
      <c r="F86" s="112">
        <v>0</v>
      </c>
      <c r="G86" s="112">
        <v>16323</v>
      </c>
      <c r="H86" s="112">
        <v>45523</v>
      </c>
      <c r="I86" s="112">
        <v>1025</v>
      </c>
      <c r="J86" s="112">
        <v>439</v>
      </c>
      <c r="K86" s="108">
        <f t="shared" si="7"/>
        <v>0</v>
      </c>
      <c r="L86" s="112">
        <v>0</v>
      </c>
      <c r="M86" s="112">
        <v>0</v>
      </c>
      <c r="N86" s="112">
        <v>0</v>
      </c>
      <c r="P86" s="148"/>
    </row>
    <row r="87" spans="1:16" x14ac:dyDescent="0.2">
      <c r="A87" s="20">
        <v>77</v>
      </c>
      <c r="B87" s="18" t="s">
        <v>167</v>
      </c>
      <c r="C87" s="19" t="s">
        <v>168</v>
      </c>
      <c r="D87" s="108">
        <f t="shared" si="6"/>
        <v>23383</v>
      </c>
      <c r="E87" s="112">
        <v>0</v>
      </c>
      <c r="F87" s="112">
        <v>0</v>
      </c>
      <c r="G87" s="112">
        <v>4802</v>
      </c>
      <c r="H87" s="112">
        <v>18581</v>
      </c>
      <c r="I87" s="112">
        <v>0</v>
      </c>
      <c r="J87" s="112">
        <v>0</v>
      </c>
      <c r="K87" s="108">
        <f t="shared" si="7"/>
        <v>0</v>
      </c>
      <c r="L87" s="112">
        <v>0</v>
      </c>
      <c r="M87" s="112">
        <v>0</v>
      </c>
      <c r="N87" s="112">
        <v>0</v>
      </c>
      <c r="P87" s="148"/>
    </row>
    <row r="88" spans="1:16" x14ac:dyDescent="0.2">
      <c r="A88" s="11">
        <v>78</v>
      </c>
      <c r="B88" s="12" t="s">
        <v>169</v>
      </c>
      <c r="C88" s="17" t="s">
        <v>170</v>
      </c>
      <c r="D88" s="108">
        <f t="shared" si="6"/>
        <v>120819</v>
      </c>
      <c r="E88" s="112">
        <v>0</v>
      </c>
      <c r="F88" s="112">
        <v>0</v>
      </c>
      <c r="G88" s="112">
        <v>37962</v>
      </c>
      <c r="H88" s="112">
        <v>57860</v>
      </c>
      <c r="I88" s="112">
        <v>2050</v>
      </c>
      <c r="J88" s="112">
        <v>878</v>
      </c>
      <c r="K88" s="108">
        <f t="shared" si="7"/>
        <v>22069</v>
      </c>
      <c r="L88" s="112">
        <v>12338</v>
      </c>
      <c r="M88" s="112">
        <v>9731</v>
      </c>
      <c r="N88" s="112">
        <v>0</v>
      </c>
      <c r="P88" s="148"/>
    </row>
    <row r="89" spans="1:16" x14ac:dyDescent="0.2">
      <c r="A89" s="20">
        <v>79</v>
      </c>
      <c r="B89" s="18" t="s">
        <v>171</v>
      </c>
      <c r="C89" s="19" t="s">
        <v>172</v>
      </c>
      <c r="D89" s="108">
        <f t="shared" si="6"/>
        <v>38900</v>
      </c>
      <c r="E89" s="112">
        <v>0</v>
      </c>
      <c r="F89" s="112">
        <v>0</v>
      </c>
      <c r="G89" s="112">
        <v>2470</v>
      </c>
      <c r="H89" s="112">
        <v>36430</v>
      </c>
      <c r="I89" s="112">
        <v>0</v>
      </c>
      <c r="J89" s="112">
        <v>0</v>
      </c>
      <c r="K89" s="108">
        <f t="shared" si="7"/>
        <v>0</v>
      </c>
      <c r="L89" s="112">
        <v>0</v>
      </c>
      <c r="M89" s="112">
        <v>0</v>
      </c>
      <c r="N89" s="112">
        <v>0</v>
      </c>
      <c r="P89" s="148"/>
    </row>
    <row r="90" spans="1:16" x14ac:dyDescent="0.2">
      <c r="A90" s="11">
        <v>80</v>
      </c>
      <c r="B90" s="12" t="s">
        <v>173</v>
      </c>
      <c r="C90" s="17" t="s">
        <v>174</v>
      </c>
      <c r="D90" s="108">
        <f t="shared" si="6"/>
        <v>69665</v>
      </c>
      <c r="E90" s="112">
        <v>0</v>
      </c>
      <c r="F90" s="112">
        <v>0</v>
      </c>
      <c r="G90" s="112">
        <v>22165</v>
      </c>
      <c r="H90" s="112">
        <v>44500</v>
      </c>
      <c r="I90" s="112">
        <v>0</v>
      </c>
      <c r="J90" s="112">
        <v>0</v>
      </c>
      <c r="K90" s="108">
        <f t="shared" si="7"/>
        <v>3000</v>
      </c>
      <c r="L90" s="112">
        <v>0</v>
      </c>
      <c r="M90" s="112">
        <v>3000</v>
      </c>
      <c r="N90" s="112">
        <v>0</v>
      </c>
      <c r="P90" s="148"/>
    </row>
    <row r="91" spans="1:16" x14ac:dyDescent="0.2">
      <c r="A91" s="20">
        <v>81</v>
      </c>
      <c r="B91" s="18" t="s">
        <v>175</v>
      </c>
      <c r="C91" s="19" t="s">
        <v>176</v>
      </c>
      <c r="D91" s="108">
        <f t="shared" si="6"/>
        <v>14229</v>
      </c>
      <c r="E91" s="112">
        <v>14229</v>
      </c>
      <c r="F91" s="112">
        <v>0</v>
      </c>
      <c r="G91" s="112">
        <v>0</v>
      </c>
      <c r="H91" s="112">
        <v>0</v>
      </c>
      <c r="I91" s="112">
        <v>0</v>
      </c>
      <c r="J91" s="112">
        <v>0</v>
      </c>
      <c r="K91" s="108">
        <f t="shared" si="7"/>
        <v>0</v>
      </c>
      <c r="L91" s="112">
        <v>0</v>
      </c>
      <c r="M91" s="112">
        <v>0</v>
      </c>
      <c r="N91" s="112">
        <v>0</v>
      </c>
      <c r="P91" s="148"/>
    </row>
    <row r="92" spans="1:16" x14ac:dyDescent="0.2">
      <c r="A92" s="11">
        <v>82</v>
      </c>
      <c r="B92" s="15" t="s">
        <v>177</v>
      </c>
      <c r="C92" s="17" t="s">
        <v>360</v>
      </c>
      <c r="D92" s="108">
        <f t="shared" si="6"/>
        <v>0</v>
      </c>
      <c r="E92" s="112">
        <v>0</v>
      </c>
      <c r="F92" s="112">
        <v>0</v>
      </c>
      <c r="G92" s="112">
        <v>0</v>
      </c>
      <c r="H92" s="112">
        <v>0</v>
      </c>
      <c r="I92" s="112">
        <v>0</v>
      </c>
      <c r="J92" s="112">
        <v>0</v>
      </c>
      <c r="K92" s="108">
        <f t="shared" si="7"/>
        <v>0</v>
      </c>
      <c r="L92" s="112">
        <v>0</v>
      </c>
      <c r="M92" s="112">
        <v>0</v>
      </c>
      <c r="N92" s="112">
        <v>0</v>
      </c>
      <c r="P92" s="148"/>
    </row>
    <row r="93" spans="1:16" ht="24" x14ac:dyDescent="0.2">
      <c r="A93" s="732">
        <v>83</v>
      </c>
      <c r="B93" s="735" t="s">
        <v>178</v>
      </c>
      <c r="C93" s="17" t="s">
        <v>179</v>
      </c>
      <c r="D93" s="108">
        <f t="shared" si="6"/>
        <v>11838</v>
      </c>
      <c r="E93" s="112">
        <v>0</v>
      </c>
      <c r="F93" s="112">
        <v>0</v>
      </c>
      <c r="G93" s="112">
        <v>1393</v>
      </c>
      <c r="H93" s="112">
        <v>3909</v>
      </c>
      <c r="I93" s="112">
        <v>0</v>
      </c>
      <c r="J93" s="112">
        <v>0</v>
      </c>
      <c r="K93" s="108">
        <f t="shared" si="7"/>
        <v>6536</v>
      </c>
      <c r="L93" s="112">
        <v>0</v>
      </c>
      <c r="M93" s="112">
        <f>6536</f>
        <v>6536</v>
      </c>
      <c r="N93" s="112">
        <v>0</v>
      </c>
      <c r="P93" s="148"/>
    </row>
    <row r="94" spans="1:16" ht="24" x14ac:dyDescent="0.2">
      <c r="A94" s="733"/>
      <c r="B94" s="736"/>
      <c r="C94" s="17" t="s">
        <v>180</v>
      </c>
      <c r="D94" s="108">
        <f t="shared" si="6"/>
        <v>3600</v>
      </c>
      <c r="E94" s="112">
        <v>3600</v>
      </c>
      <c r="F94" s="112">
        <v>0</v>
      </c>
      <c r="G94" s="112">
        <v>0</v>
      </c>
      <c r="H94" s="112">
        <v>0</v>
      </c>
      <c r="I94" s="112">
        <v>0</v>
      </c>
      <c r="J94" s="112">
        <v>0</v>
      </c>
      <c r="K94" s="108">
        <f t="shared" si="7"/>
        <v>0</v>
      </c>
      <c r="L94" s="112">
        <v>0</v>
      </c>
      <c r="M94" s="112">
        <v>0</v>
      </c>
      <c r="N94" s="112">
        <v>0</v>
      </c>
      <c r="P94" s="148"/>
    </row>
    <row r="95" spans="1:16" ht="36" x14ac:dyDescent="0.2">
      <c r="A95" s="734"/>
      <c r="B95" s="737"/>
      <c r="C95" s="350" t="s">
        <v>518</v>
      </c>
      <c r="D95" s="108">
        <f t="shared" si="6"/>
        <v>8000</v>
      </c>
      <c r="E95" s="112">
        <v>0</v>
      </c>
      <c r="F95" s="112">
        <v>0</v>
      </c>
      <c r="G95" s="112">
        <v>0</v>
      </c>
      <c r="H95" s="112">
        <v>0</v>
      </c>
      <c r="I95" s="112">
        <v>0</v>
      </c>
      <c r="J95" s="112">
        <v>0</v>
      </c>
      <c r="K95" s="108">
        <f t="shared" si="7"/>
        <v>8000</v>
      </c>
      <c r="L95" s="112">
        <v>0</v>
      </c>
      <c r="M95" s="112">
        <v>8000</v>
      </c>
      <c r="N95" s="112"/>
      <c r="P95" s="148"/>
    </row>
    <row r="96" spans="1:16" ht="24" x14ac:dyDescent="0.2">
      <c r="A96" s="11">
        <v>84</v>
      </c>
      <c r="B96" s="15" t="s">
        <v>181</v>
      </c>
      <c r="C96" s="13" t="s">
        <v>182</v>
      </c>
      <c r="D96" s="108">
        <f t="shared" si="6"/>
        <v>8400</v>
      </c>
      <c r="E96" s="112">
        <v>8400</v>
      </c>
      <c r="F96" s="112">
        <v>0</v>
      </c>
      <c r="G96" s="112">
        <v>0</v>
      </c>
      <c r="H96" s="112">
        <v>0</v>
      </c>
      <c r="I96" s="112">
        <v>0</v>
      </c>
      <c r="J96" s="112">
        <v>0</v>
      </c>
      <c r="K96" s="108">
        <f t="shared" si="7"/>
        <v>0</v>
      </c>
      <c r="L96" s="112">
        <v>0</v>
      </c>
      <c r="M96" s="112">
        <v>0</v>
      </c>
      <c r="N96" s="112">
        <v>0</v>
      </c>
      <c r="P96" s="148"/>
    </row>
    <row r="97" spans="1:16" x14ac:dyDescent="0.2">
      <c r="A97" s="11">
        <v>85</v>
      </c>
      <c r="B97" s="15" t="s">
        <v>183</v>
      </c>
      <c r="C97" s="19" t="s">
        <v>184</v>
      </c>
      <c r="D97" s="108">
        <f t="shared" si="6"/>
        <v>7254</v>
      </c>
      <c r="E97" s="112">
        <v>0</v>
      </c>
      <c r="F97" s="112">
        <v>0</v>
      </c>
      <c r="G97" s="112">
        <v>1650</v>
      </c>
      <c r="H97" s="112">
        <v>5604</v>
      </c>
      <c r="I97" s="112">
        <v>0</v>
      </c>
      <c r="J97" s="112">
        <v>0</v>
      </c>
      <c r="K97" s="108">
        <f t="shared" si="7"/>
        <v>0</v>
      </c>
      <c r="L97" s="112">
        <v>0</v>
      </c>
      <c r="M97" s="112">
        <v>0</v>
      </c>
      <c r="N97" s="112">
        <v>0</v>
      </c>
      <c r="P97" s="148"/>
    </row>
    <row r="98" spans="1:16" x14ac:dyDescent="0.2">
      <c r="A98" s="11">
        <v>86</v>
      </c>
      <c r="B98" s="16" t="s">
        <v>185</v>
      </c>
      <c r="C98" s="17" t="s">
        <v>186</v>
      </c>
      <c r="D98" s="108">
        <f t="shared" si="6"/>
        <v>20289</v>
      </c>
      <c r="E98" s="112">
        <v>0</v>
      </c>
      <c r="F98" s="112">
        <v>0</v>
      </c>
      <c r="G98" s="112">
        <v>4257</v>
      </c>
      <c r="H98" s="112">
        <v>14567</v>
      </c>
      <c r="I98" s="112">
        <v>1026</v>
      </c>
      <c r="J98" s="112">
        <v>439</v>
      </c>
      <c r="K98" s="108">
        <f t="shared" si="7"/>
        <v>0</v>
      </c>
      <c r="L98" s="112">
        <v>0</v>
      </c>
      <c r="M98" s="112">
        <v>0</v>
      </c>
      <c r="N98" s="112">
        <v>0</v>
      </c>
      <c r="P98" s="148"/>
    </row>
    <row r="99" spans="1:16" x14ac:dyDescent="0.2">
      <c r="A99" s="11">
        <v>87</v>
      </c>
      <c r="B99" s="15" t="s">
        <v>187</v>
      </c>
      <c r="C99" s="13" t="s">
        <v>188</v>
      </c>
      <c r="D99" s="108">
        <f t="shared" si="6"/>
        <v>17567</v>
      </c>
      <c r="E99" s="112">
        <v>0</v>
      </c>
      <c r="F99" s="112">
        <v>0</v>
      </c>
      <c r="G99" s="112">
        <v>2473</v>
      </c>
      <c r="H99" s="112">
        <v>15094</v>
      </c>
      <c r="I99" s="112">
        <v>0</v>
      </c>
      <c r="J99" s="112">
        <v>0</v>
      </c>
      <c r="K99" s="108">
        <f t="shared" si="7"/>
        <v>0</v>
      </c>
      <c r="L99" s="112">
        <v>0</v>
      </c>
      <c r="M99" s="112">
        <v>0</v>
      </c>
      <c r="N99" s="112">
        <v>0</v>
      </c>
      <c r="P99" s="148"/>
    </row>
    <row r="100" spans="1:16" x14ac:dyDescent="0.2">
      <c r="A100" s="11">
        <v>88</v>
      </c>
      <c r="B100" s="16" t="s">
        <v>189</v>
      </c>
      <c r="C100" s="17" t="s">
        <v>190</v>
      </c>
      <c r="D100" s="108">
        <f t="shared" si="6"/>
        <v>18985</v>
      </c>
      <c r="E100" s="112">
        <v>0</v>
      </c>
      <c r="F100" s="112">
        <v>0</v>
      </c>
      <c r="G100" s="112">
        <v>2076</v>
      </c>
      <c r="H100" s="112">
        <v>16909</v>
      </c>
      <c r="I100" s="112">
        <v>0</v>
      </c>
      <c r="J100" s="112">
        <v>0</v>
      </c>
      <c r="K100" s="108">
        <f t="shared" si="7"/>
        <v>0</v>
      </c>
      <c r="L100" s="112">
        <v>0</v>
      </c>
      <c r="M100" s="112">
        <v>0</v>
      </c>
      <c r="N100" s="112">
        <v>0</v>
      </c>
      <c r="P100" s="148"/>
    </row>
    <row r="101" spans="1:16" x14ac:dyDescent="0.2">
      <c r="A101" s="11">
        <v>89</v>
      </c>
      <c r="B101" s="16" t="s">
        <v>191</v>
      </c>
      <c r="C101" s="17" t="s">
        <v>192</v>
      </c>
      <c r="D101" s="108">
        <f t="shared" si="6"/>
        <v>46911</v>
      </c>
      <c r="E101" s="112">
        <v>0</v>
      </c>
      <c r="F101" s="112">
        <v>0</v>
      </c>
      <c r="G101" s="112">
        <v>15795</v>
      </c>
      <c r="H101" s="112">
        <v>31116</v>
      </c>
      <c r="I101" s="112">
        <v>0</v>
      </c>
      <c r="J101" s="112">
        <v>0</v>
      </c>
      <c r="K101" s="108">
        <f t="shared" si="7"/>
        <v>0</v>
      </c>
      <c r="L101" s="112">
        <v>0</v>
      </c>
      <c r="M101" s="112">
        <v>0</v>
      </c>
      <c r="N101" s="112">
        <v>0</v>
      </c>
      <c r="P101" s="148"/>
    </row>
    <row r="102" spans="1:16" x14ac:dyDescent="0.2">
      <c r="A102" s="11">
        <v>90</v>
      </c>
      <c r="B102" s="15" t="s">
        <v>193</v>
      </c>
      <c r="C102" s="19" t="s">
        <v>194</v>
      </c>
      <c r="D102" s="108">
        <f t="shared" si="6"/>
        <v>22046</v>
      </c>
      <c r="E102" s="112">
        <v>0</v>
      </c>
      <c r="F102" s="112">
        <v>0</v>
      </c>
      <c r="G102" s="112">
        <v>3188</v>
      </c>
      <c r="H102" s="112">
        <v>17394</v>
      </c>
      <c r="I102" s="112">
        <v>1025</v>
      </c>
      <c r="J102" s="112">
        <v>439</v>
      </c>
      <c r="K102" s="108">
        <f t="shared" si="7"/>
        <v>0</v>
      </c>
      <c r="L102" s="112">
        <v>0</v>
      </c>
      <c r="M102" s="112">
        <v>0</v>
      </c>
      <c r="N102" s="112">
        <v>0</v>
      </c>
      <c r="P102" s="148"/>
    </row>
    <row r="103" spans="1:16" x14ac:dyDescent="0.2">
      <c r="A103" s="11">
        <v>91</v>
      </c>
      <c r="B103" s="15" t="s">
        <v>195</v>
      </c>
      <c r="C103" s="13" t="s">
        <v>196</v>
      </c>
      <c r="D103" s="108">
        <f t="shared" si="6"/>
        <v>28564</v>
      </c>
      <c r="E103" s="112">
        <v>0</v>
      </c>
      <c r="F103" s="112">
        <v>0</v>
      </c>
      <c r="G103" s="112">
        <v>7840</v>
      </c>
      <c r="H103" s="112">
        <v>19260</v>
      </c>
      <c r="I103" s="112">
        <v>1025</v>
      </c>
      <c r="J103" s="112">
        <v>439</v>
      </c>
      <c r="K103" s="108">
        <f t="shared" si="7"/>
        <v>0</v>
      </c>
      <c r="L103" s="112">
        <v>0</v>
      </c>
      <c r="M103" s="112">
        <v>0</v>
      </c>
      <c r="N103" s="112">
        <v>0</v>
      </c>
      <c r="P103" s="148"/>
    </row>
    <row r="104" spans="1:16" x14ac:dyDescent="0.2">
      <c r="A104" s="11">
        <v>92</v>
      </c>
      <c r="B104" s="12" t="s">
        <v>197</v>
      </c>
      <c r="C104" s="13" t="s">
        <v>198</v>
      </c>
      <c r="D104" s="108">
        <f t="shared" si="6"/>
        <v>55042</v>
      </c>
      <c r="E104" s="112">
        <v>0</v>
      </c>
      <c r="F104" s="112">
        <v>0</v>
      </c>
      <c r="G104" s="112">
        <v>5330</v>
      </c>
      <c r="H104" s="112">
        <v>49679</v>
      </c>
      <c r="I104" s="112">
        <v>0</v>
      </c>
      <c r="J104" s="112">
        <v>0</v>
      </c>
      <c r="K104" s="108">
        <f t="shared" si="7"/>
        <v>33</v>
      </c>
      <c r="L104" s="112">
        <v>0</v>
      </c>
      <c r="M104" s="112">
        <v>33</v>
      </c>
      <c r="N104" s="112">
        <v>0</v>
      </c>
      <c r="P104" s="148"/>
    </row>
    <row r="105" spans="1:16" x14ac:dyDescent="0.2">
      <c r="A105" s="11">
        <v>93</v>
      </c>
      <c r="B105" s="12" t="s">
        <v>199</v>
      </c>
      <c r="C105" s="13" t="s">
        <v>200</v>
      </c>
      <c r="D105" s="108">
        <f t="shared" si="6"/>
        <v>47155</v>
      </c>
      <c r="E105" s="112">
        <v>0</v>
      </c>
      <c r="F105" s="112">
        <v>0</v>
      </c>
      <c r="G105" s="112">
        <v>11529</v>
      </c>
      <c r="H105" s="112">
        <v>35598</v>
      </c>
      <c r="I105" s="112">
        <v>0</v>
      </c>
      <c r="J105" s="112">
        <v>0</v>
      </c>
      <c r="K105" s="108">
        <f t="shared" si="7"/>
        <v>28</v>
      </c>
      <c r="L105" s="112">
        <v>0</v>
      </c>
      <c r="M105" s="112">
        <v>28</v>
      </c>
      <c r="N105" s="112">
        <v>0</v>
      </c>
      <c r="P105" s="148"/>
    </row>
    <row r="106" spans="1:16" x14ac:dyDescent="0.2">
      <c r="A106" s="11">
        <v>94</v>
      </c>
      <c r="B106" s="16" t="s">
        <v>201</v>
      </c>
      <c r="C106" s="17" t="s">
        <v>202</v>
      </c>
      <c r="D106" s="108">
        <f t="shared" si="6"/>
        <v>14978</v>
      </c>
      <c r="E106" s="112">
        <v>0</v>
      </c>
      <c r="F106" s="112">
        <v>0</v>
      </c>
      <c r="G106" s="112">
        <v>3958</v>
      </c>
      <c r="H106" s="112">
        <v>11020</v>
      </c>
      <c r="I106" s="112">
        <v>0</v>
      </c>
      <c r="J106" s="112">
        <v>0</v>
      </c>
      <c r="K106" s="108">
        <f t="shared" si="7"/>
        <v>0</v>
      </c>
      <c r="L106" s="112">
        <v>0</v>
      </c>
      <c r="M106" s="112">
        <v>0</v>
      </c>
      <c r="N106" s="112">
        <v>0</v>
      </c>
      <c r="P106" s="148"/>
    </row>
    <row r="107" spans="1:16" x14ac:dyDescent="0.2">
      <c r="A107" s="11">
        <v>95</v>
      </c>
      <c r="B107" s="18" t="s">
        <v>203</v>
      </c>
      <c r="C107" s="19" t="s">
        <v>204</v>
      </c>
      <c r="D107" s="108">
        <f t="shared" si="6"/>
        <v>17823</v>
      </c>
      <c r="E107" s="112">
        <v>0</v>
      </c>
      <c r="F107" s="112">
        <v>0</v>
      </c>
      <c r="G107" s="112">
        <v>2651</v>
      </c>
      <c r="H107" s="112">
        <v>15172</v>
      </c>
      <c r="I107" s="112">
        <v>0</v>
      </c>
      <c r="J107" s="112">
        <v>0</v>
      </c>
      <c r="K107" s="108">
        <f t="shared" si="7"/>
        <v>0</v>
      </c>
      <c r="L107" s="112">
        <v>0</v>
      </c>
      <c r="M107" s="112">
        <v>0</v>
      </c>
      <c r="N107" s="112">
        <v>0</v>
      </c>
      <c r="P107" s="148"/>
    </row>
    <row r="108" spans="1:16" x14ac:dyDescent="0.2">
      <c r="A108" s="11">
        <v>96</v>
      </c>
      <c r="B108" s="12" t="s">
        <v>205</v>
      </c>
      <c r="C108" s="13" t="s">
        <v>206</v>
      </c>
      <c r="D108" s="108">
        <f t="shared" si="6"/>
        <v>18494</v>
      </c>
      <c r="E108" s="112">
        <v>0</v>
      </c>
      <c r="F108" s="112">
        <v>0</v>
      </c>
      <c r="G108" s="112">
        <v>8531</v>
      </c>
      <c r="H108" s="112">
        <v>9963</v>
      </c>
      <c r="I108" s="112">
        <v>0</v>
      </c>
      <c r="J108" s="112">
        <v>0</v>
      </c>
      <c r="K108" s="108">
        <f t="shared" si="7"/>
        <v>0</v>
      </c>
      <c r="L108" s="112">
        <v>0</v>
      </c>
      <c r="M108" s="112">
        <v>0</v>
      </c>
      <c r="N108" s="112">
        <v>0</v>
      </c>
      <c r="P108" s="148"/>
    </row>
    <row r="109" spans="1:16" x14ac:dyDescent="0.2">
      <c r="A109" s="11">
        <v>97</v>
      </c>
      <c r="B109" s="15" t="s">
        <v>207</v>
      </c>
      <c r="C109" s="13" t="s">
        <v>208</v>
      </c>
      <c r="D109" s="108">
        <f t="shared" si="6"/>
        <v>24228</v>
      </c>
      <c r="E109" s="112">
        <v>0</v>
      </c>
      <c r="F109" s="112">
        <v>0</v>
      </c>
      <c r="G109" s="112">
        <v>8550</v>
      </c>
      <c r="H109" s="112">
        <v>13706</v>
      </c>
      <c r="I109" s="112">
        <v>1025</v>
      </c>
      <c r="J109" s="112">
        <v>439</v>
      </c>
      <c r="K109" s="108">
        <f t="shared" si="7"/>
        <v>508</v>
      </c>
      <c r="L109" s="112">
        <v>0</v>
      </c>
      <c r="M109" s="112">
        <v>508</v>
      </c>
      <c r="N109" s="112">
        <v>0</v>
      </c>
      <c r="P109" s="148"/>
    </row>
    <row r="110" spans="1:16" x14ac:dyDescent="0.2">
      <c r="A110" s="11">
        <v>98</v>
      </c>
      <c r="B110" s="16" t="s">
        <v>209</v>
      </c>
      <c r="C110" s="17" t="s">
        <v>210</v>
      </c>
      <c r="D110" s="108">
        <f t="shared" si="6"/>
        <v>17145</v>
      </c>
      <c r="E110" s="112">
        <v>0</v>
      </c>
      <c r="F110" s="112">
        <v>0</v>
      </c>
      <c r="G110" s="112">
        <v>7170</v>
      </c>
      <c r="H110" s="112">
        <v>9975</v>
      </c>
      <c r="I110" s="112">
        <v>0</v>
      </c>
      <c r="J110" s="112">
        <v>0</v>
      </c>
      <c r="K110" s="108">
        <f t="shared" si="7"/>
        <v>0</v>
      </c>
      <c r="L110" s="112">
        <v>0</v>
      </c>
      <c r="M110" s="112">
        <v>0</v>
      </c>
      <c r="N110" s="112">
        <v>0</v>
      </c>
      <c r="P110" s="148"/>
    </row>
    <row r="111" spans="1:16" x14ac:dyDescent="0.2">
      <c r="A111" s="11">
        <v>99</v>
      </c>
      <c r="B111" s="16" t="s">
        <v>211</v>
      </c>
      <c r="C111" s="17" t="s">
        <v>212</v>
      </c>
      <c r="D111" s="108">
        <f t="shared" si="6"/>
        <v>20300</v>
      </c>
      <c r="E111" s="112">
        <v>0</v>
      </c>
      <c r="F111" s="112">
        <v>0</v>
      </c>
      <c r="G111" s="112">
        <v>6700</v>
      </c>
      <c r="H111" s="112">
        <v>13600</v>
      </c>
      <c r="I111" s="112">
        <v>0</v>
      </c>
      <c r="J111" s="112">
        <v>0</v>
      </c>
      <c r="K111" s="108">
        <f t="shared" si="7"/>
        <v>0</v>
      </c>
      <c r="L111" s="112">
        <v>0</v>
      </c>
      <c r="M111" s="112">
        <v>0</v>
      </c>
      <c r="N111" s="112">
        <v>0</v>
      </c>
      <c r="P111" s="148"/>
    </row>
    <row r="112" spans="1:16" x14ac:dyDescent="0.2">
      <c r="A112" s="11">
        <v>100</v>
      </c>
      <c r="B112" s="12" t="s">
        <v>213</v>
      </c>
      <c r="C112" s="13" t="s">
        <v>214</v>
      </c>
      <c r="D112" s="108">
        <f t="shared" si="6"/>
        <v>42847</v>
      </c>
      <c r="E112" s="112">
        <v>0</v>
      </c>
      <c r="F112" s="112">
        <v>0</v>
      </c>
      <c r="G112" s="112">
        <v>10220</v>
      </c>
      <c r="H112" s="112">
        <v>32497</v>
      </c>
      <c r="I112" s="112">
        <v>0</v>
      </c>
      <c r="J112" s="112">
        <v>0</v>
      </c>
      <c r="K112" s="108">
        <f t="shared" si="7"/>
        <v>130</v>
      </c>
      <c r="L112" s="112">
        <v>0</v>
      </c>
      <c r="M112" s="112">
        <v>130</v>
      </c>
      <c r="N112" s="112">
        <v>0</v>
      </c>
      <c r="P112" s="148"/>
    </row>
    <row r="113" spans="1:16" x14ac:dyDescent="0.2">
      <c r="A113" s="11">
        <v>101</v>
      </c>
      <c r="B113" s="15" t="s">
        <v>215</v>
      </c>
      <c r="C113" s="13" t="s">
        <v>216</v>
      </c>
      <c r="D113" s="108">
        <f t="shared" si="6"/>
        <v>26700</v>
      </c>
      <c r="E113" s="112">
        <v>0</v>
      </c>
      <c r="F113" s="112">
        <v>0</v>
      </c>
      <c r="G113" s="112">
        <v>4134</v>
      </c>
      <c r="H113" s="112">
        <v>22566</v>
      </c>
      <c r="I113" s="112">
        <v>0</v>
      </c>
      <c r="J113" s="112">
        <v>0</v>
      </c>
      <c r="K113" s="108">
        <f t="shared" si="7"/>
        <v>0</v>
      </c>
      <c r="L113" s="112">
        <v>0</v>
      </c>
      <c r="M113" s="112">
        <v>0</v>
      </c>
      <c r="N113" s="112">
        <v>0</v>
      </c>
      <c r="P113" s="148"/>
    </row>
    <row r="114" spans="1:16" x14ac:dyDescent="0.2">
      <c r="A114" s="11">
        <v>102</v>
      </c>
      <c r="B114" s="12" t="s">
        <v>217</v>
      </c>
      <c r="C114" s="17" t="s">
        <v>218</v>
      </c>
      <c r="D114" s="108">
        <f t="shared" si="6"/>
        <v>7520</v>
      </c>
      <c r="E114" s="112">
        <v>7520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08">
        <f t="shared" si="7"/>
        <v>0</v>
      </c>
      <c r="L114" s="112">
        <v>0</v>
      </c>
      <c r="M114" s="112">
        <v>0</v>
      </c>
      <c r="N114" s="112">
        <v>0</v>
      </c>
      <c r="P114" s="148"/>
    </row>
    <row r="115" spans="1:16" x14ac:dyDescent="0.2">
      <c r="A115" s="11">
        <v>103</v>
      </c>
      <c r="B115" s="12" t="s">
        <v>219</v>
      </c>
      <c r="C115" s="13" t="s">
        <v>220</v>
      </c>
      <c r="D115" s="108">
        <f t="shared" si="6"/>
        <v>0</v>
      </c>
      <c r="E115" s="112">
        <v>0</v>
      </c>
      <c r="F115" s="112">
        <v>0</v>
      </c>
      <c r="G115" s="112">
        <v>0</v>
      </c>
      <c r="H115" s="112">
        <v>0</v>
      </c>
      <c r="I115" s="112">
        <v>0</v>
      </c>
      <c r="J115" s="112">
        <v>0</v>
      </c>
      <c r="K115" s="108">
        <f t="shared" si="7"/>
        <v>0</v>
      </c>
      <c r="L115" s="112">
        <v>0</v>
      </c>
      <c r="M115" s="112">
        <v>0</v>
      </c>
      <c r="N115" s="112">
        <v>0</v>
      </c>
      <c r="P115" s="148"/>
    </row>
    <row r="116" spans="1:16" x14ac:dyDescent="0.2">
      <c r="A116" s="11">
        <v>104</v>
      </c>
      <c r="B116" s="16" t="s">
        <v>221</v>
      </c>
      <c r="C116" s="17" t="s">
        <v>222</v>
      </c>
      <c r="D116" s="108">
        <f t="shared" si="6"/>
        <v>1440</v>
      </c>
      <c r="E116" s="112">
        <v>1440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  <c r="K116" s="108">
        <f t="shared" si="7"/>
        <v>0</v>
      </c>
      <c r="L116" s="112">
        <v>0</v>
      </c>
      <c r="M116" s="112">
        <v>0</v>
      </c>
      <c r="N116" s="112">
        <v>0</v>
      </c>
      <c r="P116" s="148"/>
    </row>
    <row r="117" spans="1:16" x14ac:dyDescent="0.2">
      <c r="A117" s="11">
        <v>105</v>
      </c>
      <c r="B117" s="16" t="s">
        <v>223</v>
      </c>
      <c r="C117" s="17" t="s">
        <v>224</v>
      </c>
      <c r="D117" s="108">
        <f t="shared" si="6"/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08">
        <f t="shared" si="7"/>
        <v>0</v>
      </c>
      <c r="L117" s="112">
        <v>0</v>
      </c>
      <c r="M117" s="112">
        <v>0</v>
      </c>
      <c r="N117" s="112">
        <v>0</v>
      </c>
      <c r="P117" s="148"/>
    </row>
    <row r="118" spans="1:16" x14ac:dyDescent="0.2">
      <c r="A118" s="11">
        <v>106</v>
      </c>
      <c r="B118" s="16" t="s">
        <v>225</v>
      </c>
      <c r="C118" s="17" t="s">
        <v>226</v>
      </c>
      <c r="D118" s="108">
        <f t="shared" si="6"/>
        <v>0</v>
      </c>
      <c r="E118" s="112">
        <v>0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08">
        <f t="shared" si="7"/>
        <v>0</v>
      </c>
      <c r="L118" s="112">
        <v>0</v>
      </c>
      <c r="M118" s="112">
        <v>0</v>
      </c>
      <c r="N118" s="112">
        <v>0</v>
      </c>
      <c r="P118" s="148"/>
    </row>
    <row r="119" spans="1:16" x14ac:dyDescent="0.2">
      <c r="A119" s="11">
        <v>107</v>
      </c>
      <c r="B119" s="16" t="s">
        <v>227</v>
      </c>
      <c r="C119" s="17" t="s">
        <v>228</v>
      </c>
      <c r="D119" s="108">
        <f t="shared" si="6"/>
        <v>0</v>
      </c>
      <c r="E119" s="112">
        <v>0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08">
        <f t="shared" si="7"/>
        <v>0</v>
      </c>
      <c r="L119" s="112">
        <v>0</v>
      </c>
      <c r="M119" s="112">
        <v>0</v>
      </c>
      <c r="N119" s="112">
        <v>0</v>
      </c>
      <c r="P119" s="148"/>
    </row>
    <row r="120" spans="1:16" x14ac:dyDescent="0.2">
      <c r="A120" s="11">
        <v>108</v>
      </c>
      <c r="B120" s="16" t="s">
        <v>229</v>
      </c>
      <c r="C120" s="17" t="s">
        <v>230</v>
      </c>
      <c r="D120" s="108">
        <f t="shared" si="6"/>
        <v>0</v>
      </c>
      <c r="E120" s="112">
        <v>0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08">
        <f t="shared" si="7"/>
        <v>0</v>
      </c>
      <c r="L120" s="112">
        <v>0</v>
      </c>
      <c r="M120" s="112">
        <v>0</v>
      </c>
      <c r="N120" s="112">
        <v>0</v>
      </c>
      <c r="P120" s="148"/>
    </row>
    <row r="121" spans="1:16" x14ac:dyDescent="0.2">
      <c r="A121" s="11">
        <v>109</v>
      </c>
      <c r="B121" s="16" t="s">
        <v>231</v>
      </c>
      <c r="C121" s="17" t="s">
        <v>232</v>
      </c>
      <c r="D121" s="108">
        <f t="shared" si="6"/>
        <v>28040</v>
      </c>
      <c r="E121" s="112">
        <v>28040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08">
        <f t="shared" si="7"/>
        <v>0</v>
      </c>
      <c r="L121" s="112">
        <v>0</v>
      </c>
      <c r="M121" s="112">
        <v>0</v>
      </c>
      <c r="N121" s="112">
        <v>0</v>
      </c>
      <c r="P121" s="148"/>
    </row>
    <row r="122" spans="1:16" x14ac:dyDescent="0.2">
      <c r="A122" s="11">
        <v>110</v>
      </c>
      <c r="B122" s="26" t="s">
        <v>233</v>
      </c>
      <c r="C122" s="27" t="s">
        <v>234</v>
      </c>
      <c r="D122" s="108">
        <f t="shared" si="6"/>
        <v>0</v>
      </c>
      <c r="E122" s="112">
        <v>0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08">
        <f t="shared" si="7"/>
        <v>0</v>
      </c>
      <c r="L122" s="112">
        <v>0</v>
      </c>
      <c r="M122" s="112">
        <v>0</v>
      </c>
      <c r="N122" s="112">
        <v>0</v>
      </c>
      <c r="P122" s="148"/>
    </row>
    <row r="123" spans="1:16" x14ac:dyDescent="0.2">
      <c r="A123" s="11">
        <v>111</v>
      </c>
      <c r="B123" s="26" t="s">
        <v>235</v>
      </c>
      <c r="C123" s="27" t="s">
        <v>236</v>
      </c>
      <c r="D123" s="108">
        <f t="shared" si="6"/>
        <v>130</v>
      </c>
      <c r="E123" s="112">
        <v>130</v>
      </c>
      <c r="F123" s="112">
        <v>130</v>
      </c>
      <c r="G123" s="112">
        <v>0</v>
      </c>
      <c r="H123" s="112">
        <v>0</v>
      </c>
      <c r="I123" s="112">
        <v>0</v>
      </c>
      <c r="J123" s="112">
        <v>0</v>
      </c>
      <c r="K123" s="108">
        <f t="shared" si="7"/>
        <v>0</v>
      </c>
      <c r="L123" s="112">
        <v>0</v>
      </c>
      <c r="M123" s="112">
        <v>0</v>
      </c>
      <c r="N123" s="112">
        <v>0</v>
      </c>
      <c r="P123" s="148"/>
    </row>
    <row r="124" spans="1:16" x14ac:dyDescent="0.2">
      <c r="A124" s="11">
        <v>112</v>
      </c>
      <c r="B124" s="15" t="s">
        <v>237</v>
      </c>
      <c r="C124" s="13" t="s">
        <v>238</v>
      </c>
      <c r="D124" s="108">
        <f t="shared" si="6"/>
        <v>0</v>
      </c>
      <c r="E124" s="112">
        <v>0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08">
        <f t="shared" si="7"/>
        <v>0</v>
      </c>
      <c r="L124" s="112">
        <v>0</v>
      </c>
      <c r="M124" s="112">
        <v>0</v>
      </c>
      <c r="N124" s="112">
        <v>0</v>
      </c>
      <c r="P124" s="148"/>
    </row>
    <row r="125" spans="1:16" x14ac:dyDescent="0.2">
      <c r="A125" s="11">
        <v>113</v>
      </c>
      <c r="B125" s="16" t="s">
        <v>239</v>
      </c>
      <c r="C125" s="17" t="s">
        <v>240</v>
      </c>
      <c r="D125" s="108">
        <f t="shared" si="6"/>
        <v>0</v>
      </c>
      <c r="E125" s="112">
        <v>0</v>
      </c>
      <c r="F125" s="112">
        <v>0</v>
      </c>
      <c r="G125" s="112">
        <v>0</v>
      </c>
      <c r="H125" s="112">
        <v>0</v>
      </c>
      <c r="I125" s="112">
        <v>0</v>
      </c>
      <c r="J125" s="112">
        <v>0</v>
      </c>
      <c r="K125" s="108">
        <f t="shared" si="7"/>
        <v>0</v>
      </c>
      <c r="L125" s="112">
        <v>0</v>
      </c>
      <c r="M125" s="112">
        <v>0</v>
      </c>
      <c r="N125" s="112">
        <v>0</v>
      </c>
      <c r="P125" s="148"/>
    </row>
    <row r="126" spans="1:16" x14ac:dyDescent="0.2">
      <c r="A126" s="11">
        <v>114</v>
      </c>
      <c r="B126" s="12" t="s">
        <v>241</v>
      </c>
      <c r="C126" s="28" t="s">
        <v>242</v>
      </c>
      <c r="D126" s="108">
        <f t="shared" si="6"/>
        <v>0</v>
      </c>
      <c r="E126" s="112">
        <v>0</v>
      </c>
      <c r="F126" s="112">
        <v>0</v>
      </c>
      <c r="G126" s="112">
        <v>0</v>
      </c>
      <c r="H126" s="112">
        <v>0</v>
      </c>
      <c r="I126" s="112">
        <v>0</v>
      </c>
      <c r="J126" s="112">
        <v>0</v>
      </c>
      <c r="K126" s="108">
        <f t="shared" si="7"/>
        <v>0</v>
      </c>
      <c r="L126" s="112">
        <v>0</v>
      </c>
      <c r="M126" s="112">
        <v>0</v>
      </c>
      <c r="N126" s="112">
        <v>0</v>
      </c>
      <c r="P126" s="148"/>
    </row>
    <row r="127" spans="1:16" x14ac:dyDescent="0.2">
      <c r="A127" s="11">
        <v>115</v>
      </c>
      <c r="B127" s="16" t="s">
        <v>243</v>
      </c>
      <c r="C127" s="151" t="s">
        <v>387</v>
      </c>
      <c r="D127" s="108">
        <f t="shared" si="6"/>
        <v>0</v>
      </c>
      <c r="E127" s="112">
        <v>0</v>
      </c>
      <c r="F127" s="112">
        <v>0</v>
      </c>
      <c r="G127" s="112">
        <v>0</v>
      </c>
      <c r="H127" s="112">
        <v>0</v>
      </c>
      <c r="I127" s="112">
        <v>0</v>
      </c>
      <c r="J127" s="112">
        <v>0</v>
      </c>
      <c r="K127" s="108">
        <f t="shared" si="7"/>
        <v>0</v>
      </c>
      <c r="L127" s="112">
        <v>0</v>
      </c>
      <c r="M127" s="112">
        <v>0</v>
      </c>
      <c r="N127" s="112">
        <v>0</v>
      </c>
      <c r="P127" s="148"/>
    </row>
    <row r="128" spans="1:16" x14ac:dyDescent="0.2">
      <c r="A128" s="11">
        <v>116</v>
      </c>
      <c r="B128" s="15" t="s">
        <v>244</v>
      </c>
      <c r="C128" s="17" t="s">
        <v>245</v>
      </c>
      <c r="D128" s="108">
        <f t="shared" si="6"/>
        <v>0</v>
      </c>
      <c r="E128" s="112">
        <v>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08">
        <f t="shared" si="7"/>
        <v>0</v>
      </c>
      <c r="L128" s="112">
        <v>0</v>
      </c>
      <c r="M128" s="112">
        <v>0</v>
      </c>
      <c r="N128" s="112">
        <v>0</v>
      </c>
      <c r="P128" s="148"/>
    </row>
    <row r="129" spans="1:16" x14ac:dyDescent="0.2">
      <c r="A129" s="11">
        <v>117</v>
      </c>
      <c r="B129" s="15" t="s">
        <v>246</v>
      </c>
      <c r="C129" s="17" t="s">
        <v>247</v>
      </c>
      <c r="D129" s="108">
        <f t="shared" si="6"/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  <c r="K129" s="108">
        <f t="shared" si="7"/>
        <v>0</v>
      </c>
      <c r="L129" s="112">
        <v>0</v>
      </c>
      <c r="M129" s="112">
        <v>0</v>
      </c>
      <c r="N129" s="112">
        <v>0</v>
      </c>
      <c r="P129" s="148"/>
    </row>
    <row r="130" spans="1:16" x14ac:dyDescent="0.2">
      <c r="A130" s="11">
        <v>118</v>
      </c>
      <c r="B130" s="15" t="s">
        <v>248</v>
      </c>
      <c r="C130" s="17" t="s">
        <v>249</v>
      </c>
      <c r="D130" s="108">
        <f t="shared" si="6"/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08">
        <f t="shared" si="7"/>
        <v>0</v>
      </c>
      <c r="L130" s="112">
        <v>0</v>
      </c>
      <c r="M130" s="112">
        <v>0</v>
      </c>
      <c r="N130" s="112">
        <v>0</v>
      </c>
      <c r="P130" s="148"/>
    </row>
    <row r="131" spans="1:16" x14ac:dyDescent="0.2">
      <c r="A131" s="11">
        <v>119</v>
      </c>
      <c r="B131" s="12" t="s">
        <v>250</v>
      </c>
      <c r="C131" s="13" t="s">
        <v>251</v>
      </c>
      <c r="D131" s="108">
        <f t="shared" si="6"/>
        <v>2120</v>
      </c>
      <c r="E131" s="112">
        <v>2120</v>
      </c>
      <c r="F131" s="112">
        <v>0</v>
      </c>
      <c r="G131" s="112">
        <v>0</v>
      </c>
      <c r="H131" s="113">
        <v>0</v>
      </c>
      <c r="I131" s="113">
        <v>0</v>
      </c>
      <c r="J131" s="113">
        <v>0</v>
      </c>
      <c r="K131" s="108">
        <f t="shared" si="7"/>
        <v>0</v>
      </c>
      <c r="L131" s="112">
        <v>0</v>
      </c>
      <c r="M131" s="112">
        <v>0</v>
      </c>
      <c r="N131" s="112">
        <v>0</v>
      </c>
      <c r="P131" s="148"/>
    </row>
    <row r="132" spans="1:16" x14ac:dyDescent="0.2">
      <c r="A132" s="11">
        <v>120</v>
      </c>
      <c r="B132" s="15" t="s">
        <v>252</v>
      </c>
      <c r="C132" s="13" t="s">
        <v>253</v>
      </c>
      <c r="D132" s="108">
        <f t="shared" si="6"/>
        <v>0</v>
      </c>
      <c r="E132" s="112">
        <v>0</v>
      </c>
      <c r="F132" s="112">
        <v>0</v>
      </c>
      <c r="G132" s="112">
        <v>0</v>
      </c>
      <c r="H132" s="113">
        <v>0</v>
      </c>
      <c r="I132" s="113">
        <v>0</v>
      </c>
      <c r="J132" s="113">
        <v>0</v>
      </c>
      <c r="K132" s="108">
        <f t="shared" si="7"/>
        <v>0</v>
      </c>
      <c r="L132" s="112">
        <v>0</v>
      </c>
      <c r="M132" s="112">
        <v>0</v>
      </c>
      <c r="N132" s="112">
        <v>0</v>
      </c>
      <c r="P132" s="148"/>
    </row>
    <row r="133" spans="1:16" x14ac:dyDescent="0.2">
      <c r="A133" s="11">
        <v>121</v>
      </c>
      <c r="B133" s="16" t="s">
        <v>254</v>
      </c>
      <c r="C133" s="17" t="s">
        <v>255</v>
      </c>
      <c r="D133" s="108">
        <f t="shared" si="6"/>
        <v>9360</v>
      </c>
      <c r="E133" s="112">
        <v>9360</v>
      </c>
      <c r="F133" s="112">
        <v>0</v>
      </c>
      <c r="G133" s="112">
        <v>0</v>
      </c>
      <c r="H133" s="113">
        <v>0</v>
      </c>
      <c r="I133" s="113">
        <v>0</v>
      </c>
      <c r="J133" s="113">
        <v>0</v>
      </c>
      <c r="K133" s="108">
        <f t="shared" si="7"/>
        <v>0</v>
      </c>
      <c r="L133" s="112">
        <v>0</v>
      </c>
      <c r="M133" s="112">
        <v>0</v>
      </c>
      <c r="N133" s="112">
        <v>0</v>
      </c>
      <c r="P133" s="148"/>
    </row>
    <row r="134" spans="1:16" x14ac:dyDescent="0.2">
      <c r="A134" s="11">
        <v>122</v>
      </c>
      <c r="B134" s="16" t="s">
        <v>256</v>
      </c>
      <c r="C134" s="17" t="s">
        <v>257</v>
      </c>
      <c r="D134" s="108">
        <f t="shared" si="6"/>
        <v>0</v>
      </c>
      <c r="E134" s="112">
        <v>0</v>
      </c>
      <c r="F134" s="112">
        <v>0</v>
      </c>
      <c r="G134" s="112">
        <v>0</v>
      </c>
      <c r="H134" s="113">
        <v>0</v>
      </c>
      <c r="I134" s="113">
        <v>0</v>
      </c>
      <c r="J134" s="113">
        <v>0</v>
      </c>
      <c r="K134" s="108">
        <f t="shared" si="7"/>
        <v>0</v>
      </c>
      <c r="L134" s="112">
        <v>0</v>
      </c>
      <c r="M134" s="112">
        <v>0</v>
      </c>
      <c r="N134" s="112">
        <v>0</v>
      </c>
      <c r="P134" s="148"/>
    </row>
    <row r="135" spans="1:16" x14ac:dyDescent="0.2">
      <c r="A135" s="11">
        <v>123</v>
      </c>
      <c r="B135" s="16" t="s">
        <v>258</v>
      </c>
      <c r="C135" s="17" t="s">
        <v>259</v>
      </c>
      <c r="D135" s="108">
        <f t="shared" si="6"/>
        <v>216231</v>
      </c>
      <c r="E135" s="112">
        <v>0</v>
      </c>
      <c r="F135" s="112">
        <v>0</v>
      </c>
      <c r="G135" s="112">
        <v>0</v>
      </c>
      <c r="H135" s="113">
        <v>0</v>
      </c>
      <c r="I135" s="113">
        <v>0</v>
      </c>
      <c r="J135" s="113">
        <v>0</v>
      </c>
      <c r="K135" s="108">
        <f t="shared" si="7"/>
        <v>216231</v>
      </c>
      <c r="L135" s="112">
        <v>0</v>
      </c>
      <c r="M135" s="112">
        <v>216231</v>
      </c>
      <c r="N135" s="112">
        <v>0</v>
      </c>
      <c r="P135" s="148"/>
    </row>
    <row r="136" spans="1:16" x14ac:dyDescent="0.2">
      <c r="A136" s="11">
        <v>124</v>
      </c>
      <c r="B136" s="16" t="s">
        <v>260</v>
      </c>
      <c r="C136" s="17" t="s">
        <v>261</v>
      </c>
      <c r="D136" s="108">
        <f t="shared" ref="D136:D152" si="8">E136+G136+H136+I136+J136+K136</f>
        <v>130000</v>
      </c>
      <c r="E136" s="112">
        <v>0</v>
      </c>
      <c r="F136" s="112">
        <v>0</v>
      </c>
      <c r="G136" s="112">
        <v>0</v>
      </c>
      <c r="H136" s="113">
        <v>0</v>
      </c>
      <c r="I136" s="113">
        <v>0</v>
      </c>
      <c r="J136" s="113">
        <v>0</v>
      </c>
      <c r="K136" s="108">
        <f t="shared" si="7"/>
        <v>130000</v>
      </c>
      <c r="L136" s="112">
        <v>0</v>
      </c>
      <c r="M136" s="112">
        <v>130000</v>
      </c>
      <c r="N136" s="112">
        <v>0</v>
      </c>
      <c r="P136" s="148"/>
    </row>
    <row r="137" spans="1:16" x14ac:dyDescent="0.2">
      <c r="A137" s="11">
        <v>125</v>
      </c>
      <c r="B137" s="16" t="s">
        <v>262</v>
      </c>
      <c r="C137" s="17" t="s">
        <v>263</v>
      </c>
      <c r="D137" s="108">
        <f t="shared" si="8"/>
        <v>85000</v>
      </c>
      <c r="E137" s="112">
        <v>0</v>
      </c>
      <c r="F137" s="112">
        <v>0</v>
      </c>
      <c r="G137" s="112">
        <v>0</v>
      </c>
      <c r="H137" s="113">
        <v>0</v>
      </c>
      <c r="I137" s="113">
        <v>0</v>
      </c>
      <c r="J137" s="113">
        <v>0</v>
      </c>
      <c r="K137" s="108">
        <f t="shared" si="7"/>
        <v>85000</v>
      </c>
      <c r="L137" s="112">
        <v>0</v>
      </c>
      <c r="M137" s="112">
        <v>85000</v>
      </c>
      <c r="N137" s="112">
        <v>300</v>
      </c>
      <c r="P137" s="148"/>
    </row>
    <row r="138" spans="1:16" x14ac:dyDescent="0.2">
      <c r="A138" s="11">
        <v>126</v>
      </c>
      <c r="B138" s="12" t="s">
        <v>264</v>
      </c>
      <c r="C138" s="13" t="s">
        <v>265</v>
      </c>
      <c r="D138" s="108">
        <f t="shared" si="8"/>
        <v>114092</v>
      </c>
      <c r="E138" s="112">
        <v>0</v>
      </c>
      <c r="F138" s="112">
        <v>0</v>
      </c>
      <c r="G138" s="112">
        <v>0</v>
      </c>
      <c r="H138" s="113">
        <v>0</v>
      </c>
      <c r="I138" s="113">
        <v>0</v>
      </c>
      <c r="J138" s="113">
        <v>0</v>
      </c>
      <c r="K138" s="108">
        <f t="shared" si="7"/>
        <v>114092</v>
      </c>
      <c r="L138" s="112">
        <v>0</v>
      </c>
      <c r="M138" s="112">
        <v>114092</v>
      </c>
      <c r="N138" s="112">
        <v>0</v>
      </c>
      <c r="P138" s="148"/>
    </row>
    <row r="139" spans="1:16" x14ac:dyDescent="0.2">
      <c r="A139" s="11">
        <v>127</v>
      </c>
      <c r="B139" s="12" t="s">
        <v>266</v>
      </c>
      <c r="C139" s="17" t="s">
        <v>267</v>
      </c>
      <c r="D139" s="108">
        <f t="shared" si="8"/>
        <v>75721</v>
      </c>
      <c r="E139" s="112">
        <v>10365</v>
      </c>
      <c r="F139" s="112">
        <v>0</v>
      </c>
      <c r="G139" s="112">
        <v>0</v>
      </c>
      <c r="H139" s="113">
        <v>0</v>
      </c>
      <c r="I139" s="113">
        <v>0</v>
      </c>
      <c r="J139" s="113">
        <v>0</v>
      </c>
      <c r="K139" s="108">
        <f t="shared" si="7"/>
        <v>65356</v>
      </c>
      <c r="L139" s="112">
        <v>0</v>
      </c>
      <c r="M139" s="112">
        <v>65356</v>
      </c>
      <c r="N139" s="112">
        <v>0</v>
      </c>
      <c r="P139" s="148"/>
    </row>
    <row r="140" spans="1:16" x14ac:dyDescent="0.2">
      <c r="A140" s="11">
        <v>128</v>
      </c>
      <c r="B140" s="18" t="s">
        <v>268</v>
      </c>
      <c r="C140" s="19" t="s">
        <v>269</v>
      </c>
      <c r="D140" s="108">
        <f t="shared" si="8"/>
        <v>31644</v>
      </c>
      <c r="E140" s="112">
        <v>27644</v>
      </c>
      <c r="F140" s="112">
        <v>0</v>
      </c>
      <c r="G140" s="112">
        <v>0</v>
      </c>
      <c r="H140" s="113">
        <v>0</v>
      </c>
      <c r="I140" s="113">
        <v>0</v>
      </c>
      <c r="J140" s="113">
        <v>0</v>
      </c>
      <c r="K140" s="108">
        <f t="shared" si="7"/>
        <v>4000</v>
      </c>
      <c r="L140" s="112">
        <v>0</v>
      </c>
      <c r="M140" s="112">
        <v>4000</v>
      </c>
      <c r="N140" s="112">
        <v>0</v>
      </c>
      <c r="P140" s="148"/>
    </row>
    <row r="141" spans="1:16" x14ac:dyDescent="0.2">
      <c r="A141" s="11">
        <v>129</v>
      </c>
      <c r="B141" s="16" t="s">
        <v>270</v>
      </c>
      <c r="C141" s="17" t="s">
        <v>271</v>
      </c>
      <c r="D141" s="108">
        <f t="shared" si="8"/>
        <v>78000</v>
      </c>
      <c r="E141" s="112">
        <v>0</v>
      </c>
      <c r="F141" s="112">
        <v>0</v>
      </c>
      <c r="G141" s="112">
        <v>0</v>
      </c>
      <c r="H141" s="113">
        <v>0</v>
      </c>
      <c r="I141" s="113">
        <v>0</v>
      </c>
      <c r="J141" s="113">
        <v>0</v>
      </c>
      <c r="K141" s="108">
        <f t="shared" si="7"/>
        <v>78000</v>
      </c>
      <c r="L141" s="112">
        <v>0</v>
      </c>
      <c r="M141" s="112">
        <v>78000</v>
      </c>
      <c r="N141" s="112">
        <v>0</v>
      </c>
      <c r="P141" s="148"/>
    </row>
    <row r="142" spans="1:16" x14ac:dyDescent="0.2">
      <c r="A142" s="11">
        <v>130</v>
      </c>
      <c r="B142" s="16" t="s">
        <v>272</v>
      </c>
      <c r="C142" s="17" t="s">
        <v>273</v>
      </c>
      <c r="D142" s="108">
        <f t="shared" si="8"/>
        <v>182</v>
      </c>
      <c r="E142" s="112">
        <v>0</v>
      </c>
      <c r="F142" s="112">
        <v>0</v>
      </c>
      <c r="G142" s="112">
        <v>0</v>
      </c>
      <c r="H142" s="113">
        <v>0</v>
      </c>
      <c r="I142" s="113">
        <v>0</v>
      </c>
      <c r="J142" s="113">
        <v>0</v>
      </c>
      <c r="K142" s="108">
        <f t="shared" ref="K142:K152" si="9">L142+M142</f>
        <v>182</v>
      </c>
      <c r="L142" s="112">
        <v>0</v>
      </c>
      <c r="M142" s="112">
        <v>182</v>
      </c>
      <c r="N142" s="112">
        <v>0</v>
      </c>
      <c r="P142" s="148"/>
    </row>
    <row r="143" spans="1:16" x14ac:dyDescent="0.2">
      <c r="A143" s="11">
        <v>131</v>
      </c>
      <c r="B143" s="16" t="s">
        <v>274</v>
      </c>
      <c r="C143" s="17" t="s">
        <v>275</v>
      </c>
      <c r="D143" s="108">
        <f t="shared" si="8"/>
        <v>57392</v>
      </c>
      <c r="E143" s="112">
        <v>0</v>
      </c>
      <c r="F143" s="112">
        <v>0</v>
      </c>
      <c r="G143" s="112">
        <v>0</v>
      </c>
      <c r="H143" s="113">
        <v>0</v>
      </c>
      <c r="I143" s="113">
        <v>3075</v>
      </c>
      <c r="J143" s="113">
        <v>1317</v>
      </c>
      <c r="K143" s="108">
        <f t="shared" si="9"/>
        <v>53000</v>
      </c>
      <c r="L143" s="112">
        <v>0</v>
      </c>
      <c r="M143" s="112">
        <v>53000</v>
      </c>
      <c r="N143" s="112">
        <v>0</v>
      </c>
      <c r="P143" s="148"/>
    </row>
    <row r="144" spans="1:16" x14ac:dyDescent="0.2">
      <c r="A144" s="11">
        <v>132</v>
      </c>
      <c r="B144" s="18" t="s">
        <v>276</v>
      </c>
      <c r="C144" s="19" t="s">
        <v>277</v>
      </c>
      <c r="D144" s="108">
        <f t="shared" si="8"/>
        <v>35397</v>
      </c>
      <c r="E144" s="112">
        <v>0</v>
      </c>
      <c r="F144" s="112">
        <v>0</v>
      </c>
      <c r="G144" s="112">
        <v>9807</v>
      </c>
      <c r="H144" s="113">
        <v>24163</v>
      </c>
      <c r="I144" s="113">
        <v>0</v>
      </c>
      <c r="J144" s="113">
        <v>0</v>
      </c>
      <c r="K144" s="108">
        <f t="shared" si="9"/>
        <v>1427</v>
      </c>
      <c r="L144" s="112">
        <v>0</v>
      </c>
      <c r="M144" s="112">
        <v>1427</v>
      </c>
      <c r="N144" s="112">
        <v>0</v>
      </c>
      <c r="P144" s="148"/>
    </row>
    <row r="145" spans="1:16" x14ac:dyDescent="0.2">
      <c r="A145" s="11">
        <v>133</v>
      </c>
      <c r="B145" s="15" t="s">
        <v>278</v>
      </c>
      <c r="C145" s="19" t="s">
        <v>279</v>
      </c>
      <c r="D145" s="108">
        <f t="shared" si="8"/>
        <v>65928</v>
      </c>
      <c r="E145" s="112">
        <v>0</v>
      </c>
      <c r="F145" s="112">
        <v>0</v>
      </c>
      <c r="G145" s="112">
        <v>22301</v>
      </c>
      <c r="H145" s="113">
        <v>39264</v>
      </c>
      <c r="I145" s="113">
        <v>0</v>
      </c>
      <c r="J145" s="113">
        <v>0</v>
      </c>
      <c r="K145" s="108">
        <f t="shared" si="9"/>
        <v>4363</v>
      </c>
      <c r="L145" s="112">
        <v>0</v>
      </c>
      <c r="M145" s="112">
        <v>4363</v>
      </c>
      <c r="N145" s="112">
        <v>0</v>
      </c>
      <c r="P145" s="148"/>
    </row>
    <row r="146" spans="1:16" x14ac:dyDescent="0.2">
      <c r="A146" s="11">
        <v>134</v>
      </c>
      <c r="B146" s="16" t="s">
        <v>280</v>
      </c>
      <c r="C146" s="17" t="s">
        <v>281</v>
      </c>
      <c r="D146" s="108">
        <f t="shared" si="8"/>
        <v>4650</v>
      </c>
      <c r="E146" s="112">
        <v>0</v>
      </c>
      <c r="F146" s="112">
        <v>0</v>
      </c>
      <c r="G146" s="112">
        <v>0</v>
      </c>
      <c r="H146" s="113">
        <v>0</v>
      </c>
      <c r="I146" s="113">
        <v>0</v>
      </c>
      <c r="J146" s="113">
        <v>0</v>
      </c>
      <c r="K146" s="108">
        <f t="shared" si="9"/>
        <v>4650</v>
      </c>
      <c r="L146" s="112">
        <v>1650</v>
      </c>
      <c r="M146" s="112">
        <v>3000</v>
      </c>
      <c r="N146" s="112">
        <v>0</v>
      </c>
      <c r="P146" s="148"/>
    </row>
    <row r="147" spans="1:16" x14ac:dyDescent="0.2">
      <c r="A147" s="11">
        <v>135</v>
      </c>
      <c r="B147" s="12" t="s">
        <v>282</v>
      </c>
      <c r="C147" s="13" t="s">
        <v>283</v>
      </c>
      <c r="D147" s="108">
        <f t="shared" si="8"/>
        <v>14805</v>
      </c>
      <c r="E147" s="112">
        <v>0</v>
      </c>
      <c r="F147" s="112">
        <v>0</v>
      </c>
      <c r="G147" s="112">
        <v>0</v>
      </c>
      <c r="H147" s="113">
        <v>0</v>
      </c>
      <c r="I147" s="113">
        <v>0</v>
      </c>
      <c r="J147" s="113">
        <v>0</v>
      </c>
      <c r="K147" s="108">
        <f t="shared" si="9"/>
        <v>14805</v>
      </c>
      <c r="L147" s="112">
        <v>0</v>
      </c>
      <c r="M147" s="112">
        <v>14805</v>
      </c>
      <c r="N147" s="112">
        <v>0</v>
      </c>
      <c r="P147" s="148"/>
    </row>
    <row r="148" spans="1:16" ht="12.75" x14ac:dyDescent="0.2">
      <c r="A148" s="11">
        <v>136</v>
      </c>
      <c r="B148" s="29" t="s">
        <v>284</v>
      </c>
      <c r="C148" s="30" t="s">
        <v>285</v>
      </c>
      <c r="D148" s="108">
        <f t="shared" si="8"/>
        <v>0</v>
      </c>
      <c r="E148" s="112">
        <v>0</v>
      </c>
      <c r="F148" s="112">
        <v>0</v>
      </c>
      <c r="G148" s="112">
        <v>0</v>
      </c>
      <c r="H148" s="113">
        <v>0</v>
      </c>
      <c r="I148" s="113">
        <v>0</v>
      </c>
      <c r="J148" s="113">
        <v>0</v>
      </c>
      <c r="K148" s="108">
        <f t="shared" si="9"/>
        <v>0</v>
      </c>
      <c r="L148" s="112">
        <v>0</v>
      </c>
      <c r="M148" s="112">
        <v>0</v>
      </c>
      <c r="N148" s="112">
        <v>0</v>
      </c>
      <c r="P148" s="148"/>
    </row>
    <row r="149" spans="1:16" x14ac:dyDescent="0.2">
      <c r="A149" s="11">
        <v>137</v>
      </c>
      <c r="B149" s="161" t="s">
        <v>389</v>
      </c>
      <c r="C149" s="162" t="s">
        <v>390</v>
      </c>
      <c r="D149" s="108">
        <f t="shared" si="8"/>
        <v>0</v>
      </c>
      <c r="E149" s="167">
        <v>0</v>
      </c>
      <c r="F149" s="169">
        <v>0</v>
      </c>
      <c r="G149" s="169">
        <v>0</v>
      </c>
      <c r="H149" s="169">
        <v>0</v>
      </c>
      <c r="I149" s="169">
        <v>0</v>
      </c>
      <c r="J149" s="169">
        <v>0</v>
      </c>
      <c r="K149" s="108">
        <f t="shared" si="9"/>
        <v>0</v>
      </c>
      <c r="L149" s="169">
        <v>0</v>
      </c>
      <c r="M149" s="169">
        <v>0</v>
      </c>
      <c r="N149" s="169">
        <v>0</v>
      </c>
    </row>
    <row r="150" spans="1:16" x14ac:dyDescent="0.2">
      <c r="A150" s="11">
        <v>138</v>
      </c>
      <c r="B150" s="163" t="s">
        <v>391</v>
      </c>
      <c r="C150" s="164" t="s">
        <v>392</v>
      </c>
      <c r="D150" s="108">
        <f t="shared" si="8"/>
        <v>0</v>
      </c>
      <c r="E150" s="168">
        <v>0</v>
      </c>
      <c r="F150" s="170">
        <v>0</v>
      </c>
      <c r="G150" s="170">
        <v>0</v>
      </c>
      <c r="H150" s="169">
        <v>0</v>
      </c>
      <c r="I150" s="170">
        <v>0</v>
      </c>
      <c r="J150" s="170">
        <v>0</v>
      </c>
      <c r="K150" s="108">
        <f t="shared" si="9"/>
        <v>0</v>
      </c>
      <c r="L150" s="169">
        <v>0</v>
      </c>
      <c r="M150" s="169">
        <v>0</v>
      </c>
      <c r="N150" s="169">
        <v>0</v>
      </c>
    </row>
    <row r="151" spans="1:16" x14ac:dyDescent="0.2">
      <c r="A151" s="11">
        <v>139</v>
      </c>
      <c r="B151" s="165" t="s">
        <v>393</v>
      </c>
      <c r="C151" s="166" t="s">
        <v>394</v>
      </c>
      <c r="D151" s="108">
        <f t="shared" si="8"/>
        <v>0</v>
      </c>
      <c r="E151" s="168">
        <v>0</v>
      </c>
      <c r="F151" s="170">
        <v>0</v>
      </c>
      <c r="G151" s="170">
        <v>0</v>
      </c>
      <c r="H151" s="169">
        <v>0</v>
      </c>
      <c r="I151" s="169">
        <v>0</v>
      </c>
      <c r="J151" s="169">
        <v>0</v>
      </c>
      <c r="K151" s="108">
        <f t="shared" si="9"/>
        <v>0</v>
      </c>
      <c r="L151" s="169">
        <v>0</v>
      </c>
      <c r="M151" s="169">
        <v>0</v>
      </c>
      <c r="N151" s="169">
        <v>0</v>
      </c>
    </row>
    <row r="152" spans="1:16" x14ac:dyDescent="0.2">
      <c r="A152" s="11">
        <v>140</v>
      </c>
      <c r="B152" s="11" t="s">
        <v>395</v>
      </c>
      <c r="C152" s="160" t="s">
        <v>396</v>
      </c>
      <c r="D152" s="108">
        <f t="shared" si="8"/>
        <v>0</v>
      </c>
      <c r="E152" s="167">
        <v>0</v>
      </c>
      <c r="F152" s="169">
        <v>0</v>
      </c>
      <c r="G152" s="169">
        <v>0</v>
      </c>
      <c r="H152" s="170">
        <v>0</v>
      </c>
      <c r="I152" s="169">
        <v>0</v>
      </c>
      <c r="J152" s="169">
        <v>0</v>
      </c>
      <c r="K152" s="108">
        <f t="shared" si="9"/>
        <v>0</v>
      </c>
      <c r="L152" s="169">
        <v>0</v>
      </c>
      <c r="M152" s="169">
        <v>0</v>
      </c>
      <c r="N152" s="169">
        <v>0</v>
      </c>
    </row>
    <row r="153" spans="1:16" x14ac:dyDescent="0.2">
      <c r="D153" s="114"/>
      <c r="E153" s="114"/>
      <c r="F153" s="119"/>
      <c r="G153" s="114"/>
      <c r="H153" s="114"/>
      <c r="I153" s="114"/>
      <c r="J153" s="114"/>
      <c r="K153" s="114"/>
      <c r="L153" s="114"/>
      <c r="M153" s="114"/>
      <c r="N153" s="114"/>
    </row>
    <row r="154" spans="1:16" x14ac:dyDescent="0.2">
      <c r="G154" s="114"/>
    </row>
    <row r="155" spans="1:16" x14ac:dyDescent="0.2">
      <c r="D155" s="148"/>
      <c r="G155" s="114"/>
    </row>
    <row r="156" spans="1:16" x14ac:dyDescent="0.2"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</row>
    <row r="160" spans="1:16" x14ac:dyDescent="0.2">
      <c r="D160" s="114"/>
    </row>
    <row r="161" spans="4:4" x14ac:dyDescent="0.2">
      <c r="D161" s="114"/>
    </row>
  </sheetData>
  <mergeCells count="26">
    <mergeCell ref="A1:M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N5:N6"/>
    <mergeCell ref="K4:N4"/>
    <mergeCell ref="E5:E6"/>
    <mergeCell ref="F5:F6"/>
    <mergeCell ref="G5:G6"/>
    <mergeCell ref="H5:H6"/>
    <mergeCell ref="A93:A95"/>
    <mergeCell ref="B93:B95"/>
    <mergeCell ref="A10:C10"/>
    <mergeCell ref="M5:M6"/>
    <mergeCell ref="A8:C8"/>
    <mergeCell ref="A9:C9"/>
    <mergeCell ref="I5:I6"/>
    <mergeCell ref="J5:J6"/>
    <mergeCell ref="K5:K6"/>
    <mergeCell ref="L5:L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54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C94" sqref="C94"/>
    </sheetView>
  </sheetViews>
  <sheetFormatPr defaultRowHeight="12" x14ac:dyDescent="0.2"/>
  <cols>
    <col min="1" max="1" width="5" style="104" customWidth="1"/>
    <col min="2" max="2" width="8.42578125" style="104" customWidth="1"/>
    <col min="3" max="3" width="36.7109375" style="104" customWidth="1"/>
    <col min="4" max="7" width="14.7109375" style="104" customWidth="1"/>
    <col min="8" max="8" width="13.42578125" style="104" customWidth="1"/>
    <col min="9" max="9" width="9.140625" style="104"/>
    <col min="10" max="10" width="10" style="104" bestFit="1" customWidth="1"/>
    <col min="11" max="16384" width="9.140625" style="104"/>
  </cols>
  <sheetData>
    <row r="1" spans="1:10" ht="41.25" customHeight="1" x14ac:dyDescent="0.2">
      <c r="A1" s="768" t="s">
        <v>357</v>
      </c>
      <c r="B1" s="768"/>
      <c r="C1" s="768"/>
      <c r="D1" s="768"/>
      <c r="E1" s="768"/>
      <c r="F1" s="768"/>
      <c r="G1" s="768"/>
      <c r="H1" s="768"/>
      <c r="I1" s="115"/>
    </row>
    <row r="2" spans="1:10" ht="21.75" customHeight="1" x14ac:dyDescent="0.2">
      <c r="A2" s="748" t="s">
        <v>0</v>
      </c>
      <c r="B2" s="754" t="s">
        <v>1</v>
      </c>
      <c r="C2" s="748" t="s">
        <v>2</v>
      </c>
      <c r="D2" s="750" t="s">
        <v>354</v>
      </c>
      <c r="E2" s="750"/>
      <c r="F2" s="750"/>
      <c r="G2" s="750"/>
      <c r="H2" s="750"/>
      <c r="I2" s="116"/>
    </row>
    <row r="3" spans="1:10" ht="21.75" customHeight="1" x14ac:dyDescent="0.2">
      <c r="A3" s="758"/>
      <c r="B3" s="755"/>
      <c r="C3" s="758"/>
      <c r="D3" s="748" t="s">
        <v>3</v>
      </c>
      <c r="E3" s="769" t="s">
        <v>4</v>
      </c>
      <c r="F3" s="770"/>
      <c r="G3" s="770"/>
      <c r="H3" s="771"/>
      <c r="I3" s="116"/>
    </row>
    <row r="4" spans="1:10" ht="27" customHeight="1" x14ac:dyDescent="0.2">
      <c r="A4" s="758"/>
      <c r="B4" s="755"/>
      <c r="C4" s="758"/>
      <c r="D4" s="758"/>
      <c r="E4" s="772" t="s">
        <v>342</v>
      </c>
      <c r="F4" s="773" t="s">
        <v>343</v>
      </c>
      <c r="G4" s="774"/>
      <c r="H4" s="764" t="s">
        <v>355</v>
      </c>
    </row>
    <row r="5" spans="1:10" ht="49.5" customHeight="1" x14ac:dyDescent="0.2">
      <c r="A5" s="749"/>
      <c r="B5" s="756"/>
      <c r="C5" s="749"/>
      <c r="D5" s="749"/>
      <c r="E5" s="765"/>
      <c r="F5" s="117" t="s">
        <v>347</v>
      </c>
      <c r="G5" s="105" t="s">
        <v>348</v>
      </c>
      <c r="H5" s="765"/>
    </row>
    <row r="6" spans="1:10" s="110" customFormat="1" ht="11.25" x14ac:dyDescent="0.2">
      <c r="A6" s="106">
        <v>1</v>
      </c>
      <c r="B6" s="106">
        <v>2</v>
      </c>
      <c r="C6" s="106">
        <v>3</v>
      </c>
      <c r="D6" s="107">
        <v>4</v>
      </c>
      <c r="E6" s="108">
        <v>5</v>
      </c>
      <c r="F6" s="108">
        <v>6</v>
      </c>
      <c r="G6" s="108">
        <v>7</v>
      </c>
      <c r="H6" s="109">
        <v>8</v>
      </c>
    </row>
    <row r="7" spans="1:10" s="110" customFormat="1" x14ac:dyDescent="0.2">
      <c r="A7" s="747" t="s">
        <v>6</v>
      </c>
      <c r="B7" s="747"/>
      <c r="C7" s="747"/>
      <c r="D7" s="111">
        <f>E7+F7+G7+H7</f>
        <v>2856111</v>
      </c>
      <c r="E7" s="111">
        <f>E8+E9</f>
        <v>67220</v>
      </c>
      <c r="F7" s="111">
        <f t="shared" ref="F7:H7" si="0">F8+F9</f>
        <v>489123</v>
      </c>
      <c r="G7" s="111">
        <f t="shared" si="0"/>
        <v>2064798</v>
      </c>
      <c r="H7" s="111">
        <f t="shared" si="0"/>
        <v>234970</v>
      </c>
      <c r="I7" s="118"/>
      <c r="J7" s="118"/>
    </row>
    <row r="8" spans="1:10" s="110" customFormat="1" x14ac:dyDescent="0.2">
      <c r="A8" s="729" t="s">
        <v>14</v>
      </c>
      <c r="B8" s="730"/>
      <c r="C8" s="731"/>
      <c r="D8" s="108">
        <f>E8+F8+G8+H8</f>
        <v>0</v>
      </c>
      <c r="E8" s="108">
        <v>0</v>
      </c>
      <c r="F8" s="108">
        <v>0</v>
      </c>
      <c r="G8" s="108">
        <v>0</v>
      </c>
      <c r="H8" s="107">
        <v>0</v>
      </c>
      <c r="I8" s="118"/>
      <c r="J8" s="118"/>
    </row>
    <row r="9" spans="1:10" s="110" customFormat="1" x14ac:dyDescent="0.2">
      <c r="A9" s="729" t="s">
        <v>15</v>
      </c>
      <c r="B9" s="730"/>
      <c r="C9" s="731"/>
      <c r="D9" s="111">
        <f>E9+F9+G9+H9</f>
        <v>2856111</v>
      </c>
      <c r="E9" s="111">
        <f>SUM(E10:E147)</f>
        <v>67220</v>
      </c>
      <c r="F9" s="111">
        <f>SUM(F10:F147)</f>
        <v>489123</v>
      </c>
      <c r="G9" s="111">
        <f>SUM(G10:G147)</f>
        <v>2064798</v>
      </c>
      <c r="H9" s="111">
        <f>SUM(H10:H147)</f>
        <v>234970</v>
      </c>
      <c r="I9" s="118"/>
      <c r="J9" s="118"/>
    </row>
    <row r="10" spans="1:10" x14ac:dyDescent="0.2">
      <c r="A10" s="11">
        <v>1</v>
      </c>
      <c r="B10" s="12" t="s">
        <v>16</v>
      </c>
      <c r="C10" s="13" t="s">
        <v>17</v>
      </c>
      <c r="D10" s="112">
        <f>E10+F10+G10+H10</f>
        <v>6570</v>
      </c>
      <c r="E10" s="112">
        <v>0</v>
      </c>
      <c r="F10" s="112">
        <v>1900</v>
      </c>
      <c r="G10" s="112">
        <v>4670</v>
      </c>
      <c r="H10" s="112">
        <v>0</v>
      </c>
      <c r="I10" s="118"/>
      <c r="J10" s="118"/>
    </row>
    <row r="11" spans="1:10" x14ac:dyDescent="0.2">
      <c r="A11" s="11">
        <v>2</v>
      </c>
      <c r="B11" s="15" t="s">
        <v>18</v>
      </c>
      <c r="C11" s="13" t="s">
        <v>19</v>
      </c>
      <c r="D11" s="112">
        <f t="shared" ref="D11:D74" si="1">E11+F11+G11+H11</f>
        <v>4785</v>
      </c>
      <c r="E11" s="112">
        <v>0</v>
      </c>
      <c r="F11" s="112">
        <v>620</v>
      </c>
      <c r="G11" s="112">
        <v>4165</v>
      </c>
      <c r="H11" s="112">
        <v>0</v>
      </c>
      <c r="I11" s="118"/>
      <c r="J11" s="118"/>
    </row>
    <row r="12" spans="1:10" x14ac:dyDescent="0.2">
      <c r="A12" s="11">
        <v>3</v>
      </c>
      <c r="B12" s="16" t="s">
        <v>20</v>
      </c>
      <c r="C12" s="17" t="s">
        <v>21</v>
      </c>
      <c r="D12" s="112">
        <f t="shared" si="1"/>
        <v>60164</v>
      </c>
      <c r="E12" s="112">
        <v>0</v>
      </c>
      <c r="F12" s="112">
        <v>8091</v>
      </c>
      <c r="G12" s="112">
        <v>42782</v>
      </c>
      <c r="H12" s="112">
        <v>9291</v>
      </c>
      <c r="I12" s="118"/>
      <c r="J12" s="118"/>
    </row>
    <row r="13" spans="1:10" x14ac:dyDescent="0.2">
      <c r="A13" s="11">
        <v>4</v>
      </c>
      <c r="B13" s="12" t="s">
        <v>22</v>
      </c>
      <c r="C13" s="13" t="s">
        <v>23</v>
      </c>
      <c r="D13" s="112">
        <f t="shared" si="1"/>
        <v>8746</v>
      </c>
      <c r="E13" s="112">
        <v>0</v>
      </c>
      <c r="F13" s="112">
        <v>1920</v>
      </c>
      <c r="G13" s="112">
        <v>6826</v>
      </c>
      <c r="H13" s="112">
        <v>0</v>
      </c>
      <c r="I13" s="118"/>
      <c r="J13" s="118"/>
    </row>
    <row r="14" spans="1:10" x14ac:dyDescent="0.2">
      <c r="A14" s="11">
        <v>5</v>
      </c>
      <c r="B14" s="12" t="s">
        <v>24</v>
      </c>
      <c r="C14" s="13" t="s">
        <v>25</v>
      </c>
      <c r="D14" s="112">
        <f t="shared" si="1"/>
        <v>15227</v>
      </c>
      <c r="E14" s="112">
        <v>0</v>
      </c>
      <c r="F14" s="112">
        <v>4375</v>
      </c>
      <c r="G14" s="112">
        <v>10852</v>
      </c>
      <c r="H14" s="112">
        <v>0</v>
      </c>
      <c r="I14" s="118"/>
      <c r="J14" s="118"/>
    </row>
    <row r="15" spans="1:10" x14ac:dyDescent="0.2">
      <c r="A15" s="11">
        <v>6</v>
      </c>
      <c r="B15" s="16" t="s">
        <v>26</v>
      </c>
      <c r="C15" s="17" t="s">
        <v>27</v>
      </c>
      <c r="D15" s="112">
        <f t="shared" si="1"/>
        <v>114977</v>
      </c>
      <c r="E15" s="112">
        <v>0</v>
      </c>
      <c r="F15" s="112">
        <v>22799</v>
      </c>
      <c r="G15" s="112">
        <v>76082</v>
      </c>
      <c r="H15" s="112">
        <v>16096</v>
      </c>
      <c r="I15" s="118"/>
      <c r="J15" s="118"/>
    </row>
    <row r="16" spans="1:10" x14ac:dyDescent="0.2">
      <c r="A16" s="11">
        <v>7</v>
      </c>
      <c r="B16" s="18" t="s">
        <v>28</v>
      </c>
      <c r="C16" s="19" t="s">
        <v>29</v>
      </c>
      <c r="D16" s="112">
        <f t="shared" si="1"/>
        <v>53475</v>
      </c>
      <c r="E16" s="112">
        <v>0</v>
      </c>
      <c r="F16" s="112">
        <v>5021</v>
      </c>
      <c r="G16" s="112">
        <v>40253</v>
      </c>
      <c r="H16" s="112">
        <v>8201</v>
      </c>
      <c r="I16" s="118"/>
      <c r="J16" s="118"/>
    </row>
    <row r="17" spans="1:10" x14ac:dyDescent="0.2">
      <c r="A17" s="11">
        <v>8</v>
      </c>
      <c r="B17" s="16" t="s">
        <v>30</v>
      </c>
      <c r="C17" s="17" t="s">
        <v>31</v>
      </c>
      <c r="D17" s="112">
        <f t="shared" si="1"/>
        <v>16789</v>
      </c>
      <c r="E17" s="112">
        <v>0</v>
      </c>
      <c r="F17" s="112">
        <v>7160</v>
      </c>
      <c r="G17" s="112">
        <v>9629</v>
      </c>
      <c r="H17" s="112">
        <v>0</v>
      </c>
      <c r="I17" s="118"/>
      <c r="J17" s="118"/>
    </row>
    <row r="18" spans="1:10" x14ac:dyDescent="0.2">
      <c r="A18" s="11">
        <v>9</v>
      </c>
      <c r="B18" s="16" t="s">
        <v>32</v>
      </c>
      <c r="C18" s="17" t="s">
        <v>33</v>
      </c>
      <c r="D18" s="112">
        <f t="shared" si="1"/>
        <v>12163</v>
      </c>
      <c r="E18" s="112">
        <v>0</v>
      </c>
      <c r="F18" s="112">
        <v>1858</v>
      </c>
      <c r="G18" s="112">
        <v>10305</v>
      </c>
      <c r="H18" s="112">
        <v>0</v>
      </c>
      <c r="I18" s="118"/>
      <c r="J18" s="118"/>
    </row>
    <row r="19" spans="1:10" x14ac:dyDescent="0.2">
      <c r="A19" s="11">
        <v>10</v>
      </c>
      <c r="B19" s="16" t="s">
        <v>34</v>
      </c>
      <c r="C19" s="17" t="s">
        <v>35</v>
      </c>
      <c r="D19" s="112">
        <f t="shared" si="1"/>
        <v>14832</v>
      </c>
      <c r="E19" s="112">
        <v>0</v>
      </c>
      <c r="F19" s="112">
        <v>5050</v>
      </c>
      <c r="G19" s="112">
        <v>9782</v>
      </c>
      <c r="H19" s="112">
        <v>0</v>
      </c>
      <c r="I19" s="118"/>
      <c r="J19" s="118"/>
    </row>
    <row r="20" spans="1:10" x14ac:dyDescent="0.2">
      <c r="A20" s="11">
        <v>11</v>
      </c>
      <c r="B20" s="16" t="s">
        <v>36</v>
      </c>
      <c r="C20" s="17" t="s">
        <v>37</v>
      </c>
      <c r="D20" s="112">
        <f t="shared" si="1"/>
        <v>10618</v>
      </c>
      <c r="E20" s="112">
        <v>0</v>
      </c>
      <c r="F20" s="112">
        <v>3496</v>
      </c>
      <c r="G20" s="112">
        <v>7122</v>
      </c>
      <c r="H20" s="112">
        <v>0</v>
      </c>
      <c r="I20" s="118"/>
      <c r="J20" s="118"/>
    </row>
    <row r="21" spans="1:10" x14ac:dyDescent="0.2">
      <c r="A21" s="11">
        <v>12</v>
      </c>
      <c r="B21" s="16" t="s">
        <v>38</v>
      </c>
      <c r="C21" s="17" t="s">
        <v>39</v>
      </c>
      <c r="D21" s="112">
        <f t="shared" si="1"/>
        <v>27582</v>
      </c>
      <c r="E21" s="112">
        <v>0</v>
      </c>
      <c r="F21" s="112">
        <v>3185</v>
      </c>
      <c r="G21" s="112">
        <v>24397</v>
      </c>
      <c r="H21" s="112">
        <v>0</v>
      </c>
      <c r="I21" s="118"/>
      <c r="J21" s="118"/>
    </row>
    <row r="22" spans="1:10" x14ac:dyDescent="0.2">
      <c r="A22" s="20">
        <v>13</v>
      </c>
      <c r="B22" s="16" t="s">
        <v>40</v>
      </c>
      <c r="C22" s="17" t="s">
        <v>41</v>
      </c>
      <c r="D22" s="112">
        <f t="shared" si="1"/>
        <v>0</v>
      </c>
      <c r="E22" s="112">
        <v>0</v>
      </c>
      <c r="F22" s="112">
        <v>0</v>
      </c>
      <c r="G22" s="112">
        <v>0</v>
      </c>
      <c r="H22" s="112">
        <v>0</v>
      </c>
      <c r="I22" s="118"/>
      <c r="J22" s="118"/>
    </row>
    <row r="23" spans="1:10" x14ac:dyDescent="0.2">
      <c r="A23" s="11">
        <v>14</v>
      </c>
      <c r="B23" s="12" t="s">
        <v>42</v>
      </c>
      <c r="C23" s="17" t="s">
        <v>43</v>
      </c>
      <c r="D23" s="112">
        <f t="shared" si="1"/>
        <v>0</v>
      </c>
      <c r="E23" s="112">
        <v>0</v>
      </c>
      <c r="F23" s="112">
        <v>0</v>
      </c>
      <c r="G23" s="112">
        <v>0</v>
      </c>
      <c r="H23" s="112">
        <v>0</v>
      </c>
      <c r="I23" s="118"/>
      <c r="J23" s="118"/>
    </row>
    <row r="24" spans="1:10" x14ac:dyDescent="0.2">
      <c r="A24" s="20">
        <v>15</v>
      </c>
      <c r="B24" s="16" t="s">
        <v>44</v>
      </c>
      <c r="C24" s="17" t="s">
        <v>45</v>
      </c>
      <c r="D24" s="112">
        <f t="shared" si="1"/>
        <v>30599</v>
      </c>
      <c r="E24" s="112">
        <v>0</v>
      </c>
      <c r="F24" s="112">
        <v>2910</v>
      </c>
      <c r="G24" s="112">
        <v>27689</v>
      </c>
      <c r="H24" s="112">
        <v>0</v>
      </c>
      <c r="I24" s="118"/>
      <c r="J24" s="118"/>
    </row>
    <row r="25" spans="1:10" x14ac:dyDescent="0.2">
      <c r="A25" s="11">
        <v>16</v>
      </c>
      <c r="B25" s="16" t="s">
        <v>46</v>
      </c>
      <c r="C25" s="17" t="s">
        <v>47</v>
      </c>
      <c r="D25" s="112">
        <f t="shared" si="1"/>
        <v>40723</v>
      </c>
      <c r="E25" s="112">
        <v>0</v>
      </c>
      <c r="F25" s="112">
        <v>15143</v>
      </c>
      <c r="G25" s="112">
        <v>25580</v>
      </c>
      <c r="H25" s="112">
        <v>0</v>
      </c>
      <c r="I25" s="118"/>
      <c r="J25" s="118"/>
    </row>
    <row r="26" spans="1:10" x14ac:dyDescent="0.2">
      <c r="A26" s="20">
        <v>17</v>
      </c>
      <c r="B26" s="16" t="s">
        <v>48</v>
      </c>
      <c r="C26" s="17" t="s">
        <v>49</v>
      </c>
      <c r="D26" s="112">
        <f t="shared" si="1"/>
        <v>38088</v>
      </c>
      <c r="E26" s="112">
        <v>0</v>
      </c>
      <c r="F26" s="112">
        <v>13096</v>
      </c>
      <c r="G26" s="112">
        <v>24992</v>
      </c>
      <c r="H26" s="112">
        <v>0</v>
      </c>
      <c r="I26" s="118"/>
      <c r="J26" s="118"/>
    </row>
    <row r="27" spans="1:10" x14ac:dyDescent="0.2">
      <c r="A27" s="11">
        <v>18</v>
      </c>
      <c r="B27" s="16" t="s">
        <v>50</v>
      </c>
      <c r="C27" s="17" t="s">
        <v>51</v>
      </c>
      <c r="D27" s="112">
        <f t="shared" si="1"/>
        <v>92163</v>
      </c>
      <c r="E27" s="112">
        <v>0</v>
      </c>
      <c r="F27" s="112">
        <v>12200</v>
      </c>
      <c r="G27" s="112">
        <v>65703</v>
      </c>
      <c r="H27" s="112">
        <v>14260</v>
      </c>
      <c r="I27" s="118"/>
      <c r="J27" s="118"/>
    </row>
    <row r="28" spans="1:10" x14ac:dyDescent="0.2">
      <c r="A28" s="20">
        <v>19</v>
      </c>
      <c r="B28" s="12" t="s">
        <v>52</v>
      </c>
      <c r="C28" s="13" t="s">
        <v>53</v>
      </c>
      <c r="D28" s="112">
        <f t="shared" si="1"/>
        <v>12336</v>
      </c>
      <c r="E28" s="112">
        <v>0</v>
      </c>
      <c r="F28" s="112">
        <v>2020</v>
      </c>
      <c r="G28" s="112">
        <v>10316</v>
      </c>
      <c r="H28" s="112">
        <v>0</v>
      </c>
      <c r="I28" s="118"/>
      <c r="J28" s="118"/>
    </row>
    <row r="29" spans="1:10" x14ac:dyDescent="0.2">
      <c r="A29" s="11">
        <v>20</v>
      </c>
      <c r="B29" s="12" t="s">
        <v>54</v>
      </c>
      <c r="C29" s="13" t="s">
        <v>55</v>
      </c>
      <c r="D29" s="112">
        <f t="shared" si="1"/>
        <v>12801</v>
      </c>
      <c r="E29" s="112">
        <v>0</v>
      </c>
      <c r="F29" s="112">
        <v>1940</v>
      </c>
      <c r="G29" s="112">
        <v>10861</v>
      </c>
      <c r="H29" s="112">
        <v>0</v>
      </c>
      <c r="I29" s="118"/>
      <c r="J29" s="118"/>
    </row>
    <row r="30" spans="1:10" x14ac:dyDescent="0.2">
      <c r="A30" s="20">
        <v>21</v>
      </c>
      <c r="B30" s="12" t="s">
        <v>56</v>
      </c>
      <c r="C30" s="13" t="s">
        <v>57</v>
      </c>
      <c r="D30" s="112">
        <f t="shared" si="1"/>
        <v>47952</v>
      </c>
      <c r="E30" s="112">
        <v>0</v>
      </c>
      <c r="F30" s="112">
        <v>15450</v>
      </c>
      <c r="G30" s="112">
        <v>32502</v>
      </c>
      <c r="H30" s="112">
        <v>0</v>
      </c>
      <c r="I30" s="118"/>
      <c r="J30" s="118"/>
    </row>
    <row r="31" spans="1:10" x14ac:dyDescent="0.2">
      <c r="A31" s="11">
        <v>22</v>
      </c>
      <c r="B31" s="12" t="s">
        <v>58</v>
      </c>
      <c r="C31" s="13" t="s">
        <v>59</v>
      </c>
      <c r="D31" s="112">
        <f t="shared" si="1"/>
        <v>43232</v>
      </c>
      <c r="E31" s="112">
        <v>0</v>
      </c>
      <c r="F31" s="112">
        <v>6371</v>
      </c>
      <c r="G31" s="112">
        <v>27695</v>
      </c>
      <c r="H31" s="112">
        <v>9166</v>
      </c>
      <c r="I31" s="118"/>
      <c r="J31" s="118"/>
    </row>
    <row r="32" spans="1:10" x14ac:dyDescent="0.2">
      <c r="A32" s="20">
        <v>23</v>
      </c>
      <c r="B32" s="16" t="s">
        <v>60</v>
      </c>
      <c r="C32" s="17" t="s">
        <v>61</v>
      </c>
      <c r="D32" s="112">
        <f t="shared" si="1"/>
        <v>10152</v>
      </c>
      <c r="E32" s="112">
        <v>0</v>
      </c>
      <c r="F32" s="112">
        <v>1838</v>
      </c>
      <c r="G32" s="112">
        <v>8314</v>
      </c>
      <c r="H32" s="112">
        <v>0</v>
      </c>
      <c r="I32" s="118"/>
      <c r="J32" s="118"/>
    </row>
    <row r="33" spans="1:10" x14ac:dyDescent="0.2">
      <c r="A33" s="11">
        <v>24</v>
      </c>
      <c r="B33" s="16" t="s">
        <v>62</v>
      </c>
      <c r="C33" s="17" t="s">
        <v>63</v>
      </c>
      <c r="D33" s="112">
        <f t="shared" si="1"/>
        <v>0</v>
      </c>
      <c r="E33" s="112">
        <v>0</v>
      </c>
      <c r="F33" s="112">
        <v>0</v>
      </c>
      <c r="G33" s="112">
        <v>0</v>
      </c>
      <c r="H33" s="112">
        <v>0</v>
      </c>
      <c r="I33" s="118"/>
      <c r="J33" s="118"/>
    </row>
    <row r="34" spans="1:10" ht="24" x14ac:dyDescent="0.2">
      <c r="A34" s="20">
        <v>25</v>
      </c>
      <c r="B34" s="16" t="s">
        <v>64</v>
      </c>
      <c r="C34" s="17" t="s">
        <v>65</v>
      </c>
      <c r="D34" s="112">
        <f t="shared" si="1"/>
        <v>0</v>
      </c>
      <c r="E34" s="112">
        <v>0</v>
      </c>
      <c r="F34" s="112">
        <v>0</v>
      </c>
      <c r="G34" s="112">
        <v>0</v>
      </c>
      <c r="H34" s="112">
        <v>0</v>
      </c>
      <c r="I34" s="118"/>
      <c r="J34" s="118"/>
    </row>
    <row r="35" spans="1:10" x14ac:dyDescent="0.2">
      <c r="A35" s="11">
        <v>26</v>
      </c>
      <c r="B35" s="12" t="s">
        <v>66</v>
      </c>
      <c r="C35" s="19" t="s">
        <v>67</v>
      </c>
      <c r="D35" s="112">
        <f t="shared" si="1"/>
        <v>59292</v>
      </c>
      <c r="E35" s="112">
        <v>0</v>
      </c>
      <c r="F35" s="112">
        <v>8258</v>
      </c>
      <c r="G35" s="112">
        <v>30817</v>
      </c>
      <c r="H35" s="112">
        <v>20217</v>
      </c>
      <c r="I35" s="118"/>
      <c r="J35" s="118"/>
    </row>
    <row r="36" spans="1:10" x14ac:dyDescent="0.2">
      <c r="A36" s="20">
        <v>27</v>
      </c>
      <c r="B36" s="16" t="s">
        <v>68</v>
      </c>
      <c r="C36" s="17" t="s">
        <v>69</v>
      </c>
      <c r="D36" s="112">
        <f t="shared" si="1"/>
        <v>81614</v>
      </c>
      <c r="E36" s="112">
        <v>0</v>
      </c>
      <c r="F36" s="112">
        <v>15400</v>
      </c>
      <c r="G36" s="112">
        <v>66214</v>
      </c>
      <c r="H36" s="112">
        <v>0</v>
      </c>
      <c r="I36" s="118"/>
      <c r="J36" s="118"/>
    </row>
    <row r="37" spans="1:10" x14ac:dyDescent="0.2">
      <c r="A37" s="11">
        <v>28</v>
      </c>
      <c r="B37" s="16" t="s">
        <v>70</v>
      </c>
      <c r="C37" s="17" t="s">
        <v>71</v>
      </c>
      <c r="D37" s="112">
        <f t="shared" si="1"/>
        <v>105159</v>
      </c>
      <c r="E37" s="112">
        <v>0</v>
      </c>
      <c r="F37" s="112">
        <v>0</v>
      </c>
      <c r="G37" s="112">
        <v>99102</v>
      </c>
      <c r="H37" s="112">
        <v>6057</v>
      </c>
      <c r="I37" s="118"/>
      <c r="J37" s="118"/>
    </row>
    <row r="38" spans="1:10" x14ac:dyDescent="0.2">
      <c r="A38" s="20">
        <v>29</v>
      </c>
      <c r="B38" s="15" t="s">
        <v>72</v>
      </c>
      <c r="C38" s="19" t="s">
        <v>73</v>
      </c>
      <c r="D38" s="112">
        <f t="shared" si="1"/>
        <v>0</v>
      </c>
      <c r="E38" s="112">
        <v>0</v>
      </c>
      <c r="F38" s="112">
        <v>0</v>
      </c>
      <c r="G38" s="112">
        <v>0</v>
      </c>
      <c r="H38" s="112">
        <v>0</v>
      </c>
      <c r="I38" s="118"/>
      <c r="J38" s="118"/>
    </row>
    <row r="39" spans="1:10" x14ac:dyDescent="0.2">
      <c r="A39" s="11">
        <v>30</v>
      </c>
      <c r="B39" s="12" t="s">
        <v>74</v>
      </c>
      <c r="C39" s="13" t="s">
        <v>359</v>
      </c>
      <c r="D39" s="112">
        <f t="shared" si="1"/>
        <v>0</v>
      </c>
      <c r="E39" s="112">
        <v>0</v>
      </c>
      <c r="F39" s="112">
        <v>0</v>
      </c>
      <c r="G39" s="112">
        <v>0</v>
      </c>
      <c r="H39" s="112">
        <v>0</v>
      </c>
      <c r="I39" s="118"/>
      <c r="J39" s="118"/>
    </row>
    <row r="40" spans="1:10" x14ac:dyDescent="0.2">
      <c r="A40" s="20">
        <v>31</v>
      </c>
      <c r="B40" s="16" t="s">
        <v>75</v>
      </c>
      <c r="C40" s="17" t="s">
        <v>76</v>
      </c>
      <c r="D40" s="112">
        <f t="shared" si="1"/>
        <v>1211</v>
      </c>
      <c r="E40" s="112">
        <v>0</v>
      </c>
      <c r="F40" s="112">
        <v>220</v>
      </c>
      <c r="G40" s="112">
        <v>991</v>
      </c>
      <c r="H40" s="112">
        <v>0</v>
      </c>
      <c r="I40" s="118"/>
      <c r="J40" s="118"/>
    </row>
    <row r="41" spans="1:10" ht="18" customHeight="1" x14ac:dyDescent="0.2">
      <c r="A41" s="11">
        <v>32</v>
      </c>
      <c r="B41" s="15" t="s">
        <v>77</v>
      </c>
      <c r="C41" s="13" t="s">
        <v>78</v>
      </c>
      <c r="D41" s="112">
        <f t="shared" si="1"/>
        <v>69615</v>
      </c>
      <c r="E41" s="112">
        <v>0</v>
      </c>
      <c r="F41" s="112">
        <v>16276</v>
      </c>
      <c r="G41" s="112">
        <v>45335</v>
      </c>
      <c r="H41" s="112">
        <v>8004</v>
      </c>
      <c r="I41" s="118"/>
      <c r="J41" s="118"/>
    </row>
    <row r="42" spans="1:10" x14ac:dyDescent="0.2">
      <c r="A42" s="20">
        <v>33</v>
      </c>
      <c r="B42" s="18" t="s">
        <v>79</v>
      </c>
      <c r="C42" s="19" t="s">
        <v>80</v>
      </c>
      <c r="D42" s="112">
        <f t="shared" si="1"/>
        <v>90279</v>
      </c>
      <c r="E42" s="112">
        <v>0</v>
      </c>
      <c r="F42" s="112">
        <v>17500</v>
      </c>
      <c r="G42" s="112">
        <v>58965</v>
      </c>
      <c r="H42" s="112">
        <v>13814</v>
      </c>
      <c r="I42" s="118"/>
      <c r="J42" s="118"/>
    </row>
    <row r="43" spans="1:10" x14ac:dyDescent="0.2">
      <c r="A43" s="11">
        <v>34</v>
      </c>
      <c r="B43" s="15" t="s">
        <v>81</v>
      </c>
      <c r="C43" s="13" t="s">
        <v>82</v>
      </c>
      <c r="D43" s="112">
        <f t="shared" si="1"/>
        <v>18909</v>
      </c>
      <c r="E43" s="112">
        <v>0</v>
      </c>
      <c r="F43" s="112">
        <v>6830</v>
      </c>
      <c r="G43" s="112">
        <v>12079</v>
      </c>
      <c r="H43" s="112">
        <v>0</v>
      </c>
      <c r="I43" s="118"/>
      <c r="J43" s="118"/>
    </row>
    <row r="44" spans="1:10" x14ac:dyDescent="0.2">
      <c r="A44" s="20">
        <v>35</v>
      </c>
      <c r="B44" s="16" t="s">
        <v>83</v>
      </c>
      <c r="C44" s="17" t="s">
        <v>84</v>
      </c>
      <c r="D44" s="112">
        <f t="shared" si="1"/>
        <v>62988</v>
      </c>
      <c r="E44" s="112">
        <v>0</v>
      </c>
      <c r="F44" s="112">
        <v>10594</v>
      </c>
      <c r="G44" s="112">
        <v>47569</v>
      </c>
      <c r="H44" s="112">
        <v>4825</v>
      </c>
      <c r="I44" s="118"/>
      <c r="J44" s="118"/>
    </row>
    <row r="45" spans="1:10" x14ac:dyDescent="0.2">
      <c r="A45" s="11">
        <v>36</v>
      </c>
      <c r="B45" s="15" t="s">
        <v>85</v>
      </c>
      <c r="C45" s="13" t="s">
        <v>86</v>
      </c>
      <c r="D45" s="112">
        <f t="shared" si="1"/>
        <v>13234</v>
      </c>
      <c r="E45" s="112">
        <v>0</v>
      </c>
      <c r="F45" s="112">
        <v>3103</v>
      </c>
      <c r="G45" s="112">
        <v>10131</v>
      </c>
      <c r="H45" s="112">
        <v>0</v>
      </c>
      <c r="I45" s="118"/>
      <c r="J45" s="118"/>
    </row>
    <row r="46" spans="1:10" x14ac:dyDescent="0.2">
      <c r="A46" s="20">
        <v>37</v>
      </c>
      <c r="B46" s="12" t="s">
        <v>87</v>
      </c>
      <c r="C46" s="13" t="s">
        <v>88</v>
      </c>
      <c r="D46" s="112">
        <f t="shared" si="1"/>
        <v>42021</v>
      </c>
      <c r="E46" s="112">
        <v>0</v>
      </c>
      <c r="F46" s="112">
        <v>2285</v>
      </c>
      <c r="G46" s="112">
        <v>39736</v>
      </c>
      <c r="H46" s="112">
        <v>0</v>
      </c>
      <c r="I46" s="118"/>
      <c r="J46" s="118"/>
    </row>
    <row r="47" spans="1:10" x14ac:dyDescent="0.2">
      <c r="A47" s="11">
        <v>38</v>
      </c>
      <c r="B47" s="21" t="s">
        <v>89</v>
      </c>
      <c r="C47" s="22" t="s">
        <v>90</v>
      </c>
      <c r="D47" s="112">
        <f t="shared" si="1"/>
        <v>23666</v>
      </c>
      <c r="E47" s="112">
        <v>0</v>
      </c>
      <c r="F47" s="112">
        <v>2922</v>
      </c>
      <c r="G47" s="112">
        <v>20744</v>
      </c>
      <c r="H47" s="112">
        <v>0</v>
      </c>
      <c r="I47" s="118"/>
      <c r="J47" s="118"/>
    </row>
    <row r="48" spans="1:10" x14ac:dyDescent="0.2">
      <c r="A48" s="20">
        <v>39</v>
      </c>
      <c r="B48" s="12" t="s">
        <v>91</v>
      </c>
      <c r="C48" s="13" t="s">
        <v>92</v>
      </c>
      <c r="D48" s="112">
        <f t="shared" si="1"/>
        <v>12114</v>
      </c>
      <c r="E48" s="112">
        <v>0</v>
      </c>
      <c r="F48" s="112">
        <v>0</v>
      </c>
      <c r="G48" s="112">
        <v>12114</v>
      </c>
      <c r="H48" s="112">
        <v>0</v>
      </c>
      <c r="I48" s="118"/>
      <c r="J48" s="118"/>
    </row>
    <row r="49" spans="1:10" x14ac:dyDescent="0.2">
      <c r="A49" s="11">
        <v>40</v>
      </c>
      <c r="B49" s="18" t="s">
        <v>93</v>
      </c>
      <c r="C49" s="19" t="s">
        <v>94</v>
      </c>
      <c r="D49" s="112">
        <f t="shared" si="1"/>
        <v>21396</v>
      </c>
      <c r="E49" s="112">
        <v>0</v>
      </c>
      <c r="F49" s="112">
        <v>1622</v>
      </c>
      <c r="G49" s="112">
        <v>19774</v>
      </c>
      <c r="H49" s="112">
        <v>0</v>
      </c>
      <c r="I49" s="118"/>
      <c r="J49" s="118"/>
    </row>
    <row r="50" spans="1:10" x14ac:dyDescent="0.2">
      <c r="A50" s="20">
        <v>41</v>
      </c>
      <c r="B50" s="16" t="s">
        <v>95</v>
      </c>
      <c r="C50" s="17" t="s">
        <v>96</v>
      </c>
      <c r="D50" s="112">
        <f t="shared" si="1"/>
        <v>10510</v>
      </c>
      <c r="E50" s="112">
        <v>0</v>
      </c>
      <c r="F50" s="112">
        <v>2832</v>
      </c>
      <c r="G50" s="112">
        <v>7678</v>
      </c>
      <c r="H50" s="112">
        <v>0</v>
      </c>
      <c r="I50" s="118"/>
      <c r="J50" s="118"/>
    </row>
    <row r="51" spans="1:10" x14ac:dyDescent="0.2">
      <c r="A51" s="11">
        <v>42</v>
      </c>
      <c r="B51" s="15" t="s">
        <v>97</v>
      </c>
      <c r="C51" s="13" t="s">
        <v>98</v>
      </c>
      <c r="D51" s="112">
        <f t="shared" si="1"/>
        <v>3150</v>
      </c>
      <c r="E51" s="112">
        <v>0</v>
      </c>
      <c r="F51" s="112">
        <v>20</v>
      </c>
      <c r="G51" s="112">
        <v>3130</v>
      </c>
      <c r="H51" s="112">
        <v>0</v>
      </c>
      <c r="I51" s="118"/>
      <c r="J51" s="118"/>
    </row>
    <row r="52" spans="1:10" x14ac:dyDescent="0.2">
      <c r="A52" s="20">
        <v>43</v>
      </c>
      <c r="B52" s="16" t="s">
        <v>99</v>
      </c>
      <c r="C52" s="17" t="s">
        <v>100</v>
      </c>
      <c r="D52" s="112">
        <f t="shared" si="1"/>
        <v>101742</v>
      </c>
      <c r="E52" s="112">
        <v>0</v>
      </c>
      <c r="F52" s="112">
        <v>18865</v>
      </c>
      <c r="G52" s="112">
        <v>60899</v>
      </c>
      <c r="H52" s="112">
        <v>21978</v>
      </c>
      <c r="I52" s="118"/>
      <c r="J52" s="118"/>
    </row>
    <row r="53" spans="1:10" x14ac:dyDescent="0.2">
      <c r="A53" s="11">
        <v>44</v>
      </c>
      <c r="B53" s="12" t="s">
        <v>101</v>
      </c>
      <c r="C53" s="13" t="s">
        <v>102</v>
      </c>
      <c r="D53" s="112">
        <f t="shared" si="1"/>
        <v>12687</v>
      </c>
      <c r="E53" s="112">
        <v>0</v>
      </c>
      <c r="F53" s="112">
        <v>1970</v>
      </c>
      <c r="G53" s="112">
        <v>10717</v>
      </c>
      <c r="H53" s="112">
        <v>0</v>
      </c>
      <c r="I53" s="118"/>
      <c r="J53" s="118"/>
    </row>
    <row r="54" spans="1:10" x14ac:dyDescent="0.2">
      <c r="A54" s="20">
        <v>45</v>
      </c>
      <c r="B54" s="12" t="s">
        <v>103</v>
      </c>
      <c r="C54" s="13" t="s">
        <v>104</v>
      </c>
      <c r="D54" s="112">
        <f t="shared" si="1"/>
        <v>56832</v>
      </c>
      <c r="E54" s="112">
        <v>0</v>
      </c>
      <c r="F54" s="112">
        <v>12597</v>
      </c>
      <c r="G54" s="112">
        <v>44235</v>
      </c>
      <c r="H54" s="112">
        <v>0</v>
      </c>
      <c r="I54" s="118"/>
      <c r="J54" s="118"/>
    </row>
    <row r="55" spans="1:10" x14ac:dyDescent="0.2">
      <c r="A55" s="11">
        <v>46</v>
      </c>
      <c r="B55" s="16" t="s">
        <v>105</v>
      </c>
      <c r="C55" s="17" t="s">
        <v>106</v>
      </c>
      <c r="D55" s="112">
        <f t="shared" si="1"/>
        <v>14854</v>
      </c>
      <c r="E55" s="112">
        <v>0</v>
      </c>
      <c r="F55" s="112">
        <v>3700</v>
      </c>
      <c r="G55" s="112">
        <v>11154</v>
      </c>
      <c r="H55" s="112">
        <v>0</v>
      </c>
      <c r="I55" s="118"/>
      <c r="J55" s="118"/>
    </row>
    <row r="56" spans="1:10" x14ac:dyDescent="0.2">
      <c r="A56" s="20">
        <v>47</v>
      </c>
      <c r="B56" s="16" t="s">
        <v>107</v>
      </c>
      <c r="C56" s="17" t="s">
        <v>108</v>
      </c>
      <c r="D56" s="112">
        <f t="shared" si="1"/>
        <v>21690</v>
      </c>
      <c r="E56" s="112">
        <v>0</v>
      </c>
      <c r="F56" s="112">
        <v>8359</v>
      </c>
      <c r="G56" s="112">
        <v>13331</v>
      </c>
      <c r="H56" s="112">
        <v>0</v>
      </c>
      <c r="I56" s="118"/>
      <c r="J56" s="118"/>
    </row>
    <row r="57" spans="1:10" x14ac:dyDescent="0.2">
      <c r="A57" s="11">
        <v>48</v>
      </c>
      <c r="B57" s="15" t="s">
        <v>109</v>
      </c>
      <c r="C57" s="13" t="s">
        <v>110</v>
      </c>
      <c r="D57" s="112">
        <f t="shared" si="1"/>
        <v>12282</v>
      </c>
      <c r="E57" s="112">
        <v>0</v>
      </c>
      <c r="F57" s="112">
        <v>952</v>
      </c>
      <c r="G57" s="112">
        <v>11330</v>
      </c>
      <c r="H57" s="112">
        <v>0</v>
      </c>
      <c r="I57" s="118"/>
      <c r="J57" s="118"/>
    </row>
    <row r="58" spans="1:10" x14ac:dyDescent="0.2">
      <c r="A58" s="20">
        <v>49</v>
      </c>
      <c r="B58" s="16" t="s">
        <v>111</v>
      </c>
      <c r="C58" s="17" t="s">
        <v>112</v>
      </c>
      <c r="D58" s="112">
        <f t="shared" si="1"/>
        <v>9438</v>
      </c>
      <c r="E58" s="112">
        <v>0</v>
      </c>
      <c r="F58" s="112">
        <v>1984</v>
      </c>
      <c r="G58" s="112">
        <v>7454</v>
      </c>
      <c r="H58" s="112">
        <v>0</v>
      </c>
      <c r="I58" s="118"/>
      <c r="J58" s="118"/>
    </row>
    <row r="59" spans="1:10" x14ac:dyDescent="0.2">
      <c r="A59" s="11">
        <v>50</v>
      </c>
      <c r="B59" s="15" t="s">
        <v>113</v>
      </c>
      <c r="C59" s="13" t="s">
        <v>114</v>
      </c>
      <c r="D59" s="112">
        <f t="shared" si="1"/>
        <v>18271</v>
      </c>
      <c r="E59" s="112">
        <v>0</v>
      </c>
      <c r="F59" s="112">
        <v>5244</v>
      </c>
      <c r="G59" s="112">
        <v>13027</v>
      </c>
      <c r="H59" s="112">
        <v>0</v>
      </c>
      <c r="I59" s="118"/>
      <c r="J59" s="118"/>
    </row>
    <row r="60" spans="1:10" x14ac:dyDescent="0.2">
      <c r="A60" s="20">
        <v>51</v>
      </c>
      <c r="B60" s="16" t="s">
        <v>115</v>
      </c>
      <c r="C60" s="17" t="s">
        <v>116</v>
      </c>
      <c r="D60" s="112">
        <f t="shared" si="1"/>
        <v>37987</v>
      </c>
      <c r="E60" s="112">
        <v>0</v>
      </c>
      <c r="F60" s="112">
        <v>9118</v>
      </c>
      <c r="G60" s="112">
        <v>28869</v>
      </c>
      <c r="H60" s="112">
        <v>0</v>
      </c>
      <c r="I60" s="118"/>
      <c r="J60" s="118"/>
    </row>
    <row r="61" spans="1:10" x14ac:dyDescent="0.2">
      <c r="A61" s="11">
        <v>52</v>
      </c>
      <c r="B61" s="16" t="s">
        <v>117</v>
      </c>
      <c r="C61" s="17" t="s">
        <v>118</v>
      </c>
      <c r="D61" s="112">
        <f t="shared" si="1"/>
        <v>73554</v>
      </c>
      <c r="E61" s="112">
        <v>0</v>
      </c>
      <c r="F61" s="112">
        <v>15612</v>
      </c>
      <c r="G61" s="112">
        <v>54875</v>
      </c>
      <c r="H61" s="112">
        <v>3067</v>
      </c>
      <c r="I61" s="118"/>
      <c r="J61" s="118"/>
    </row>
    <row r="62" spans="1:10" x14ac:dyDescent="0.2">
      <c r="A62" s="20">
        <v>53</v>
      </c>
      <c r="B62" s="16" t="s">
        <v>119</v>
      </c>
      <c r="C62" s="17" t="s">
        <v>120</v>
      </c>
      <c r="D62" s="112">
        <f t="shared" si="1"/>
        <v>16797</v>
      </c>
      <c r="E62" s="112">
        <v>0</v>
      </c>
      <c r="F62" s="112">
        <v>5277</v>
      </c>
      <c r="G62" s="112">
        <v>11520</v>
      </c>
      <c r="H62" s="112">
        <v>0</v>
      </c>
      <c r="I62" s="118"/>
      <c r="J62" s="118"/>
    </row>
    <row r="63" spans="1:10" x14ac:dyDescent="0.2">
      <c r="A63" s="11">
        <v>54</v>
      </c>
      <c r="B63" s="16" t="s">
        <v>121</v>
      </c>
      <c r="C63" s="17" t="s">
        <v>122</v>
      </c>
      <c r="D63" s="112">
        <f t="shared" si="1"/>
        <v>0</v>
      </c>
      <c r="E63" s="112">
        <v>0</v>
      </c>
      <c r="F63" s="112">
        <v>0</v>
      </c>
      <c r="G63" s="112">
        <v>0</v>
      </c>
      <c r="H63" s="112">
        <v>0</v>
      </c>
      <c r="I63" s="118"/>
      <c r="J63" s="118"/>
    </row>
    <row r="64" spans="1:10" x14ac:dyDescent="0.2">
      <c r="A64" s="20">
        <v>55</v>
      </c>
      <c r="B64" s="16" t="s">
        <v>123</v>
      </c>
      <c r="C64" s="17" t="s">
        <v>124</v>
      </c>
      <c r="D64" s="112">
        <f t="shared" si="1"/>
        <v>0</v>
      </c>
      <c r="E64" s="112">
        <v>0</v>
      </c>
      <c r="F64" s="112">
        <v>0</v>
      </c>
      <c r="G64" s="112">
        <v>0</v>
      </c>
      <c r="H64" s="112">
        <v>0</v>
      </c>
      <c r="I64" s="118"/>
      <c r="J64" s="118"/>
    </row>
    <row r="65" spans="1:10" x14ac:dyDescent="0.2">
      <c r="A65" s="11">
        <v>56</v>
      </c>
      <c r="B65" s="23" t="s">
        <v>125</v>
      </c>
      <c r="C65" s="19" t="s">
        <v>126</v>
      </c>
      <c r="D65" s="112">
        <f t="shared" si="1"/>
        <v>0</v>
      </c>
      <c r="E65" s="112">
        <v>0</v>
      </c>
      <c r="F65" s="112">
        <v>0</v>
      </c>
      <c r="G65" s="112">
        <v>0</v>
      </c>
      <c r="H65" s="112">
        <v>0</v>
      </c>
      <c r="I65" s="118"/>
      <c r="J65" s="118"/>
    </row>
    <row r="66" spans="1:10" x14ac:dyDescent="0.2">
      <c r="A66" s="20">
        <v>57</v>
      </c>
      <c r="B66" s="16" t="s">
        <v>127</v>
      </c>
      <c r="C66" s="17" t="s">
        <v>128</v>
      </c>
      <c r="D66" s="112">
        <f t="shared" si="1"/>
        <v>80813</v>
      </c>
      <c r="E66" s="112">
        <v>0</v>
      </c>
      <c r="F66" s="112">
        <v>3631</v>
      </c>
      <c r="G66" s="112">
        <v>77182</v>
      </c>
      <c r="H66" s="112">
        <v>0</v>
      </c>
      <c r="I66" s="118"/>
      <c r="J66" s="118"/>
    </row>
    <row r="67" spans="1:10" x14ac:dyDescent="0.2">
      <c r="A67" s="11">
        <v>58</v>
      </c>
      <c r="B67" s="15" t="s">
        <v>129</v>
      </c>
      <c r="C67" s="17" t="s">
        <v>130</v>
      </c>
      <c r="D67" s="112">
        <f t="shared" si="1"/>
        <v>58850</v>
      </c>
      <c r="E67" s="112">
        <v>0</v>
      </c>
      <c r="F67" s="112">
        <v>1020</v>
      </c>
      <c r="G67" s="112">
        <v>57830</v>
      </c>
      <c r="H67" s="112">
        <v>0</v>
      </c>
      <c r="I67" s="118"/>
      <c r="J67" s="118"/>
    </row>
    <row r="68" spans="1:10" x14ac:dyDescent="0.2">
      <c r="A68" s="20">
        <v>59</v>
      </c>
      <c r="B68" s="18" t="s">
        <v>131</v>
      </c>
      <c r="C68" s="19" t="s">
        <v>132</v>
      </c>
      <c r="D68" s="112">
        <f t="shared" si="1"/>
        <v>61458</v>
      </c>
      <c r="E68" s="112">
        <v>0</v>
      </c>
      <c r="F68" s="112">
        <v>360</v>
      </c>
      <c r="G68" s="112">
        <v>61098</v>
      </c>
      <c r="H68" s="112">
        <v>0</v>
      </c>
      <c r="I68" s="118"/>
      <c r="J68" s="118"/>
    </row>
    <row r="69" spans="1:10" x14ac:dyDescent="0.2">
      <c r="A69" s="11">
        <v>60</v>
      </c>
      <c r="B69" s="15" t="s">
        <v>133</v>
      </c>
      <c r="C69" s="17" t="s">
        <v>134</v>
      </c>
      <c r="D69" s="112">
        <f t="shared" si="1"/>
        <v>110392</v>
      </c>
      <c r="E69" s="112">
        <v>0</v>
      </c>
      <c r="F69" s="112">
        <v>12352</v>
      </c>
      <c r="G69" s="112">
        <v>88607</v>
      </c>
      <c r="H69" s="112">
        <v>9433</v>
      </c>
      <c r="I69" s="118"/>
      <c r="J69" s="118"/>
    </row>
    <row r="70" spans="1:10" ht="24" x14ac:dyDescent="0.2">
      <c r="A70" s="20">
        <v>61</v>
      </c>
      <c r="B70" s="16" t="s">
        <v>135</v>
      </c>
      <c r="C70" s="17" t="s">
        <v>136</v>
      </c>
      <c r="D70" s="112">
        <f t="shared" si="1"/>
        <v>34449</v>
      </c>
      <c r="E70" s="112">
        <v>0</v>
      </c>
      <c r="F70" s="112">
        <v>3110</v>
      </c>
      <c r="G70" s="112">
        <v>31339</v>
      </c>
      <c r="H70" s="112">
        <v>0</v>
      </c>
      <c r="I70" s="118"/>
      <c r="J70" s="118"/>
    </row>
    <row r="71" spans="1:10" ht="24" x14ac:dyDescent="0.2">
      <c r="A71" s="11">
        <v>62</v>
      </c>
      <c r="B71" s="12" t="s">
        <v>137</v>
      </c>
      <c r="C71" s="17" t="s">
        <v>138</v>
      </c>
      <c r="D71" s="112">
        <f t="shared" si="1"/>
        <v>0</v>
      </c>
      <c r="E71" s="112">
        <v>0</v>
      </c>
      <c r="F71" s="112">
        <v>0</v>
      </c>
      <c r="G71" s="112">
        <v>0</v>
      </c>
      <c r="H71" s="112">
        <v>0</v>
      </c>
      <c r="I71" s="118"/>
      <c r="J71" s="118"/>
    </row>
    <row r="72" spans="1:10" ht="24" x14ac:dyDescent="0.2">
      <c r="A72" s="20">
        <v>63</v>
      </c>
      <c r="B72" s="12" t="s">
        <v>139</v>
      </c>
      <c r="C72" s="17" t="s">
        <v>140</v>
      </c>
      <c r="D72" s="112">
        <f t="shared" si="1"/>
        <v>0</v>
      </c>
      <c r="E72" s="112">
        <v>0</v>
      </c>
      <c r="F72" s="112">
        <v>0</v>
      </c>
      <c r="G72" s="112">
        <v>0</v>
      </c>
      <c r="H72" s="112">
        <v>0</v>
      </c>
      <c r="I72" s="118"/>
      <c r="J72" s="118"/>
    </row>
    <row r="73" spans="1:10" x14ac:dyDescent="0.2">
      <c r="A73" s="11">
        <v>64</v>
      </c>
      <c r="B73" s="15" t="s">
        <v>141</v>
      </c>
      <c r="C73" s="17" t="s">
        <v>142</v>
      </c>
      <c r="D73" s="112">
        <f t="shared" si="1"/>
        <v>10468</v>
      </c>
      <c r="E73" s="112">
        <v>0</v>
      </c>
      <c r="F73" s="112">
        <v>1644</v>
      </c>
      <c r="G73" s="112">
        <v>8824</v>
      </c>
      <c r="H73" s="112">
        <v>0</v>
      </c>
      <c r="I73" s="118"/>
      <c r="J73" s="118"/>
    </row>
    <row r="74" spans="1:10" x14ac:dyDescent="0.2">
      <c r="A74" s="20">
        <v>65</v>
      </c>
      <c r="B74" s="15" t="s">
        <v>143</v>
      </c>
      <c r="C74" s="13" t="s">
        <v>144</v>
      </c>
      <c r="D74" s="112">
        <f t="shared" si="1"/>
        <v>16915</v>
      </c>
      <c r="E74" s="112">
        <v>0</v>
      </c>
      <c r="F74" s="112">
        <v>2658</v>
      </c>
      <c r="G74" s="112">
        <v>3894</v>
      </c>
      <c r="H74" s="112">
        <v>10363</v>
      </c>
      <c r="I74" s="118"/>
      <c r="J74" s="118"/>
    </row>
    <row r="75" spans="1:10" x14ac:dyDescent="0.2">
      <c r="A75" s="11">
        <v>66</v>
      </c>
      <c r="B75" s="15" t="s">
        <v>145</v>
      </c>
      <c r="C75" s="17" t="s">
        <v>146</v>
      </c>
      <c r="D75" s="112">
        <f t="shared" ref="D75:D137" si="2">E75+F75+G75+H75</f>
        <v>10620</v>
      </c>
      <c r="E75" s="112">
        <v>0</v>
      </c>
      <c r="F75" s="112">
        <v>7205</v>
      </c>
      <c r="G75" s="112">
        <v>3415</v>
      </c>
      <c r="H75" s="112">
        <v>0</v>
      </c>
      <c r="I75" s="118"/>
      <c r="J75" s="118"/>
    </row>
    <row r="76" spans="1:10" ht="24" x14ac:dyDescent="0.2">
      <c r="A76" s="20">
        <v>67</v>
      </c>
      <c r="B76" s="15" t="s">
        <v>147</v>
      </c>
      <c r="C76" s="17" t="s">
        <v>148</v>
      </c>
      <c r="D76" s="112">
        <f t="shared" si="2"/>
        <v>300</v>
      </c>
      <c r="E76" s="112">
        <v>300</v>
      </c>
      <c r="F76" s="112">
        <v>0</v>
      </c>
      <c r="G76" s="112">
        <v>0</v>
      </c>
      <c r="H76" s="112">
        <v>0</v>
      </c>
      <c r="I76" s="118"/>
      <c r="J76" s="118"/>
    </row>
    <row r="77" spans="1:10" ht="24" x14ac:dyDescent="0.2">
      <c r="A77" s="11">
        <v>68</v>
      </c>
      <c r="B77" s="12" t="s">
        <v>149</v>
      </c>
      <c r="C77" s="17" t="s">
        <v>150</v>
      </c>
      <c r="D77" s="112">
        <f t="shared" si="2"/>
        <v>100</v>
      </c>
      <c r="E77" s="112">
        <v>100</v>
      </c>
      <c r="F77" s="112">
        <v>0</v>
      </c>
      <c r="G77" s="112">
        <v>0</v>
      </c>
      <c r="H77" s="112">
        <v>0</v>
      </c>
      <c r="I77" s="118"/>
      <c r="J77" s="118"/>
    </row>
    <row r="78" spans="1:10" ht="24" x14ac:dyDescent="0.2">
      <c r="A78" s="20">
        <v>69</v>
      </c>
      <c r="B78" s="15" t="s">
        <v>151</v>
      </c>
      <c r="C78" s="17" t="s">
        <v>152</v>
      </c>
      <c r="D78" s="112">
        <f t="shared" si="2"/>
        <v>100</v>
      </c>
      <c r="E78" s="112">
        <v>100</v>
      </c>
      <c r="F78" s="112">
        <v>0</v>
      </c>
      <c r="G78" s="112">
        <v>0</v>
      </c>
      <c r="H78" s="112">
        <v>0</v>
      </c>
      <c r="I78" s="118"/>
      <c r="J78" s="118"/>
    </row>
    <row r="79" spans="1:10" ht="24" x14ac:dyDescent="0.2">
      <c r="A79" s="11">
        <v>70</v>
      </c>
      <c r="B79" s="15" t="s">
        <v>153</v>
      </c>
      <c r="C79" s="17" t="s">
        <v>154</v>
      </c>
      <c r="D79" s="112">
        <f t="shared" si="2"/>
        <v>290</v>
      </c>
      <c r="E79" s="112">
        <v>290</v>
      </c>
      <c r="F79" s="112">
        <v>0</v>
      </c>
      <c r="G79" s="112">
        <v>0</v>
      </c>
      <c r="H79" s="112">
        <v>0</v>
      </c>
      <c r="I79" s="118"/>
      <c r="J79" s="118"/>
    </row>
    <row r="80" spans="1:10" ht="24" x14ac:dyDescent="0.2">
      <c r="A80" s="20">
        <v>71</v>
      </c>
      <c r="B80" s="12" t="s">
        <v>155</v>
      </c>
      <c r="C80" s="17" t="s">
        <v>156</v>
      </c>
      <c r="D80" s="112">
        <f t="shared" si="2"/>
        <v>1600</v>
      </c>
      <c r="E80" s="112">
        <v>1600</v>
      </c>
      <c r="F80" s="112">
        <v>0</v>
      </c>
      <c r="G80" s="112">
        <v>0</v>
      </c>
      <c r="H80" s="112">
        <v>0</v>
      </c>
      <c r="I80" s="118"/>
      <c r="J80" s="118"/>
    </row>
    <row r="81" spans="1:10" ht="24" x14ac:dyDescent="0.2">
      <c r="A81" s="11">
        <v>72</v>
      </c>
      <c r="B81" s="12" t="s">
        <v>157</v>
      </c>
      <c r="C81" s="17" t="s">
        <v>158</v>
      </c>
      <c r="D81" s="112">
        <f t="shared" si="2"/>
        <v>150</v>
      </c>
      <c r="E81" s="112">
        <v>150</v>
      </c>
      <c r="F81" s="112">
        <v>0</v>
      </c>
      <c r="G81" s="112">
        <v>0</v>
      </c>
      <c r="H81" s="112">
        <v>0</v>
      </c>
      <c r="I81" s="118"/>
      <c r="J81" s="118"/>
    </row>
    <row r="82" spans="1:10" ht="24" x14ac:dyDescent="0.2">
      <c r="A82" s="20">
        <v>73</v>
      </c>
      <c r="B82" s="12" t="s">
        <v>159</v>
      </c>
      <c r="C82" s="17" t="s">
        <v>160</v>
      </c>
      <c r="D82" s="112">
        <f t="shared" si="2"/>
        <v>0</v>
      </c>
      <c r="E82" s="112">
        <v>0</v>
      </c>
      <c r="F82" s="112">
        <v>0</v>
      </c>
      <c r="G82" s="112">
        <v>0</v>
      </c>
      <c r="H82" s="112">
        <v>0</v>
      </c>
      <c r="I82" s="118"/>
      <c r="J82" s="118"/>
    </row>
    <row r="83" spans="1:10" x14ac:dyDescent="0.2">
      <c r="A83" s="11">
        <v>74</v>
      </c>
      <c r="B83" s="16" t="s">
        <v>161</v>
      </c>
      <c r="C83" s="17" t="s">
        <v>162</v>
      </c>
      <c r="D83" s="112">
        <f t="shared" si="2"/>
        <v>92782</v>
      </c>
      <c r="E83" s="112">
        <v>0</v>
      </c>
      <c r="F83" s="112">
        <v>8645</v>
      </c>
      <c r="G83" s="112">
        <v>74886</v>
      </c>
      <c r="H83" s="112">
        <v>9251</v>
      </c>
      <c r="I83" s="118"/>
      <c r="J83" s="118"/>
    </row>
    <row r="84" spans="1:10" x14ac:dyDescent="0.2">
      <c r="A84" s="20">
        <v>75</v>
      </c>
      <c r="B84" s="12" t="s">
        <v>163</v>
      </c>
      <c r="C84" s="17" t="s">
        <v>164</v>
      </c>
      <c r="D84" s="112">
        <f t="shared" si="2"/>
        <v>39958</v>
      </c>
      <c r="E84" s="112">
        <v>0</v>
      </c>
      <c r="F84" s="112">
        <v>26500</v>
      </c>
      <c r="G84" s="112">
        <v>13458</v>
      </c>
      <c r="H84" s="112">
        <v>0</v>
      </c>
      <c r="I84" s="118"/>
      <c r="J84" s="118"/>
    </row>
    <row r="85" spans="1:10" x14ac:dyDescent="0.2">
      <c r="A85" s="11">
        <v>76</v>
      </c>
      <c r="B85" s="16" t="s">
        <v>165</v>
      </c>
      <c r="C85" s="17" t="s">
        <v>166</v>
      </c>
      <c r="D85" s="112">
        <f t="shared" si="2"/>
        <v>23015</v>
      </c>
      <c r="E85" s="112">
        <v>0</v>
      </c>
      <c r="F85" s="112">
        <v>5411</v>
      </c>
      <c r="G85" s="112">
        <v>8532</v>
      </c>
      <c r="H85" s="112">
        <v>9072</v>
      </c>
      <c r="I85" s="118"/>
      <c r="J85" s="118"/>
    </row>
    <row r="86" spans="1:10" x14ac:dyDescent="0.2">
      <c r="A86" s="20">
        <v>77</v>
      </c>
      <c r="B86" s="18" t="s">
        <v>167</v>
      </c>
      <c r="C86" s="19" t="s">
        <v>168</v>
      </c>
      <c r="D86" s="112">
        <f t="shared" si="2"/>
        <v>1783</v>
      </c>
      <c r="E86" s="112">
        <v>0</v>
      </c>
      <c r="F86" s="112">
        <v>927</v>
      </c>
      <c r="G86" s="112">
        <v>856</v>
      </c>
      <c r="H86" s="112">
        <v>0</v>
      </c>
      <c r="I86" s="118"/>
      <c r="J86" s="118"/>
    </row>
    <row r="87" spans="1:10" x14ac:dyDescent="0.2">
      <c r="A87" s="11">
        <v>78</v>
      </c>
      <c r="B87" s="12" t="s">
        <v>169</v>
      </c>
      <c r="C87" s="17" t="s">
        <v>170</v>
      </c>
      <c r="D87" s="112">
        <f t="shared" si="2"/>
        <v>48834</v>
      </c>
      <c r="E87" s="112">
        <v>0</v>
      </c>
      <c r="F87" s="112">
        <v>12510</v>
      </c>
      <c r="G87" s="112">
        <v>36324</v>
      </c>
      <c r="H87" s="112">
        <v>0</v>
      </c>
      <c r="I87" s="118"/>
      <c r="J87" s="118"/>
    </row>
    <row r="88" spans="1:10" x14ac:dyDescent="0.2">
      <c r="A88" s="20">
        <v>79</v>
      </c>
      <c r="B88" s="18" t="s">
        <v>171</v>
      </c>
      <c r="C88" s="19" t="s">
        <v>172</v>
      </c>
      <c r="D88" s="112">
        <f t="shared" si="2"/>
        <v>62820</v>
      </c>
      <c r="E88" s="112">
        <v>0</v>
      </c>
      <c r="F88" s="112">
        <v>3840</v>
      </c>
      <c r="G88" s="112">
        <v>52873</v>
      </c>
      <c r="H88" s="112">
        <v>6107</v>
      </c>
      <c r="I88" s="118"/>
      <c r="J88" s="118"/>
    </row>
    <row r="89" spans="1:10" x14ac:dyDescent="0.2">
      <c r="A89" s="11">
        <v>80</v>
      </c>
      <c r="B89" s="12" t="s">
        <v>173</v>
      </c>
      <c r="C89" s="17" t="s">
        <v>174</v>
      </c>
      <c r="D89" s="112">
        <f t="shared" si="2"/>
        <v>61857</v>
      </c>
      <c r="E89" s="112">
        <v>0</v>
      </c>
      <c r="F89" s="112">
        <v>8000</v>
      </c>
      <c r="G89" s="112">
        <v>16075</v>
      </c>
      <c r="H89" s="112">
        <v>37782</v>
      </c>
      <c r="I89" s="118"/>
      <c r="J89" s="118"/>
    </row>
    <row r="90" spans="1:10" x14ac:dyDescent="0.2">
      <c r="A90" s="20">
        <v>81</v>
      </c>
      <c r="B90" s="18" t="s">
        <v>175</v>
      </c>
      <c r="C90" s="19" t="s">
        <v>176</v>
      </c>
      <c r="D90" s="112">
        <f t="shared" si="2"/>
        <v>28748</v>
      </c>
      <c r="E90" s="112">
        <v>28748</v>
      </c>
      <c r="F90" s="112">
        <v>0</v>
      </c>
      <c r="G90" s="112">
        <v>0</v>
      </c>
      <c r="H90" s="112">
        <v>0</v>
      </c>
      <c r="I90" s="118"/>
      <c r="J90" s="118"/>
    </row>
    <row r="91" spans="1:10" x14ac:dyDescent="0.2">
      <c r="A91" s="11">
        <v>82</v>
      </c>
      <c r="B91" s="15" t="s">
        <v>177</v>
      </c>
      <c r="C91" s="17" t="s">
        <v>360</v>
      </c>
      <c r="D91" s="112">
        <f t="shared" si="2"/>
        <v>0</v>
      </c>
      <c r="E91" s="112">
        <v>0</v>
      </c>
      <c r="F91" s="112">
        <v>0</v>
      </c>
      <c r="G91" s="112">
        <v>0</v>
      </c>
      <c r="H91" s="112">
        <v>0</v>
      </c>
      <c r="I91" s="118"/>
      <c r="J91" s="118"/>
    </row>
    <row r="92" spans="1:10" ht="24" x14ac:dyDescent="0.2">
      <c r="A92" s="732">
        <v>83</v>
      </c>
      <c r="B92" s="735" t="s">
        <v>178</v>
      </c>
      <c r="C92" s="17" t="s">
        <v>179</v>
      </c>
      <c r="D92" s="112">
        <f t="shared" si="2"/>
        <v>1186</v>
      </c>
      <c r="E92" s="112">
        <v>0</v>
      </c>
      <c r="F92" s="112">
        <v>0</v>
      </c>
      <c r="G92" s="112">
        <v>1186</v>
      </c>
      <c r="H92" s="112">
        <v>0</v>
      </c>
      <c r="I92" s="118"/>
      <c r="J92" s="118"/>
    </row>
    <row r="93" spans="1:10" ht="24" x14ac:dyDescent="0.2">
      <c r="A93" s="733"/>
      <c r="B93" s="736"/>
      <c r="C93" s="17" t="s">
        <v>180</v>
      </c>
      <c r="D93" s="112">
        <f t="shared" si="2"/>
        <v>0</v>
      </c>
      <c r="E93" s="112">
        <v>0</v>
      </c>
      <c r="F93" s="112">
        <v>0</v>
      </c>
      <c r="G93" s="112">
        <v>0</v>
      </c>
      <c r="H93" s="112">
        <v>0</v>
      </c>
      <c r="I93" s="118"/>
      <c r="J93" s="118"/>
    </row>
    <row r="94" spans="1:10" ht="36" x14ac:dyDescent="0.2">
      <c r="A94" s="734"/>
      <c r="B94" s="737"/>
      <c r="C94" s="350" t="s">
        <v>518</v>
      </c>
      <c r="D94" s="112">
        <f t="shared" si="2"/>
        <v>0</v>
      </c>
      <c r="E94" s="112">
        <v>0</v>
      </c>
      <c r="F94" s="112">
        <v>0</v>
      </c>
      <c r="G94" s="112">
        <v>0</v>
      </c>
      <c r="H94" s="112">
        <v>0</v>
      </c>
      <c r="I94" s="118"/>
      <c r="J94" s="118"/>
    </row>
    <row r="95" spans="1:10" ht="24" x14ac:dyDescent="0.2">
      <c r="A95" s="11">
        <v>84</v>
      </c>
      <c r="B95" s="15" t="s">
        <v>181</v>
      </c>
      <c r="C95" s="13" t="s">
        <v>182</v>
      </c>
      <c r="D95" s="112">
        <f t="shared" si="2"/>
        <v>0</v>
      </c>
      <c r="E95" s="112">
        <v>0</v>
      </c>
      <c r="F95" s="112">
        <v>0</v>
      </c>
      <c r="G95" s="112">
        <v>0</v>
      </c>
      <c r="H95" s="112">
        <v>0</v>
      </c>
      <c r="I95" s="118"/>
      <c r="J95" s="118"/>
    </row>
    <row r="96" spans="1:10" x14ac:dyDescent="0.2">
      <c r="A96" s="11">
        <v>85</v>
      </c>
      <c r="B96" s="15" t="s">
        <v>183</v>
      </c>
      <c r="C96" s="19" t="s">
        <v>184</v>
      </c>
      <c r="D96" s="112">
        <f t="shared" si="2"/>
        <v>3163</v>
      </c>
      <c r="E96" s="112">
        <v>0</v>
      </c>
      <c r="F96" s="112">
        <v>300</v>
      </c>
      <c r="G96" s="112">
        <v>2863</v>
      </c>
      <c r="H96" s="112">
        <v>0</v>
      </c>
      <c r="I96" s="118"/>
      <c r="J96" s="118"/>
    </row>
    <row r="97" spans="1:10" x14ac:dyDescent="0.2">
      <c r="A97" s="11">
        <v>86</v>
      </c>
      <c r="B97" s="16" t="s">
        <v>185</v>
      </c>
      <c r="C97" s="17" t="s">
        <v>186</v>
      </c>
      <c r="D97" s="112">
        <f t="shared" si="2"/>
        <v>4487</v>
      </c>
      <c r="E97" s="112">
        <v>0</v>
      </c>
      <c r="F97" s="112">
        <v>788</v>
      </c>
      <c r="G97" s="112">
        <v>3699</v>
      </c>
      <c r="H97" s="112">
        <v>0</v>
      </c>
      <c r="I97" s="118"/>
      <c r="J97" s="118"/>
    </row>
    <row r="98" spans="1:10" x14ac:dyDescent="0.2">
      <c r="A98" s="11">
        <v>87</v>
      </c>
      <c r="B98" s="15" t="s">
        <v>187</v>
      </c>
      <c r="C98" s="13" t="s">
        <v>188</v>
      </c>
      <c r="D98" s="112">
        <f t="shared" si="2"/>
        <v>9934</v>
      </c>
      <c r="E98" s="112">
        <v>0</v>
      </c>
      <c r="F98" s="112">
        <v>3019</v>
      </c>
      <c r="G98" s="112">
        <v>6915</v>
      </c>
      <c r="H98" s="112">
        <v>0</v>
      </c>
      <c r="I98" s="118"/>
      <c r="J98" s="118"/>
    </row>
    <row r="99" spans="1:10" x14ac:dyDescent="0.2">
      <c r="A99" s="11">
        <v>88</v>
      </c>
      <c r="B99" s="16" t="s">
        <v>189</v>
      </c>
      <c r="C99" s="17" t="s">
        <v>190</v>
      </c>
      <c r="D99" s="112">
        <f t="shared" si="2"/>
        <v>8356</v>
      </c>
      <c r="E99" s="112">
        <v>0</v>
      </c>
      <c r="F99" s="112">
        <v>1368</v>
      </c>
      <c r="G99" s="112">
        <v>6988</v>
      </c>
      <c r="H99" s="112">
        <v>0</v>
      </c>
      <c r="I99" s="118"/>
      <c r="J99" s="118"/>
    </row>
    <row r="100" spans="1:10" x14ac:dyDescent="0.2">
      <c r="A100" s="11">
        <v>89</v>
      </c>
      <c r="B100" s="16" t="s">
        <v>191</v>
      </c>
      <c r="C100" s="17" t="s">
        <v>192</v>
      </c>
      <c r="D100" s="112">
        <f t="shared" si="2"/>
        <v>30763</v>
      </c>
      <c r="E100" s="112">
        <v>0</v>
      </c>
      <c r="F100" s="112">
        <v>6300</v>
      </c>
      <c r="G100" s="112">
        <v>24463</v>
      </c>
      <c r="H100" s="112">
        <v>0</v>
      </c>
      <c r="I100" s="118"/>
      <c r="J100" s="118"/>
    </row>
    <row r="101" spans="1:10" x14ac:dyDescent="0.2">
      <c r="A101" s="11">
        <v>90</v>
      </c>
      <c r="B101" s="15" t="s">
        <v>193</v>
      </c>
      <c r="C101" s="19" t="s">
        <v>194</v>
      </c>
      <c r="D101" s="112">
        <f t="shared" si="2"/>
        <v>11822</v>
      </c>
      <c r="E101" s="112">
        <v>0</v>
      </c>
      <c r="F101" s="112">
        <v>1662</v>
      </c>
      <c r="G101" s="112">
        <v>10160</v>
      </c>
      <c r="H101" s="112">
        <v>0</v>
      </c>
      <c r="I101" s="118"/>
      <c r="J101" s="118"/>
    </row>
    <row r="102" spans="1:10" x14ac:dyDescent="0.2">
      <c r="A102" s="11">
        <v>91</v>
      </c>
      <c r="B102" s="15" t="s">
        <v>195</v>
      </c>
      <c r="C102" s="13" t="s">
        <v>196</v>
      </c>
      <c r="D102" s="112">
        <f t="shared" si="2"/>
        <v>10628</v>
      </c>
      <c r="E102" s="112">
        <v>0</v>
      </c>
      <c r="F102" s="112">
        <v>6541</v>
      </c>
      <c r="G102" s="112">
        <v>4087</v>
      </c>
      <c r="H102" s="112">
        <v>0</v>
      </c>
      <c r="I102" s="118"/>
      <c r="J102" s="118"/>
    </row>
    <row r="103" spans="1:10" x14ac:dyDescent="0.2">
      <c r="A103" s="11">
        <v>92</v>
      </c>
      <c r="B103" s="12" t="s">
        <v>197</v>
      </c>
      <c r="C103" s="13" t="s">
        <v>198</v>
      </c>
      <c r="D103" s="112">
        <f t="shared" si="2"/>
        <v>39206</v>
      </c>
      <c r="E103" s="112">
        <v>0</v>
      </c>
      <c r="F103" s="112">
        <v>3075</v>
      </c>
      <c r="G103" s="112">
        <v>36131</v>
      </c>
      <c r="H103" s="112">
        <v>0</v>
      </c>
      <c r="I103" s="118"/>
      <c r="J103" s="118"/>
    </row>
    <row r="104" spans="1:10" x14ac:dyDescent="0.2">
      <c r="A104" s="11">
        <v>93</v>
      </c>
      <c r="B104" s="12" t="s">
        <v>199</v>
      </c>
      <c r="C104" s="13" t="s">
        <v>200</v>
      </c>
      <c r="D104" s="112">
        <f t="shared" si="2"/>
        <v>26298</v>
      </c>
      <c r="E104" s="112">
        <v>0</v>
      </c>
      <c r="F104" s="112">
        <v>14593</v>
      </c>
      <c r="G104" s="112">
        <v>11705</v>
      </c>
      <c r="H104" s="112">
        <v>0</v>
      </c>
      <c r="I104" s="118"/>
      <c r="J104" s="118"/>
    </row>
    <row r="105" spans="1:10" ht="15" customHeight="1" x14ac:dyDescent="0.2">
      <c r="A105" s="11">
        <v>94</v>
      </c>
      <c r="B105" s="16" t="s">
        <v>201</v>
      </c>
      <c r="C105" s="17" t="s">
        <v>202</v>
      </c>
      <c r="D105" s="112">
        <f t="shared" si="2"/>
        <v>10500</v>
      </c>
      <c r="E105" s="112">
        <v>0</v>
      </c>
      <c r="F105" s="112">
        <v>1400</v>
      </c>
      <c r="G105" s="112">
        <v>9100</v>
      </c>
      <c r="H105" s="112">
        <v>0</v>
      </c>
      <c r="I105" s="118"/>
      <c r="J105" s="118"/>
    </row>
    <row r="106" spans="1:10" x14ac:dyDescent="0.2">
      <c r="A106" s="11">
        <v>95</v>
      </c>
      <c r="B106" s="18" t="s">
        <v>203</v>
      </c>
      <c r="C106" s="19" t="s">
        <v>204</v>
      </c>
      <c r="D106" s="112">
        <f t="shared" si="2"/>
        <v>20034</v>
      </c>
      <c r="E106" s="112">
        <v>0</v>
      </c>
      <c r="F106" s="112">
        <v>5405</v>
      </c>
      <c r="G106" s="112">
        <v>14629</v>
      </c>
      <c r="H106" s="112">
        <v>0</v>
      </c>
      <c r="I106" s="118"/>
      <c r="J106" s="118"/>
    </row>
    <row r="107" spans="1:10" x14ac:dyDescent="0.2">
      <c r="A107" s="11">
        <v>96</v>
      </c>
      <c r="B107" s="12" t="s">
        <v>205</v>
      </c>
      <c r="C107" s="13" t="s">
        <v>206</v>
      </c>
      <c r="D107" s="112">
        <f t="shared" si="2"/>
        <v>19522</v>
      </c>
      <c r="E107" s="112">
        <v>0</v>
      </c>
      <c r="F107" s="112">
        <v>2521</v>
      </c>
      <c r="G107" s="112">
        <v>17001</v>
      </c>
      <c r="H107" s="112">
        <v>0</v>
      </c>
      <c r="I107" s="118"/>
      <c r="J107" s="118"/>
    </row>
    <row r="108" spans="1:10" x14ac:dyDescent="0.2">
      <c r="A108" s="11">
        <v>97</v>
      </c>
      <c r="B108" s="15" t="s">
        <v>207</v>
      </c>
      <c r="C108" s="13" t="s">
        <v>208</v>
      </c>
      <c r="D108" s="112">
        <f t="shared" si="2"/>
        <v>28320</v>
      </c>
      <c r="E108" s="112">
        <v>0</v>
      </c>
      <c r="F108" s="112">
        <v>2830</v>
      </c>
      <c r="G108" s="112">
        <v>19199</v>
      </c>
      <c r="H108" s="112">
        <v>6291</v>
      </c>
      <c r="I108" s="118"/>
      <c r="J108" s="118"/>
    </row>
    <row r="109" spans="1:10" x14ac:dyDescent="0.2">
      <c r="A109" s="11">
        <v>98</v>
      </c>
      <c r="B109" s="16" t="s">
        <v>209</v>
      </c>
      <c r="C109" s="17" t="s">
        <v>210</v>
      </c>
      <c r="D109" s="112">
        <f t="shared" si="2"/>
        <v>12597</v>
      </c>
      <c r="E109" s="112">
        <v>0</v>
      </c>
      <c r="F109" s="112">
        <v>5443</v>
      </c>
      <c r="G109" s="112">
        <v>7154</v>
      </c>
      <c r="H109" s="112">
        <v>0</v>
      </c>
      <c r="I109" s="118"/>
      <c r="J109" s="118"/>
    </row>
    <row r="110" spans="1:10" x14ac:dyDescent="0.2">
      <c r="A110" s="11">
        <v>99</v>
      </c>
      <c r="B110" s="16" t="s">
        <v>211</v>
      </c>
      <c r="C110" s="17" t="s">
        <v>212</v>
      </c>
      <c r="D110" s="112">
        <f t="shared" si="2"/>
        <v>22286</v>
      </c>
      <c r="E110" s="112">
        <v>0</v>
      </c>
      <c r="F110" s="112">
        <v>3290</v>
      </c>
      <c r="G110" s="112">
        <v>18996</v>
      </c>
      <c r="H110" s="112">
        <v>0</v>
      </c>
      <c r="I110" s="118"/>
      <c r="J110" s="118"/>
    </row>
    <row r="111" spans="1:10" x14ac:dyDescent="0.2">
      <c r="A111" s="11">
        <v>100</v>
      </c>
      <c r="B111" s="12" t="s">
        <v>213</v>
      </c>
      <c r="C111" s="13" t="s">
        <v>214</v>
      </c>
      <c r="D111" s="112">
        <f t="shared" si="2"/>
        <v>28359</v>
      </c>
      <c r="E111" s="112">
        <v>0</v>
      </c>
      <c r="F111" s="112">
        <v>6765</v>
      </c>
      <c r="G111" s="112">
        <v>21594</v>
      </c>
      <c r="H111" s="112">
        <v>0</v>
      </c>
      <c r="I111" s="118"/>
      <c r="J111" s="118"/>
    </row>
    <row r="112" spans="1:10" x14ac:dyDescent="0.2">
      <c r="A112" s="11">
        <v>101</v>
      </c>
      <c r="B112" s="15" t="s">
        <v>215</v>
      </c>
      <c r="C112" s="13" t="s">
        <v>216</v>
      </c>
      <c r="D112" s="112">
        <f t="shared" si="2"/>
        <v>6173</v>
      </c>
      <c r="E112" s="112">
        <v>0</v>
      </c>
      <c r="F112" s="112">
        <v>1865</v>
      </c>
      <c r="G112" s="112">
        <v>4308</v>
      </c>
      <c r="H112" s="112">
        <v>0</v>
      </c>
      <c r="I112" s="118"/>
      <c r="J112" s="118"/>
    </row>
    <row r="113" spans="1:10" x14ac:dyDescent="0.2">
      <c r="A113" s="11">
        <v>102</v>
      </c>
      <c r="B113" s="12" t="s">
        <v>217</v>
      </c>
      <c r="C113" s="17" t="s">
        <v>218</v>
      </c>
      <c r="D113" s="112">
        <f t="shared" si="2"/>
        <v>0</v>
      </c>
      <c r="E113" s="112">
        <v>0</v>
      </c>
      <c r="F113" s="112">
        <v>0</v>
      </c>
      <c r="G113" s="112">
        <v>0</v>
      </c>
      <c r="H113" s="112">
        <v>0</v>
      </c>
      <c r="I113" s="118"/>
      <c r="J113" s="118"/>
    </row>
    <row r="114" spans="1:10" x14ac:dyDescent="0.2">
      <c r="A114" s="11">
        <v>103</v>
      </c>
      <c r="B114" s="12" t="s">
        <v>219</v>
      </c>
      <c r="C114" s="13" t="s">
        <v>220</v>
      </c>
      <c r="D114" s="112">
        <f t="shared" si="2"/>
        <v>0</v>
      </c>
      <c r="E114" s="112">
        <v>0</v>
      </c>
      <c r="F114" s="112">
        <v>0</v>
      </c>
      <c r="G114" s="112">
        <v>0</v>
      </c>
      <c r="H114" s="112"/>
      <c r="I114" s="118"/>
      <c r="J114" s="118"/>
    </row>
    <row r="115" spans="1:10" x14ac:dyDescent="0.2">
      <c r="A115" s="11">
        <v>104</v>
      </c>
      <c r="B115" s="16" t="s">
        <v>221</v>
      </c>
      <c r="C115" s="17" t="s">
        <v>222</v>
      </c>
      <c r="D115" s="112">
        <f t="shared" si="2"/>
        <v>0</v>
      </c>
      <c r="E115" s="112">
        <v>0</v>
      </c>
      <c r="F115" s="112">
        <v>0</v>
      </c>
      <c r="G115" s="112">
        <v>0</v>
      </c>
      <c r="H115" s="112">
        <v>0</v>
      </c>
      <c r="I115" s="118"/>
      <c r="J115" s="118"/>
    </row>
    <row r="116" spans="1:10" x14ac:dyDescent="0.2">
      <c r="A116" s="11">
        <v>105</v>
      </c>
      <c r="B116" s="16" t="s">
        <v>223</v>
      </c>
      <c r="C116" s="17" t="s">
        <v>224</v>
      </c>
      <c r="D116" s="112">
        <f t="shared" si="2"/>
        <v>0</v>
      </c>
      <c r="E116" s="112">
        <v>0</v>
      </c>
      <c r="F116" s="112">
        <v>0</v>
      </c>
      <c r="G116" s="112">
        <v>0</v>
      </c>
      <c r="H116" s="112">
        <v>0</v>
      </c>
      <c r="I116" s="118"/>
      <c r="J116" s="118"/>
    </row>
    <row r="117" spans="1:10" x14ac:dyDescent="0.2">
      <c r="A117" s="11">
        <v>106</v>
      </c>
      <c r="B117" s="16" t="s">
        <v>225</v>
      </c>
      <c r="C117" s="17" t="s">
        <v>226</v>
      </c>
      <c r="D117" s="112">
        <f t="shared" si="2"/>
        <v>0</v>
      </c>
      <c r="E117" s="112">
        <v>0</v>
      </c>
      <c r="F117" s="112">
        <v>0</v>
      </c>
      <c r="G117" s="112">
        <v>0</v>
      </c>
      <c r="H117" s="112">
        <v>0</v>
      </c>
      <c r="I117" s="118"/>
      <c r="J117" s="118"/>
    </row>
    <row r="118" spans="1:10" x14ac:dyDescent="0.2">
      <c r="A118" s="11">
        <v>107</v>
      </c>
      <c r="B118" s="16" t="s">
        <v>227</v>
      </c>
      <c r="C118" s="17" t="s">
        <v>228</v>
      </c>
      <c r="D118" s="112">
        <f t="shared" si="2"/>
        <v>0</v>
      </c>
      <c r="E118" s="112">
        <v>0</v>
      </c>
      <c r="F118" s="112">
        <v>0</v>
      </c>
      <c r="G118" s="112">
        <v>0</v>
      </c>
      <c r="H118" s="112">
        <v>0</v>
      </c>
      <c r="I118" s="118"/>
      <c r="J118" s="118"/>
    </row>
    <row r="119" spans="1:10" x14ac:dyDescent="0.2">
      <c r="A119" s="11">
        <v>108</v>
      </c>
      <c r="B119" s="16" t="s">
        <v>229</v>
      </c>
      <c r="C119" s="17" t="s">
        <v>230</v>
      </c>
      <c r="D119" s="112">
        <f t="shared" si="2"/>
        <v>0</v>
      </c>
      <c r="E119" s="112">
        <v>0</v>
      </c>
      <c r="F119" s="112">
        <v>0</v>
      </c>
      <c r="G119" s="112">
        <v>0</v>
      </c>
      <c r="H119" s="112">
        <v>0</v>
      </c>
      <c r="I119" s="118"/>
      <c r="J119" s="118"/>
    </row>
    <row r="120" spans="1:10" x14ac:dyDescent="0.2">
      <c r="A120" s="11">
        <v>109</v>
      </c>
      <c r="B120" s="16" t="s">
        <v>231</v>
      </c>
      <c r="C120" s="17" t="s">
        <v>232</v>
      </c>
      <c r="D120" s="112">
        <f t="shared" si="2"/>
        <v>0</v>
      </c>
      <c r="E120" s="112">
        <v>0</v>
      </c>
      <c r="F120" s="112">
        <v>0</v>
      </c>
      <c r="G120" s="112">
        <v>0</v>
      </c>
      <c r="H120" s="112">
        <v>0</v>
      </c>
      <c r="I120" s="118"/>
      <c r="J120" s="118"/>
    </row>
    <row r="121" spans="1:10" x14ac:dyDescent="0.2">
      <c r="A121" s="11">
        <v>110</v>
      </c>
      <c r="B121" s="26" t="s">
        <v>233</v>
      </c>
      <c r="C121" s="27" t="s">
        <v>234</v>
      </c>
      <c r="D121" s="112">
        <f t="shared" si="2"/>
        <v>0</v>
      </c>
      <c r="E121" s="112">
        <v>0</v>
      </c>
      <c r="F121" s="112">
        <v>0</v>
      </c>
      <c r="G121" s="112">
        <v>0</v>
      </c>
      <c r="H121" s="112">
        <v>0</v>
      </c>
      <c r="I121" s="118"/>
      <c r="J121" s="118"/>
    </row>
    <row r="122" spans="1:10" x14ac:dyDescent="0.2">
      <c r="A122" s="11">
        <v>111</v>
      </c>
      <c r="B122" s="26" t="s">
        <v>235</v>
      </c>
      <c r="C122" s="27" t="s">
        <v>236</v>
      </c>
      <c r="D122" s="112">
        <f t="shared" si="2"/>
        <v>0</v>
      </c>
      <c r="E122" s="112">
        <v>0</v>
      </c>
      <c r="F122" s="112">
        <v>0</v>
      </c>
      <c r="G122" s="112">
        <v>0</v>
      </c>
      <c r="H122" s="112">
        <v>0</v>
      </c>
      <c r="I122" s="118"/>
      <c r="J122" s="118"/>
    </row>
    <row r="123" spans="1:10" x14ac:dyDescent="0.2">
      <c r="A123" s="11">
        <v>112</v>
      </c>
      <c r="B123" s="15" t="s">
        <v>237</v>
      </c>
      <c r="C123" s="13" t="s">
        <v>238</v>
      </c>
      <c r="D123" s="112">
        <f t="shared" si="2"/>
        <v>0</v>
      </c>
      <c r="E123" s="112">
        <v>0</v>
      </c>
      <c r="F123" s="112">
        <v>0</v>
      </c>
      <c r="G123" s="112">
        <v>0</v>
      </c>
      <c r="H123" s="112">
        <v>0</v>
      </c>
      <c r="I123" s="118"/>
      <c r="J123" s="118"/>
    </row>
    <row r="124" spans="1:10" x14ac:dyDescent="0.2">
      <c r="A124" s="11">
        <v>113</v>
      </c>
      <c r="B124" s="16" t="s">
        <v>239</v>
      </c>
      <c r="C124" s="17" t="s">
        <v>240</v>
      </c>
      <c r="D124" s="112">
        <f t="shared" si="2"/>
        <v>0</v>
      </c>
      <c r="E124" s="112">
        <v>0</v>
      </c>
      <c r="F124" s="112">
        <v>0</v>
      </c>
      <c r="G124" s="112">
        <v>0</v>
      </c>
      <c r="H124" s="112">
        <v>0</v>
      </c>
      <c r="I124" s="118"/>
      <c r="J124" s="118"/>
    </row>
    <row r="125" spans="1:10" x14ac:dyDescent="0.2">
      <c r="A125" s="11">
        <v>114</v>
      </c>
      <c r="B125" s="12" t="s">
        <v>241</v>
      </c>
      <c r="C125" s="28" t="s">
        <v>242</v>
      </c>
      <c r="D125" s="112">
        <f t="shared" si="2"/>
        <v>0</v>
      </c>
      <c r="E125" s="112">
        <v>0</v>
      </c>
      <c r="F125" s="112">
        <v>0</v>
      </c>
      <c r="G125" s="112">
        <v>0</v>
      </c>
      <c r="H125" s="112">
        <v>0</v>
      </c>
      <c r="I125" s="118"/>
      <c r="J125" s="118"/>
    </row>
    <row r="126" spans="1:10" x14ac:dyDescent="0.2">
      <c r="A126" s="11">
        <v>115</v>
      </c>
      <c r="B126" s="16" t="s">
        <v>243</v>
      </c>
      <c r="C126" s="151" t="s">
        <v>387</v>
      </c>
      <c r="D126" s="112">
        <f t="shared" si="2"/>
        <v>0</v>
      </c>
      <c r="E126" s="112">
        <v>0</v>
      </c>
      <c r="F126" s="112">
        <v>0</v>
      </c>
      <c r="G126" s="112">
        <v>0</v>
      </c>
      <c r="H126" s="112">
        <v>0</v>
      </c>
      <c r="I126" s="118"/>
      <c r="J126" s="118"/>
    </row>
    <row r="127" spans="1:10" x14ac:dyDescent="0.2">
      <c r="A127" s="11">
        <v>116</v>
      </c>
      <c r="B127" s="15" t="s">
        <v>244</v>
      </c>
      <c r="C127" s="17" t="s">
        <v>245</v>
      </c>
      <c r="D127" s="112">
        <f t="shared" si="2"/>
        <v>0</v>
      </c>
      <c r="E127" s="112">
        <v>0</v>
      </c>
      <c r="F127" s="112">
        <v>0</v>
      </c>
      <c r="G127" s="112">
        <v>0</v>
      </c>
      <c r="H127" s="112">
        <v>0</v>
      </c>
      <c r="I127" s="118"/>
      <c r="J127" s="118"/>
    </row>
    <row r="128" spans="1:10" x14ac:dyDescent="0.2">
      <c r="A128" s="11">
        <v>117</v>
      </c>
      <c r="B128" s="15" t="s">
        <v>246</v>
      </c>
      <c r="C128" s="17" t="s">
        <v>247</v>
      </c>
      <c r="D128" s="112">
        <f t="shared" si="2"/>
        <v>0</v>
      </c>
      <c r="E128" s="112">
        <v>0</v>
      </c>
      <c r="F128" s="112">
        <v>0</v>
      </c>
      <c r="G128" s="112">
        <v>0</v>
      </c>
      <c r="H128" s="112">
        <v>0</v>
      </c>
      <c r="I128" s="118"/>
      <c r="J128" s="118"/>
    </row>
    <row r="129" spans="1:10" x14ac:dyDescent="0.2">
      <c r="A129" s="11">
        <v>118</v>
      </c>
      <c r="B129" s="15" t="s">
        <v>248</v>
      </c>
      <c r="C129" s="17" t="s">
        <v>249</v>
      </c>
      <c r="D129" s="112">
        <f t="shared" si="2"/>
        <v>0</v>
      </c>
      <c r="E129" s="112">
        <v>0</v>
      </c>
      <c r="F129" s="112">
        <v>0</v>
      </c>
      <c r="G129" s="112">
        <v>0</v>
      </c>
      <c r="H129" s="112">
        <v>0</v>
      </c>
      <c r="I129" s="118"/>
      <c r="J129" s="118"/>
    </row>
    <row r="130" spans="1:10" x14ac:dyDescent="0.2">
      <c r="A130" s="11">
        <v>119</v>
      </c>
      <c r="B130" s="12" t="s">
        <v>250</v>
      </c>
      <c r="C130" s="13" t="s">
        <v>251</v>
      </c>
      <c r="D130" s="112">
        <f t="shared" si="2"/>
        <v>0</v>
      </c>
      <c r="E130" s="112">
        <v>0</v>
      </c>
      <c r="F130" s="112">
        <v>0</v>
      </c>
      <c r="G130" s="113">
        <v>0</v>
      </c>
      <c r="H130" s="112">
        <v>0</v>
      </c>
      <c r="I130" s="118"/>
      <c r="J130" s="118"/>
    </row>
    <row r="131" spans="1:10" x14ac:dyDescent="0.2">
      <c r="A131" s="11">
        <v>120</v>
      </c>
      <c r="B131" s="15" t="s">
        <v>252</v>
      </c>
      <c r="C131" s="13" t="s">
        <v>253</v>
      </c>
      <c r="D131" s="112">
        <f t="shared" si="2"/>
        <v>0</v>
      </c>
      <c r="E131" s="112">
        <v>0</v>
      </c>
      <c r="F131" s="112">
        <v>0</v>
      </c>
      <c r="G131" s="113">
        <v>0</v>
      </c>
      <c r="H131" s="112">
        <v>0</v>
      </c>
      <c r="I131" s="118"/>
      <c r="J131" s="118"/>
    </row>
    <row r="132" spans="1:10" x14ac:dyDescent="0.2">
      <c r="A132" s="11">
        <v>121</v>
      </c>
      <c r="B132" s="16" t="s">
        <v>254</v>
      </c>
      <c r="C132" s="17" t="s">
        <v>255</v>
      </c>
      <c r="D132" s="112">
        <f t="shared" si="2"/>
        <v>0</v>
      </c>
      <c r="E132" s="112">
        <v>0</v>
      </c>
      <c r="F132" s="112">
        <v>0</v>
      </c>
      <c r="G132" s="113">
        <v>0</v>
      </c>
      <c r="H132" s="112">
        <v>0</v>
      </c>
      <c r="I132" s="118"/>
      <c r="J132" s="118"/>
    </row>
    <row r="133" spans="1:10" x14ac:dyDescent="0.2">
      <c r="A133" s="11">
        <v>122</v>
      </c>
      <c r="B133" s="16" t="s">
        <v>256</v>
      </c>
      <c r="C133" s="17" t="s">
        <v>257</v>
      </c>
      <c r="D133" s="112">
        <f t="shared" si="2"/>
        <v>0</v>
      </c>
      <c r="E133" s="112">
        <v>0</v>
      </c>
      <c r="F133" s="112">
        <v>0</v>
      </c>
      <c r="G133" s="113">
        <v>0</v>
      </c>
      <c r="H133" s="112">
        <v>0</v>
      </c>
      <c r="I133" s="118"/>
      <c r="J133" s="118"/>
    </row>
    <row r="134" spans="1:10" x14ac:dyDescent="0.2">
      <c r="A134" s="11">
        <v>123</v>
      </c>
      <c r="B134" s="16" t="s">
        <v>258</v>
      </c>
      <c r="C134" s="17" t="s">
        <v>259</v>
      </c>
      <c r="D134" s="112">
        <f t="shared" si="2"/>
        <v>0</v>
      </c>
      <c r="E134" s="112">
        <v>0</v>
      </c>
      <c r="F134" s="112">
        <v>0</v>
      </c>
      <c r="G134" s="113">
        <v>0</v>
      </c>
      <c r="H134" s="112">
        <v>0</v>
      </c>
      <c r="I134" s="118"/>
      <c r="J134" s="118"/>
    </row>
    <row r="135" spans="1:10" x14ac:dyDescent="0.2">
      <c r="A135" s="11">
        <v>124</v>
      </c>
      <c r="B135" s="16" t="s">
        <v>260</v>
      </c>
      <c r="C135" s="17" t="s">
        <v>261</v>
      </c>
      <c r="D135" s="112">
        <f t="shared" si="2"/>
        <v>0</v>
      </c>
      <c r="E135" s="112">
        <v>0</v>
      </c>
      <c r="F135" s="112">
        <v>0</v>
      </c>
      <c r="G135" s="113">
        <v>0</v>
      </c>
      <c r="H135" s="112">
        <v>0</v>
      </c>
      <c r="I135" s="118"/>
      <c r="J135" s="118"/>
    </row>
    <row r="136" spans="1:10" x14ac:dyDescent="0.2">
      <c r="A136" s="11">
        <v>125</v>
      </c>
      <c r="B136" s="16" t="s">
        <v>262</v>
      </c>
      <c r="C136" s="17" t="s">
        <v>263</v>
      </c>
      <c r="D136" s="112">
        <f t="shared" si="2"/>
        <v>0</v>
      </c>
      <c r="E136" s="112">
        <v>0</v>
      </c>
      <c r="F136" s="112">
        <v>0</v>
      </c>
      <c r="G136" s="113">
        <v>0</v>
      </c>
      <c r="H136" s="112">
        <v>0</v>
      </c>
      <c r="I136" s="118"/>
      <c r="J136" s="118"/>
    </row>
    <row r="137" spans="1:10" x14ac:dyDescent="0.2">
      <c r="A137" s="11">
        <v>126</v>
      </c>
      <c r="B137" s="12" t="s">
        <v>264</v>
      </c>
      <c r="C137" s="13" t="s">
        <v>265</v>
      </c>
      <c r="D137" s="112">
        <f t="shared" si="2"/>
        <v>0</v>
      </c>
      <c r="E137" s="112">
        <v>0</v>
      </c>
      <c r="F137" s="112">
        <v>0</v>
      </c>
      <c r="G137" s="113">
        <v>0</v>
      </c>
      <c r="H137" s="112">
        <v>0</v>
      </c>
      <c r="I137" s="118"/>
      <c r="J137" s="118"/>
    </row>
    <row r="138" spans="1:10" x14ac:dyDescent="0.2">
      <c r="A138" s="11">
        <v>127</v>
      </c>
      <c r="B138" s="12" t="s">
        <v>266</v>
      </c>
      <c r="C138" s="17" t="s">
        <v>267</v>
      </c>
      <c r="D138" s="112">
        <f t="shared" ref="D138:D151" si="3">E138+F138+G138+H138</f>
        <v>11801</v>
      </c>
      <c r="E138" s="112">
        <v>11801</v>
      </c>
      <c r="F138" s="112">
        <v>0</v>
      </c>
      <c r="G138" s="113">
        <v>0</v>
      </c>
      <c r="H138" s="112">
        <v>0</v>
      </c>
      <c r="I138" s="118"/>
      <c r="J138" s="118"/>
    </row>
    <row r="139" spans="1:10" x14ac:dyDescent="0.2">
      <c r="A139" s="11">
        <v>128</v>
      </c>
      <c r="B139" s="18" t="s">
        <v>268</v>
      </c>
      <c r="C139" s="19" t="s">
        <v>269</v>
      </c>
      <c r="D139" s="112">
        <f t="shared" si="3"/>
        <v>24131</v>
      </c>
      <c r="E139" s="112">
        <v>24131</v>
      </c>
      <c r="F139" s="112">
        <v>0</v>
      </c>
      <c r="G139" s="113">
        <v>0</v>
      </c>
      <c r="H139" s="112">
        <v>0</v>
      </c>
      <c r="I139" s="118"/>
      <c r="J139" s="118"/>
    </row>
    <row r="140" spans="1:10" x14ac:dyDescent="0.2">
      <c r="A140" s="11">
        <v>129</v>
      </c>
      <c r="B140" s="16" t="s">
        <v>270</v>
      </c>
      <c r="C140" s="17" t="s">
        <v>271</v>
      </c>
      <c r="D140" s="112">
        <f t="shared" si="3"/>
        <v>0</v>
      </c>
      <c r="E140" s="112">
        <v>0</v>
      </c>
      <c r="F140" s="112">
        <v>0</v>
      </c>
      <c r="G140" s="113">
        <v>0</v>
      </c>
      <c r="H140" s="112">
        <v>0</v>
      </c>
      <c r="I140" s="118"/>
      <c r="J140" s="118"/>
    </row>
    <row r="141" spans="1:10" x14ac:dyDescent="0.2">
      <c r="A141" s="11">
        <v>130</v>
      </c>
      <c r="B141" s="16" t="s">
        <v>272</v>
      </c>
      <c r="C141" s="17" t="s">
        <v>273</v>
      </c>
      <c r="D141" s="112">
        <f t="shared" si="3"/>
        <v>11695</v>
      </c>
      <c r="E141" s="112">
        <v>0</v>
      </c>
      <c r="F141" s="112">
        <v>0</v>
      </c>
      <c r="G141" s="113">
        <v>0</v>
      </c>
      <c r="H141" s="112">
        <v>11695</v>
      </c>
      <c r="I141" s="118"/>
      <c r="J141" s="118"/>
    </row>
    <row r="142" spans="1:10" x14ac:dyDescent="0.2">
      <c r="A142" s="11">
        <v>131</v>
      </c>
      <c r="B142" s="16" t="s">
        <v>274</v>
      </c>
      <c r="C142" s="17" t="s">
        <v>275</v>
      </c>
      <c r="D142" s="112">
        <f t="shared" si="3"/>
        <v>0</v>
      </c>
      <c r="E142" s="112">
        <v>0</v>
      </c>
      <c r="F142" s="112">
        <v>0</v>
      </c>
      <c r="G142" s="113">
        <v>0</v>
      </c>
      <c r="H142" s="112">
        <v>0</v>
      </c>
      <c r="I142" s="118"/>
      <c r="J142" s="118"/>
    </row>
    <row r="143" spans="1:10" x14ac:dyDescent="0.2">
      <c r="A143" s="11">
        <v>132</v>
      </c>
      <c r="B143" s="18" t="s">
        <v>276</v>
      </c>
      <c r="C143" s="19" t="s">
        <v>277</v>
      </c>
      <c r="D143" s="112">
        <f t="shared" si="3"/>
        <v>10822</v>
      </c>
      <c r="E143" s="112">
        <v>0</v>
      </c>
      <c r="F143" s="112">
        <v>3836</v>
      </c>
      <c r="G143" s="113">
        <v>6986</v>
      </c>
      <c r="H143" s="112">
        <v>0</v>
      </c>
      <c r="I143" s="118"/>
      <c r="J143" s="118"/>
    </row>
    <row r="144" spans="1:10" x14ac:dyDescent="0.2">
      <c r="A144" s="11">
        <v>133</v>
      </c>
      <c r="B144" s="15" t="s">
        <v>278</v>
      </c>
      <c r="C144" s="19" t="s">
        <v>279</v>
      </c>
      <c r="D144" s="112">
        <f t="shared" si="3"/>
        <v>92460</v>
      </c>
      <c r="E144" s="112">
        <v>0</v>
      </c>
      <c r="F144" s="112">
        <v>12326</v>
      </c>
      <c r="G144" s="113">
        <v>80134</v>
      </c>
      <c r="H144" s="112">
        <v>0</v>
      </c>
      <c r="I144" s="118"/>
      <c r="J144" s="118"/>
    </row>
    <row r="145" spans="1:10" x14ac:dyDescent="0.2">
      <c r="A145" s="11">
        <v>134</v>
      </c>
      <c r="B145" s="16" t="s">
        <v>280</v>
      </c>
      <c r="C145" s="17" t="s">
        <v>281</v>
      </c>
      <c r="D145" s="112">
        <f t="shared" si="3"/>
        <v>0</v>
      </c>
      <c r="E145" s="112">
        <v>0</v>
      </c>
      <c r="F145" s="112">
        <v>0</v>
      </c>
      <c r="G145" s="113">
        <v>0</v>
      </c>
      <c r="H145" s="112">
        <v>0</v>
      </c>
      <c r="I145" s="118"/>
      <c r="J145" s="118"/>
    </row>
    <row r="146" spans="1:10" x14ac:dyDescent="0.2">
      <c r="A146" s="11">
        <v>135</v>
      </c>
      <c r="B146" s="12" t="s">
        <v>282</v>
      </c>
      <c r="C146" s="13" t="s">
        <v>283</v>
      </c>
      <c r="D146" s="112">
        <f t="shared" si="3"/>
        <v>0</v>
      </c>
      <c r="E146" s="112">
        <v>0</v>
      </c>
      <c r="F146" s="112">
        <v>0</v>
      </c>
      <c r="G146" s="113">
        <v>0</v>
      </c>
      <c r="H146" s="112">
        <v>0</v>
      </c>
      <c r="I146" s="118"/>
      <c r="J146" s="118"/>
    </row>
    <row r="147" spans="1:10" ht="12.75" x14ac:dyDescent="0.2">
      <c r="A147" s="11">
        <v>136</v>
      </c>
      <c r="B147" s="29" t="s">
        <v>284</v>
      </c>
      <c r="C147" s="30" t="s">
        <v>285</v>
      </c>
      <c r="D147" s="112">
        <f t="shared" si="3"/>
        <v>0</v>
      </c>
      <c r="E147" s="112">
        <v>0</v>
      </c>
      <c r="F147" s="112">
        <v>0</v>
      </c>
      <c r="G147" s="113">
        <v>0</v>
      </c>
      <c r="H147" s="112">
        <v>0</v>
      </c>
      <c r="I147" s="118"/>
      <c r="J147" s="118"/>
    </row>
    <row r="148" spans="1:10" x14ac:dyDescent="0.2">
      <c r="A148" s="11">
        <v>137</v>
      </c>
      <c r="B148" s="161" t="s">
        <v>389</v>
      </c>
      <c r="C148" s="162" t="s">
        <v>390</v>
      </c>
      <c r="D148" s="112">
        <f t="shared" si="3"/>
        <v>0</v>
      </c>
      <c r="E148" s="170">
        <v>0</v>
      </c>
      <c r="F148" s="170">
        <v>0</v>
      </c>
      <c r="G148" s="169">
        <v>0</v>
      </c>
      <c r="H148" s="169">
        <v>0</v>
      </c>
    </row>
    <row r="149" spans="1:10" x14ac:dyDescent="0.2">
      <c r="A149" s="11">
        <v>138</v>
      </c>
      <c r="B149" s="163" t="s">
        <v>391</v>
      </c>
      <c r="C149" s="164" t="s">
        <v>392</v>
      </c>
      <c r="D149" s="112">
        <f t="shared" si="3"/>
        <v>0</v>
      </c>
      <c r="E149" s="169">
        <v>0</v>
      </c>
      <c r="F149" s="169">
        <v>0</v>
      </c>
      <c r="G149" s="169">
        <v>0</v>
      </c>
      <c r="H149" s="169">
        <v>0</v>
      </c>
    </row>
    <row r="150" spans="1:10" x14ac:dyDescent="0.2">
      <c r="A150" s="11">
        <v>139</v>
      </c>
      <c r="B150" s="165" t="s">
        <v>393</v>
      </c>
      <c r="C150" s="166" t="s">
        <v>394</v>
      </c>
      <c r="D150" s="112">
        <f t="shared" si="3"/>
        <v>0</v>
      </c>
      <c r="E150" s="169">
        <v>0</v>
      </c>
      <c r="F150" s="169">
        <v>0</v>
      </c>
      <c r="G150" s="169">
        <v>0</v>
      </c>
      <c r="H150" s="169">
        <v>0</v>
      </c>
    </row>
    <row r="151" spans="1:10" x14ac:dyDescent="0.2">
      <c r="A151" s="11">
        <v>140</v>
      </c>
      <c r="B151" s="11" t="s">
        <v>395</v>
      </c>
      <c r="C151" s="160" t="s">
        <v>396</v>
      </c>
      <c r="D151" s="112">
        <f t="shared" si="3"/>
        <v>0</v>
      </c>
      <c r="E151" s="169">
        <v>0</v>
      </c>
      <c r="F151" s="169">
        <v>0</v>
      </c>
      <c r="G151" s="169">
        <v>0</v>
      </c>
      <c r="H151" s="169">
        <v>0</v>
      </c>
    </row>
    <row r="154" spans="1:10" x14ac:dyDescent="0.2">
      <c r="D154" s="114"/>
      <c r="E154" s="114"/>
      <c r="F154" s="114"/>
      <c r="G154" s="114"/>
      <c r="H154" s="114"/>
    </row>
  </sheetData>
  <mergeCells count="15">
    <mergeCell ref="A1:H1"/>
    <mergeCell ref="D2:H2"/>
    <mergeCell ref="D3:D5"/>
    <mergeCell ref="E3:H3"/>
    <mergeCell ref="H4:H5"/>
    <mergeCell ref="E4:E5"/>
    <mergeCell ref="F4:G4"/>
    <mergeCell ref="A92:A94"/>
    <mergeCell ref="B92:B94"/>
    <mergeCell ref="A9:C9"/>
    <mergeCell ref="C2:C5"/>
    <mergeCell ref="B2:B5"/>
    <mergeCell ref="A2:A5"/>
    <mergeCell ref="A7:C7"/>
    <mergeCell ref="A8:C8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53"/>
  <sheetViews>
    <sheetView zoomScale="90" zoomScaleNormal="90" workbookViewId="0">
      <pane xSplit="3" ySplit="8" topLeftCell="D85" activePane="bottomRight" state="frozen"/>
      <selection pane="topRight" activeCell="D1" sqref="D1"/>
      <selection pane="bottomLeft" activeCell="A8" sqref="A8"/>
      <selection pane="bottomRight" activeCell="C93" sqref="C93"/>
    </sheetView>
  </sheetViews>
  <sheetFormatPr defaultColWidth="10.7109375" defaultRowHeight="12.75" x14ac:dyDescent="0.2"/>
  <cols>
    <col min="1" max="1" width="7" style="40" customWidth="1"/>
    <col min="2" max="2" width="10.7109375" style="40"/>
    <col min="3" max="3" width="36.28515625" style="42" customWidth="1"/>
    <col min="4" max="6" width="15.7109375" style="42" customWidth="1"/>
    <col min="7" max="7" width="12.85546875" style="42" customWidth="1"/>
    <col min="8" max="8" width="16.7109375" style="42" customWidth="1"/>
    <col min="9" max="9" width="15.7109375" style="42" customWidth="1"/>
    <col min="10" max="10" width="17.42578125" style="42" customWidth="1"/>
    <col min="11" max="11" width="15.7109375" style="42" customWidth="1"/>
    <col min="12" max="12" width="10.7109375" style="42"/>
    <col min="13" max="13" width="20.5703125" style="42" customWidth="1"/>
    <col min="14" max="16384" width="10.7109375" style="42"/>
  </cols>
  <sheetData>
    <row r="1" spans="1:14" ht="32.25" customHeight="1" x14ac:dyDescent="0.2">
      <c r="B1" s="787" t="s">
        <v>334</v>
      </c>
      <c r="C1" s="787"/>
      <c r="D1" s="787"/>
      <c r="E1" s="787"/>
      <c r="F1" s="787"/>
      <c r="G1" s="787"/>
      <c r="H1" s="787"/>
      <c r="I1" s="787"/>
      <c r="J1" s="787"/>
      <c r="K1" s="41"/>
    </row>
    <row r="2" spans="1:14" ht="9.75" customHeight="1" x14ac:dyDescent="0.2">
      <c r="C2" s="43"/>
    </row>
    <row r="3" spans="1:14" s="44" customFormat="1" ht="47.25" customHeight="1" x14ac:dyDescent="0.2">
      <c r="A3" s="788" t="s">
        <v>0</v>
      </c>
      <c r="B3" s="789" t="s">
        <v>304</v>
      </c>
      <c r="C3" s="791" t="s">
        <v>2</v>
      </c>
      <c r="D3" s="793" t="s">
        <v>305</v>
      </c>
      <c r="E3" s="794"/>
      <c r="F3" s="794"/>
      <c r="G3" s="794"/>
      <c r="H3" s="794"/>
      <c r="I3" s="794"/>
      <c r="J3" s="795"/>
    </row>
    <row r="4" spans="1:14" s="44" customFormat="1" ht="25.5" customHeight="1" x14ac:dyDescent="0.2">
      <c r="A4" s="788"/>
      <c r="B4" s="790"/>
      <c r="C4" s="792"/>
      <c r="D4" s="796" t="s">
        <v>306</v>
      </c>
      <c r="E4" s="797"/>
      <c r="F4" s="797"/>
      <c r="G4" s="798" t="s">
        <v>307</v>
      </c>
      <c r="H4" s="799"/>
      <c r="I4" s="799"/>
      <c r="J4" s="800"/>
    </row>
    <row r="5" spans="1:14" s="44" customFormat="1" ht="25.5" customHeight="1" x14ac:dyDescent="0.2">
      <c r="A5" s="788"/>
      <c r="B5" s="790"/>
      <c r="C5" s="792"/>
      <c r="D5" s="776" t="s">
        <v>308</v>
      </c>
      <c r="E5" s="778" t="s">
        <v>309</v>
      </c>
      <c r="F5" s="778"/>
      <c r="G5" s="779" t="s">
        <v>358</v>
      </c>
      <c r="H5" s="778" t="s">
        <v>309</v>
      </c>
      <c r="I5" s="778"/>
      <c r="J5" s="778"/>
    </row>
    <row r="6" spans="1:14" s="44" customFormat="1" ht="66.75" customHeight="1" x14ac:dyDescent="0.2">
      <c r="A6" s="788"/>
      <c r="B6" s="790"/>
      <c r="C6" s="792"/>
      <c r="D6" s="777"/>
      <c r="E6" s="45" t="s">
        <v>382</v>
      </c>
      <c r="F6" s="45" t="s">
        <v>381</v>
      </c>
      <c r="G6" s="777"/>
      <c r="H6" s="45" t="s">
        <v>383</v>
      </c>
      <c r="I6" s="45" t="s">
        <v>384</v>
      </c>
      <c r="J6" s="45" t="s">
        <v>385</v>
      </c>
    </row>
    <row r="7" spans="1:14" s="44" customFormat="1" ht="12.75" customHeight="1" x14ac:dyDescent="0.2">
      <c r="A7" s="46">
        <v>1</v>
      </c>
      <c r="B7" s="47">
        <v>2</v>
      </c>
      <c r="C7" s="48">
        <v>3</v>
      </c>
      <c r="D7" s="49">
        <v>4</v>
      </c>
      <c r="E7" s="50">
        <v>5</v>
      </c>
      <c r="F7" s="50">
        <v>6</v>
      </c>
      <c r="G7" s="50">
        <v>7</v>
      </c>
      <c r="H7" s="51">
        <v>8</v>
      </c>
      <c r="I7" s="51">
        <v>9</v>
      </c>
      <c r="J7" s="51">
        <v>10</v>
      </c>
    </row>
    <row r="8" spans="1:14" s="44" customFormat="1" ht="21" customHeight="1" x14ac:dyDescent="0.2">
      <c r="A8" s="780" t="s">
        <v>310</v>
      </c>
      <c r="B8" s="780"/>
      <c r="C8" s="780"/>
      <c r="D8" s="150">
        <f>SUM(D9:D146)</f>
        <v>370242</v>
      </c>
      <c r="E8" s="150">
        <f t="shared" ref="E8:J8" si="0">SUM(E9:E146)</f>
        <v>125703</v>
      </c>
      <c r="F8" s="150">
        <f t="shared" si="0"/>
        <v>125703</v>
      </c>
      <c r="G8" s="150">
        <f t="shared" si="0"/>
        <v>37710</v>
      </c>
      <c r="H8" s="150">
        <f t="shared" si="0"/>
        <v>12570</v>
      </c>
      <c r="I8" s="150">
        <f t="shared" si="0"/>
        <v>12570</v>
      </c>
      <c r="J8" s="150">
        <f t="shared" si="0"/>
        <v>12570</v>
      </c>
    </row>
    <row r="9" spans="1:14" x14ac:dyDescent="0.2">
      <c r="A9" s="52">
        <v>1</v>
      </c>
      <c r="B9" s="53" t="s">
        <v>16</v>
      </c>
      <c r="C9" s="54" t="s">
        <v>17</v>
      </c>
      <c r="D9" s="55">
        <v>1855</v>
      </c>
      <c r="E9" s="55">
        <v>1729</v>
      </c>
      <c r="F9" s="55">
        <v>1729</v>
      </c>
      <c r="G9" s="55">
        <v>519</v>
      </c>
      <c r="H9" s="55">
        <v>173</v>
      </c>
      <c r="I9" s="55">
        <v>173</v>
      </c>
      <c r="J9" s="55">
        <v>173</v>
      </c>
      <c r="M9" s="56"/>
      <c r="N9" s="56"/>
    </row>
    <row r="10" spans="1:14" x14ac:dyDescent="0.2">
      <c r="A10" s="52">
        <v>2</v>
      </c>
      <c r="B10" s="57" t="s">
        <v>18</v>
      </c>
      <c r="C10" s="54" t="s">
        <v>19</v>
      </c>
      <c r="D10" s="55">
        <v>1867</v>
      </c>
      <c r="E10" s="55">
        <v>513</v>
      </c>
      <c r="F10" s="55">
        <v>513</v>
      </c>
      <c r="G10" s="55">
        <v>153</v>
      </c>
      <c r="H10" s="55">
        <v>51</v>
      </c>
      <c r="I10" s="55">
        <v>51</v>
      </c>
      <c r="J10" s="55">
        <v>51</v>
      </c>
      <c r="M10" s="56"/>
      <c r="N10" s="56"/>
    </row>
    <row r="11" spans="1:14" x14ac:dyDescent="0.2">
      <c r="A11" s="52">
        <v>3</v>
      </c>
      <c r="B11" s="58" t="s">
        <v>20</v>
      </c>
      <c r="C11" s="59" t="s">
        <v>21</v>
      </c>
      <c r="D11" s="55">
        <v>5561</v>
      </c>
      <c r="E11" s="55">
        <v>1221</v>
      </c>
      <c r="F11" s="55">
        <v>1221</v>
      </c>
      <c r="G11" s="55">
        <v>366</v>
      </c>
      <c r="H11" s="55">
        <v>122</v>
      </c>
      <c r="I11" s="55">
        <v>122</v>
      </c>
      <c r="J11" s="55">
        <v>122</v>
      </c>
      <c r="M11" s="56"/>
      <c r="N11" s="56"/>
    </row>
    <row r="12" spans="1:14" x14ac:dyDescent="0.2">
      <c r="A12" s="52">
        <v>4</v>
      </c>
      <c r="B12" s="53" t="s">
        <v>22</v>
      </c>
      <c r="C12" s="54" t="s">
        <v>23</v>
      </c>
      <c r="D12" s="55">
        <v>1724</v>
      </c>
      <c r="E12" s="55">
        <v>772</v>
      </c>
      <c r="F12" s="55">
        <v>772</v>
      </c>
      <c r="G12" s="55">
        <v>231</v>
      </c>
      <c r="H12" s="55">
        <v>77</v>
      </c>
      <c r="I12" s="55">
        <v>77</v>
      </c>
      <c r="J12" s="55">
        <v>77</v>
      </c>
      <c r="M12" s="56"/>
      <c r="N12" s="56"/>
    </row>
    <row r="13" spans="1:14" x14ac:dyDescent="0.2">
      <c r="A13" s="52">
        <v>5</v>
      </c>
      <c r="B13" s="53" t="s">
        <v>24</v>
      </c>
      <c r="C13" s="54" t="s">
        <v>25</v>
      </c>
      <c r="D13" s="55">
        <v>1481</v>
      </c>
      <c r="E13" s="55">
        <v>333</v>
      </c>
      <c r="F13" s="55">
        <v>333</v>
      </c>
      <c r="G13" s="55">
        <v>99</v>
      </c>
      <c r="H13" s="55">
        <v>33</v>
      </c>
      <c r="I13" s="55">
        <v>33</v>
      </c>
      <c r="J13" s="55">
        <v>33</v>
      </c>
      <c r="M13" s="56"/>
      <c r="N13" s="56"/>
    </row>
    <row r="14" spans="1:14" x14ac:dyDescent="0.2">
      <c r="A14" s="52">
        <v>6</v>
      </c>
      <c r="B14" s="58" t="s">
        <v>26</v>
      </c>
      <c r="C14" s="59" t="s">
        <v>27</v>
      </c>
      <c r="D14" s="55">
        <v>10094</v>
      </c>
      <c r="E14" s="55">
        <v>2322</v>
      </c>
      <c r="F14" s="55">
        <v>2322</v>
      </c>
      <c r="G14" s="55">
        <v>696</v>
      </c>
      <c r="H14" s="55">
        <v>232</v>
      </c>
      <c r="I14" s="55">
        <v>232</v>
      </c>
      <c r="J14" s="55">
        <v>232</v>
      </c>
      <c r="M14" s="56"/>
      <c r="N14" s="56"/>
    </row>
    <row r="15" spans="1:14" x14ac:dyDescent="0.2">
      <c r="A15" s="52">
        <v>7</v>
      </c>
      <c r="B15" s="60" t="s">
        <v>28</v>
      </c>
      <c r="C15" s="61" t="s">
        <v>29</v>
      </c>
      <c r="D15" s="55">
        <v>7459</v>
      </c>
      <c r="E15" s="55">
        <v>1107</v>
      </c>
      <c r="F15" s="55">
        <v>1107</v>
      </c>
      <c r="G15" s="55">
        <v>333</v>
      </c>
      <c r="H15" s="55">
        <v>111</v>
      </c>
      <c r="I15" s="55">
        <v>111</v>
      </c>
      <c r="J15" s="55">
        <v>111</v>
      </c>
      <c r="M15" s="56"/>
      <c r="N15" s="56"/>
    </row>
    <row r="16" spans="1:14" x14ac:dyDescent="0.2">
      <c r="A16" s="52">
        <v>8</v>
      </c>
      <c r="B16" s="58" t="s">
        <v>30</v>
      </c>
      <c r="C16" s="59" t="s">
        <v>31</v>
      </c>
      <c r="D16" s="55">
        <v>1855</v>
      </c>
      <c r="E16" s="55">
        <v>297</v>
      </c>
      <c r="F16" s="55">
        <v>297</v>
      </c>
      <c r="G16" s="55">
        <v>90</v>
      </c>
      <c r="H16" s="55">
        <v>30</v>
      </c>
      <c r="I16" s="55">
        <v>30</v>
      </c>
      <c r="J16" s="55">
        <v>30</v>
      </c>
      <c r="M16" s="56"/>
      <c r="N16" s="56"/>
    </row>
    <row r="17" spans="1:14" x14ac:dyDescent="0.2">
      <c r="A17" s="52">
        <v>9</v>
      </c>
      <c r="B17" s="58" t="s">
        <v>32</v>
      </c>
      <c r="C17" s="59" t="s">
        <v>33</v>
      </c>
      <c r="D17" s="55">
        <v>2065</v>
      </c>
      <c r="E17" s="55">
        <v>1391</v>
      </c>
      <c r="F17" s="55">
        <v>1391</v>
      </c>
      <c r="G17" s="55">
        <v>417</v>
      </c>
      <c r="H17" s="55">
        <v>139</v>
      </c>
      <c r="I17" s="55">
        <v>139</v>
      </c>
      <c r="J17" s="55">
        <v>139</v>
      </c>
      <c r="M17" s="56"/>
      <c r="N17" s="56"/>
    </row>
    <row r="18" spans="1:14" x14ac:dyDescent="0.2">
      <c r="A18" s="52">
        <v>10</v>
      </c>
      <c r="B18" s="58" t="s">
        <v>34</v>
      </c>
      <c r="C18" s="59" t="s">
        <v>35</v>
      </c>
      <c r="D18" s="55">
        <v>2290</v>
      </c>
      <c r="E18" s="55">
        <v>251</v>
      </c>
      <c r="F18" s="55">
        <v>251</v>
      </c>
      <c r="G18" s="55">
        <v>75</v>
      </c>
      <c r="H18" s="55">
        <v>25</v>
      </c>
      <c r="I18" s="55">
        <v>25</v>
      </c>
      <c r="J18" s="55">
        <v>25</v>
      </c>
      <c r="M18" s="56"/>
      <c r="N18" s="56"/>
    </row>
    <row r="19" spans="1:14" x14ac:dyDescent="0.2">
      <c r="A19" s="52">
        <v>11</v>
      </c>
      <c r="B19" s="58" t="s">
        <v>36</v>
      </c>
      <c r="C19" s="59" t="s">
        <v>37</v>
      </c>
      <c r="D19" s="55">
        <v>1619</v>
      </c>
      <c r="E19" s="55">
        <v>370</v>
      </c>
      <c r="F19" s="55">
        <v>370</v>
      </c>
      <c r="G19" s="55">
        <v>111</v>
      </c>
      <c r="H19" s="55">
        <v>37</v>
      </c>
      <c r="I19" s="55">
        <v>37</v>
      </c>
      <c r="J19" s="55">
        <v>37</v>
      </c>
      <c r="M19" s="56"/>
      <c r="N19" s="56"/>
    </row>
    <row r="20" spans="1:14" x14ac:dyDescent="0.2">
      <c r="A20" s="52">
        <v>12</v>
      </c>
      <c r="B20" s="58" t="s">
        <v>38</v>
      </c>
      <c r="C20" s="59" t="s">
        <v>39</v>
      </c>
      <c r="D20" s="55">
        <v>4547</v>
      </c>
      <c r="E20" s="55">
        <v>798</v>
      </c>
      <c r="F20" s="55">
        <v>798</v>
      </c>
      <c r="G20" s="55">
        <v>240</v>
      </c>
      <c r="H20" s="55">
        <v>80</v>
      </c>
      <c r="I20" s="55">
        <v>80</v>
      </c>
      <c r="J20" s="55">
        <v>80</v>
      </c>
      <c r="M20" s="56"/>
      <c r="N20" s="56"/>
    </row>
    <row r="21" spans="1:14" x14ac:dyDescent="0.2">
      <c r="A21" s="52">
        <v>13</v>
      </c>
      <c r="B21" s="58" t="s">
        <v>40</v>
      </c>
      <c r="C21" s="54" t="s">
        <v>41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M21" s="56"/>
      <c r="N21" s="56"/>
    </row>
    <row r="22" spans="1:14" x14ac:dyDescent="0.2">
      <c r="A22" s="52">
        <v>14</v>
      </c>
      <c r="B22" s="53" t="s">
        <v>42</v>
      </c>
      <c r="C22" s="59" t="s">
        <v>43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M22" s="56"/>
      <c r="N22" s="56"/>
    </row>
    <row r="23" spans="1:14" x14ac:dyDescent="0.2">
      <c r="A23" s="52">
        <v>15</v>
      </c>
      <c r="B23" s="58" t="s">
        <v>44</v>
      </c>
      <c r="C23" s="59" t="s">
        <v>45</v>
      </c>
      <c r="D23" s="55">
        <v>1120</v>
      </c>
      <c r="E23" s="55">
        <v>865</v>
      </c>
      <c r="F23" s="55">
        <v>865</v>
      </c>
      <c r="G23" s="55">
        <v>261</v>
      </c>
      <c r="H23" s="55">
        <v>87</v>
      </c>
      <c r="I23" s="55">
        <v>87</v>
      </c>
      <c r="J23" s="55">
        <v>87</v>
      </c>
      <c r="M23" s="56"/>
      <c r="N23" s="56"/>
    </row>
    <row r="24" spans="1:14" x14ac:dyDescent="0.2">
      <c r="A24" s="52">
        <v>16</v>
      </c>
      <c r="B24" s="58" t="s">
        <v>46</v>
      </c>
      <c r="C24" s="59" t="s">
        <v>47</v>
      </c>
      <c r="D24" s="55">
        <v>2446</v>
      </c>
      <c r="E24" s="55">
        <v>660</v>
      </c>
      <c r="F24" s="55">
        <v>660</v>
      </c>
      <c r="G24" s="55">
        <v>198</v>
      </c>
      <c r="H24" s="55">
        <v>66</v>
      </c>
      <c r="I24" s="55">
        <v>66</v>
      </c>
      <c r="J24" s="55">
        <v>66</v>
      </c>
      <c r="M24" s="56"/>
      <c r="N24" s="56"/>
    </row>
    <row r="25" spans="1:14" x14ac:dyDescent="0.2">
      <c r="A25" s="52">
        <v>17</v>
      </c>
      <c r="B25" s="58" t="s">
        <v>48</v>
      </c>
      <c r="C25" s="59" t="s">
        <v>49</v>
      </c>
      <c r="D25" s="55">
        <v>3695</v>
      </c>
      <c r="E25" s="55">
        <v>1519</v>
      </c>
      <c r="F25" s="55">
        <v>1519</v>
      </c>
      <c r="G25" s="55">
        <v>456</v>
      </c>
      <c r="H25" s="55">
        <v>152</v>
      </c>
      <c r="I25" s="55">
        <v>152</v>
      </c>
      <c r="J25" s="55">
        <v>152</v>
      </c>
      <c r="M25" s="56"/>
      <c r="N25" s="56"/>
    </row>
    <row r="26" spans="1:14" x14ac:dyDescent="0.2">
      <c r="A26" s="52">
        <v>18</v>
      </c>
      <c r="B26" s="58" t="s">
        <v>50</v>
      </c>
      <c r="C26" s="59" t="s">
        <v>51</v>
      </c>
      <c r="D26" s="55">
        <v>9303</v>
      </c>
      <c r="E26" s="55">
        <v>2958</v>
      </c>
      <c r="F26" s="55">
        <v>2958</v>
      </c>
      <c r="G26" s="55">
        <v>888</v>
      </c>
      <c r="H26" s="55">
        <v>296</v>
      </c>
      <c r="I26" s="55">
        <v>296</v>
      </c>
      <c r="J26" s="55">
        <v>296</v>
      </c>
      <c r="M26" s="56"/>
      <c r="N26" s="56"/>
    </row>
    <row r="27" spans="1:14" x14ac:dyDescent="0.2">
      <c r="A27" s="52">
        <v>19</v>
      </c>
      <c r="B27" s="53" t="s">
        <v>52</v>
      </c>
      <c r="C27" s="54" t="s">
        <v>53</v>
      </c>
      <c r="D27" s="55">
        <v>1308</v>
      </c>
      <c r="E27" s="55">
        <v>849</v>
      </c>
      <c r="F27" s="55">
        <v>849</v>
      </c>
      <c r="G27" s="55">
        <v>255</v>
      </c>
      <c r="H27" s="55">
        <v>85</v>
      </c>
      <c r="I27" s="55">
        <v>85</v>
      </c>
      <c r="J27" s="55">
        <v>85</v>
      </c>
      <c r="M27" s="56"/>
      <c r="N27" s="56"/>
    </row>
    <row r="28" spans="1:14" x14ac:dyDescent="0.2">
      <c r="A28" s="52">
        <v>20</v>
      </c>
      <c r="B28" s="53" t="s">
        <v>54</v>
      </c>
      <c r="C28" s="54" t="s">
        <v>55</v>
      </c>
      <c r="D28" s="55">
        <v>894</v>
      </c>
      <c r="E28" s="55">
        <v>395</v>
      </c>
      <c r="F28" s="55">
        <v>395</v>
      </c>
      <c r="G28" s="55">
        <v>120</v>
      </c>
      <c r="H28" s="55">
        <v>40</v>
      </c>
      <c r="I28" s="55">
        <v>40</v>
      </c>
      <c r="J28" s="55">
        <v>40</v>
      </c>
      <c r="M28" s="56"/>
      <c r="N28" s="56"/>
    </row>
    <row r="29" spans="1:14" x14ac:dyDescent="0.2">
      <c r="A29" s="52">
        <v>21</v>
      </c>
      <c r="B29" s="53" t="s">
        <v>56</v>
      </c>
      <c r="C29" s="54" t="s">
        <v>57</v>
      </c>
      <c r="D29" s="55">
        <v>5295</v>
      </c>
      <c r="E29" s="55">
        <v>1431</v>
      </c>
      <c r="F29" s="55">
        <v>1431</v>
      </c>
      <c r="G29" s="55">
        <v>429</v>
      </c>
      <c r="H29" s="55">
        <v>143</v>
      </c>
      <c r="I29" s="55">
        <v>143</v>
      </c>
      <c r="J29" s="55">
        <v>143</v>
      </c>
      <c r="M29" s="56"/>
      <c r="N29" s="56"/>
    </row>
    <row r="30" spans="1:14" x14ac:dyDescent="0.2">
      <c r="A30" s="52">
        <v>22</v>
      </c>
      <c r="B30" s="53" t="s">
        <v>58</v>
      </c>
      <c r="C30" s="54" t="s">
        <v>59</v>
      </c>
      <c r="D30" s="55">
        <v>6679</v>
      </c>
      <c r="E30" s="55">
        <v>1184</v>
      </c>
      <c r="F30" s="55">
        <v>1184</v>
      </c>
      <c r="G30" s="55">
        <v>354</v>
      </c>
      <c r="H30" s="55">
        <v>118</v>
      </c>
      <c r="I30" s="55">
        <v>118</v>
      </c>
      <c r="J30" s="55">
        <v>118</v>
      </c>
      <c r="M30" s="56"/>
      <c r="N30" s="56"/>
    </row>
    <row r="31" spans="1:14" x14ac:dyDescent="0.2">
      <c r="A31" s="52">
        <v>23</v>
      </c>
      <c r="B31" s="58" t="s">
        <v>60</v>
      </c>
      <c r="C31" s="59" t="s">
        <v>61</v>
      </c>
      <c r="D31" s="55">
        <v>1177</v>
      </c>
      <c r="E31" s="55">
        <v>159</v>
      </c>
      <c r="F31" s="55">
        <v>159</v>
      </c>
      <c r="G31" s="55">
        <v>48</v>
      </c>
      <c r="H31" s="55">
        <v>16</v>
      </c>
      <c r="I31" s="55">
        <v>16</v>
      </c>
      <c r="J31" s="55">
        <v>16</v>
      </c>
      <c r="M31" s="56"/>
      <c r="N31" s="56"/>
    </row>
    <row r="32" spans="1:14" x14ac:dyDescent="0.2">
      <c r="A32" s="52">
        <v>24</v>
      </c>
      <c r="B32" s="58" t="s">
        <v>62</v>
      </c>
      <c r="C32" s="59" t="s">
        <v>63</v>
      </c>
      <c r="D32" s="55">
        <v>0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M32" s="56"/>
      <c r="N32" s="56"/>
    </row>
    <row r="33" spans="1:14" ht="25.5" x14ac:dyDescent="0.2">
      <c r="A33" s="52">
        <v>25</v>
      </c>
      <c r="B33" s="58" t="s">
        <v>64</v>
      </c>
      <c r="C33" s="59" t="s">
        <v>65</v>
      </c>
      <c r="D33" s="55">
        <v>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M33" s="56"/>
      <c r="N33" s="56"/>
    </row>
    <row r="34" spans="1:14" x14ac:dyDescent="0.2">
      <c r="A34" s="52">
        <v>26</v>
      </c>
      <c r="B34" s="53" t="s">
        <v>66</v>
      </c>
      <c r="C34" s="61" t="s">
        <v>67</v>
      </c>
      <c r="D34" s="55">
        <v>9765</v>
      </c>
      <c r="E34" s="55">
        <v>6824</v>
      </c>
      <c r="F34" s="55">
        <v>6824</v>
      </c>
      <c r="G34" s="55">
        <v>2046</v>
      </c>
      <c r="H34" s="55">
        <v>682</v>
      </c>
      <c r="I34" s="55">
        <v>682</v>
      </c>
      <c r="J34" s="55">
        <v>682</v>
      </c>
      <c r="M34" s="56"/>
      <c r="N34" s="56"/>
    </row>
    <row r="35" spans="1:14" x14ac:dyDescent="0.2">
      <c r="A35" s="52">
        <v>27</v>
      </c>
      <c r="B35" s="58" t="s">
        <v>68</v>
      </c>
      <c r="C35" s="59" t="s">
        <v>69</v>
      </c>
      <c r="D35" s="55">
        <v>9195</v>
      </c>
      <c r="E35" s="55">
        <v>2328</v>
      </c>
      <c r="F35" s="55">
        <v>2328</v>
      </c>
      <c r="G35" s="55">
        <v>699</v>
      </c>
      <c r="H35" s="55">
        <v>233</v>
      </c>
      <c r="I35" s="55">
        <v>233</v>
      </c>
      <c r="J35" s="55">
        <v>233</v>
      </c>
      <c r="M35" s="56"/>
      <c r="N35" s="56"/>
    </row>
    <row r="36" spans="1:14" x14ac:dyDescent="0.2">
      <c r="A36" s="52">
        <v>28</v>
      </c>
      <c r="B36" s="58" t="s">
        <v>70</v>
      </c>
      <c r="C36" s="59" t="s">
        <v>71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M36" s="56"/>
      <c r="N36" s="56"/>
    </row>
    <row r="37" spans="1:14" x14ac:dyDescent="0.2">
      <c r="A37" s="52">
        <v>29</v>
      </c>
      <c r="B37" s="57" t="s">
        <v>72</v>
      </c>
      <c r="C37" s="61" t="s">
        <v>73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M37" s="56"/>
      <c r="N37" s="56"/>
    </row>
    <row r="38" spans="1:14" x14ac:dyDescent="0.2">
      <c r="A38" s="52">
        <v>30</v>
      </c>
      <c r="B38" s="53" t="s">
        <v>74</v>
      </c>
      <c r="C38" s="123" t="s">
        <v>359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M38" s="56"/>
      <c r="N38" s="56"/>
    </row>
    <row r="39" spans="1:14" x14ac:dyDescent="0.2">
      <c r="A39" s="52">
        <v>31</v>
      </c>
      <c r="B39" s="58" t="s">
        <v>75</v>
      </c>
      <c r="C39" s="59" t="s">
        <v>76</v>
      </c>
      <c r="D39" s="55">
        <v>1141</v>
      </c>
      <c r="E39" s="55">
        <v>266</v>
      </c>
      <c r="F39" s="55">
        <v>266</v>
      </c>
      <c r="G39" s="55">
        <v>81</v>
      </c>
      <c r="H39" s="55">
        <v>27</v>
      </c>
      <c r="I39" s="55">
        <v>27</v>
      </c>
      <c r="J39" s="55">
        <v>27</v>
      </c>
      <c r="M39" s="56"/>
      <c r="N39" s="56"/>
    </row>
    <row r="40" spans="1:14" x14ac:dyDescent="0.2">
      <c r="A40" s="52">
        <v>32</v>
      </c>
      <c r="B40" s="57" t="s">
        <v>77</v>
      </c>
      <c r="C40" s="54" t="s">
        <v>78</v>
      </c>
      <c r="D40" s="55">
        <v>6434</v>
      </c>
      <c r="E40" s="55">
        <v>1122</v>
      </c>
      <c r="F40" s="55">
        <v>1122</v>
      </c>
      <c r="G40" s="55">
        <v>336</v>
      </c>
      <c r="H40" s="55">
        <v>112</v>
      </c>
      <c r="I40" s="55">
        <v>112</v>
      </c>
      <c r="J40" s="55">
        <v>112</v>
      </c>
      <c r="M40" s="56"/>
      <c r="N40" s="56"/>
    </row>
    <row r="41" spans="1:14" x14ac:dyDescent="0.2">
      <c r="A41" s="52">
        <v>33</v>
      </c>
      <c r="B41" s="60" t="s">
        <v>79</v>
      </c>
      <c r="C41" s="61" t="s">
        <v>80</v>
      </c>
      <c r="D41" s="55">
        <v>13810</v>
      </c>
      <c r="E41" s="55">
        <v>991</v>
      </c>
      <c r="F41" s="55">
        <v>991</v>
      </c>
      <c r="G41" s="55">
        <v>297</v>
      </c>
      <c r="H41" s="55">
        <v>99</v>
      </c>
      <c r="I41" s="55">
        <v>99</v>
      </c>
      <c r="J41" s="55">
        <v>99</v>
      </c>
      <c r="M41" s="56"/>
      <c r="N41" s="56"/>
    </row>
    <row r="42" spans="1:14" x14ac:dyDescent="0.2">
      <c r="A42" s="52">
        <v>34</v>
      </c>
      <c r="B42" s="57" t="s">
        <v>81</v>
      </c>
      <c r="C42" s="54" t="s">
        <v>82</v>
      </c>
      <c r="D42" s="55">
        <v>2397</v>
      </c>
      <c r="E42" s="55">
        <v>613</v>
      </c>
      <c r="F42" s="55">
        <v>613</v>
      </c>
      <c r="G42" s="55">
        <v>183</v>
      </c>
      <c r="H42" s="55">
        <v>61</v>
      </c>
      <c r="I42" s="55">
        <v>61</v>
      </c>
      <c r="J42" s="55">
        <v>61</v>
      </c>
      <c r="M42" s="56"/>
      <c r="N42" s="56"/>
    </row>
    <row r="43" spans="1:14" x14ac:dyDescent="0.2">
      <c r="A43" s="52">
        <v>35</v>
      </c>
      <c r="B43" s="58" t="s">
        <v>83</v>
      </c>
      <c r="C43" s="59" t="s">
        <v>84</v>
      </c>
      <c r="D43" s="55">
        <v>5724</v>
      </c>
      <c r="E43" s="55">
        <v>1057</v>
      </c>
      <c r="F43" s="55">
        <v>1057</v>
      </c>
      <c r="G43" s="55">
        <v>318</v>
      </c>
      <c r="H43" s="55">
        <v>106</v>
      </c>
      <c r="I43" s="55">
        <v>106</v>
      </c>
      <c r="J43" s="55">
        <v>106</v>
      </c>
      <c r="M43" s="56"/>
      <c r="N43" s="56"/>
    </row>
    <row r="44" spans="1:14" x14ac:dyDescent="0.2">
      <c r="A44" s="52">
        <v>36</v>
      </c>
      <c r="B44" s="57" t="s">
        <v>85</v>
      </c>
      <c r="C44" s="54" t="s">
        <v>86</v>
      </c>
      <c r="D44" s="55">
        <v>2206</v>
      </c>
      <c r="E44" s="55">
        <v>1600</v>
      </c>
      <c r="F44" s="55">
        <v>1600</v>
      </c>
      <c r="G44" s="55">
        <v>480</v>
      </c>
      <c r="H44" s="55">
        <v>160</v>
      </c>
      <c r="I44" s="55">
        <v>160</v>
      </c>
      <c r="J44" s="55">
        <v>160</v>
      </c>
      <c r="M44" s="56"/>
      <c r="N44" s="56"/>
    </row>
    <row r="45" spans="1:14" x14ac:dyDescent="0.2">
      <c r="A45" s="52">
        <v>37</v>
      </c>
      <c r="B45" s="53" t="s">
        <v>87</v>
      </c>
      <c r="C45" s="54" t="s">
        <v>88</v>
      </c>
      <c r="D45" s="55">
        <v>6475</v>
      </c>
      <c r="E45" s="55">
        <v>1073</v>
      </c>
      <c r="F45" s="55">
        <v>1073</v>
      </c>
      <c r="G45" s="55">
        <v>321</v>
      </c>
      <c r="H45" s="55">
        <v>107</v>
      </c>
      <c r="I45" s="55">
        <v>107</v>
      </c>
      <c r="J45" s="55">
        <v>107</v>
      </c>
      <c r="M45" s="56"/>
      <c r="N45" s="56"/>
    </row>
    <row r="46" spans="1:14" x14ac:dyDescent="0.2">
      <c r="A46" s="52">
        <v>38</v>
      </c>
      <c r="B46" s="62" t="s">
        <v>89</v>
      </c>
      <c r="C46" s="63" t="s">
        <v>90</v>
      </c>
      <c r="D46" s="55">
        <v>1898</v>
      </c>
      <c r="E46" s="55">
        <v>309</v>
      </c>
      <c r="F46" s="55">
        <v>309</v>
      </c>
      <c r="G46" s="55">
        <v>93</v>
      </c>
      <c r="H46" s="55">
        <v>31</v>
      </c>
      <c r="I46" s="55">
        <v>31</v>
      </c>
      <c r="J46" s="55">
        <v>31</v>
      </c>
      <c r="M46" s="56"/>
      <c r="N46" s="56"/>
    </row>
    <row r="47" spans="1:14" x14ac:dyDescent="0.2">
      <c r="A47" s="52">
        <v>39</v>
      </c>
      <c r="B47" s="53" t="s">
        <v>91</v>
      </c>
      <c r="C47" s="54" t="s">
        <v>92</v>
      </c>
      <c r="D47" s="55">
        <v>1102</v>
      </c>
      <c r="E47" s="55">
        <v>467</v>
      </c>
      <c r="F47" s="55">
        <v>467</v>
      </c>
      <c r="G47" s="55">
        <v>141</v>
      </c>
      <c r="H47" s="55">
        <v>47</v>
      </c>
      <c r="I47" s="55">
        <v>47</v>
      </c>
      <c r="J47" s="55">
        <v>47</v>
      </c>
      <c r="M47" s="56"/>
      <c r="N47" s="56"/>
    </row>
    <row r="48" spans="1:14" x14ac:dyDescent="0.2">
      <c r="A48" s="52">
        <v>40</v>
      </c>
      <c r="B48" s="60" t="s">
        <v>93</v>
      </c>
      <c r="C48" s="61" t="s">
        <v>94</v>
      </c>
      <c r="D48" s="55">
        <v>1954</v>
      </c>
      <c r="E48" s="55">
        <v>675</v>
      </c>
      <c r="F48" s="55">
        <v>675</v>
      </c>
      <c r="G48" s="55">
        <v>204</v>
      </c>
      <c r="H48" s="55">
        <v>68</v>
      </c>
      <c r="I48" s="55">
        <v>68</v>
      </c>
      <c r="J48" s="55">
        <v>68</v>
      </c>
      <c r="M48" s="56"/>
      <c r="N48" s="56"/>
    </row>
    <row r="49" spans="1:14" x14ac:dyDescent="0.2">
      <c r="A49" s="52">
        <v>41</v>
      </c>
      <c r="B49" s="58" t="s">
        <v>95</v>
      </c>
      <c r="C49" s="59" t="s">
        <v>96</v>
      </c>
      <c r="D49" s="55">
        <v>1237</v>
      </c>
      <c r="E49" s="55">
        <v>267</v>
      </c>
      <c r="F49" s="55">
        <v>267</v>
      </c>
      <c r="G49" s="55">
        <v>81</v>
      </c>
      <c r="H49" s="55">
        <v>27</v>
      </c>
      <c r="I49" s="55">
        <v>27</v>
      </c>
      <c r="J49" s="55">
        <v>27</v>
      </c>
      <c r="M49" s="56"/>
      <c r="N49" s="56"/>
    </row>
    <row r="50" spans="1:14" x14ac:dyDescent="0.2">
      <c r="A50" s="52">
        <v>42</v>
      </c>
      <c r="B50" s="57" t="s">
        <v>97</v>
      </c>
      <c r="C50" s="54" t="s">
        <v>98</v>
      </c>
      <c r="D50" s="55">
        <v>3959</v>
      </c>
      <c r="E50" s="55">
        <v>2061</v>
      </c>
      <c r="F50" s="55">
        <v>2061</v>
      </c>
      <c r="G50" s="55">
        <v>618</v>
      </c>
      <c r="H50" s="55">
        <v>206</v>
      </c>
      <c r="I50" s="55">
        <v>206</v>
      </c>
      <c r="J50" s="55">
        <v>206</v>
      </c>
      <c r="M50" s="56"/>
      <c r="N50" s="56"/>
    </row>
    <row r="51" spans="1:14" x14ac:dyDescent="0.2">
      <c r="A51" s="52">
        <v>43</v>
      </c>
      <c r="B51" s="58" t="s">
        <v>99</v>
      </c>
      <c r="C51" s="59" t="s">
        <v>100</v>
      </c>
      <c r="D51" s="55">
        <v>9280</v>
      </c>
      <c r="E51" s="55">
        <v>2500</v>
      </c>
      <c r="F51" s="55">
        <v>2500</v>
      </c>
      <c r="G51" s="55">
        <v>750</v>
      </c>
      <c r="H51" s="55">
        <v>250</v>
      </c>
      <c r="I51" s="55">
        <v>250</v>
      </c>
      <c r="J51" s="55">
        <v>250</v>
      </c>
      <c r="M51" s="56"/>
      <c r="N51" s="56"/>
    </row>
    <row r="52" spans="1:14" x14ac:dyDescent="0.2">
      <c r="A52" s="52">
        <v>44</v>
      </c>
      <c r="B52" s="53" t="s">
        <v>101</v>
      </c>
      <c r="C52" s="54" t="s">
        <v>102</v>
      </c>
      <c r="D52" s="55">
        <v>2035</v>
      </c>
      <c r="E52" s="55">
        <v>539</v>
      </c>
      <c r="F52" s="55">
        <v>539</v>
      </c>
      <c r="G52" s="55">
        <v>162</v>
      </c>
      <c r="H52" s="55">
        <v>54</v>
      </c>
      <c r="I52" s="55">
        <v>54</v>
      </c>
      <c r="J52" s="55">
        <v>54</v>
      </c>
      <c r="M52" s="56"/>
      <c r="N52" s="56"/>
    </row>
    <row r="53" spans="1:14" x14ac:dyDescent="0.2">
      <c r="A53" s="52">
        <v>45</v>
      </c>
      <c r="B53" s="53" t="s">
        <v>103</v>
      </c>
      <c r="C53" s="54" t="s">
        <v>104</v>
      </c>
      <c r="D53" s="55">
        <v>10946</v>
      </c>
      <c r="E53" s="55">
        <v>2744</v>
      </c>
      <c r="F53" s="55">
        <v>2744</v>
      </c>
      <c r="G53" s="55">
        <v>822</v>
      </c>
      <c r="H53" s="55">
        <v>274</v>
      </c>
      <c r="I53" s="55">
        <v>274</v>
      </c>
      <c r="J53" s="55">
        <v>274</v>
      </c>
      <c r="M53" s="56"/>
      <c r="N53" s="56"/>
    </row>
    <row r="54" spans="1:14" x14ac:dyDescent="0.2">
      <c r="A54" s="52">
        <v>46</v>
      </c>
      <c r="B54" s="58" t="s">
        <v>105</v>
      </c>
      <c r="C54" s="59" t="s">
        <v>106</v>
      </c>
      <c r="D54" s="55">
        <v>1573</v>
      </c>
      <c r="E54" s="55">
        <v>722</v>
      </c>
      <c r="F54" s="55">
        <v>722</v>
      </c>
      <c r="G54" s="55">
        <v>216</v>
      </c>
      <c r="H54" s="55">
        <v>72</v>
      </c>
      <c r="I54" s="55">
        <v>72</v>
      </c>
      <c r="J54" s="55">
        <v>72</v>
      </c>
      <c r="M54" s="56"/>
      <c r="N54" s="56"/>
    </row>
    <row r="55" spans="1:14" x14ac:dyDescent="0.2">
      <c r="A55" s="52">
        <v>47</v>
      </c>
      <c r="B55" s="58" t="s">
        <v>107</v>
      </c>
      <c r="C55" s="59" t="s">
        <v>108</v>
      </c>
      <c r="D55" s="55">
        <v>2447</v>
      </c>
      <c r="E55" s="55">
        <v>1580</v>
      </c>
      <c r="F55" s="55">
        <v>1580</v>
      </c>
      <c r="G55" s="55">
        <v>474</v>
      </c>
      <c r="H55" s="55">
        <v>158</v>
      </c>
      <c r="I55" s="55">
        <v>158</v>
      </c>
      <c r="J55" s="55">
        <v>158</v>
      </c>
      <c r="M55" s="56"/>
      <c r="N55" s="56"/>
    </row>
    <row r="56" spans="1:14" x14ac:dyDescent="0.2">
      <c r="A56" s="52">
        <v>48</v>
      </c>
      <c r="B56" s="57" t="s">
        <v>109</v>
      </c>
      <c r="C56" s="54" t="s">
        <v>110</v>
      </c>
      <c r="D56" s="55">
        <v>2756</v>
      </c>
      <c r="E56" s="55">
        <v>1133</v>
      </c>
      <c r="F56" s="55">
        <v>1133</v>
      </c>
      <c r="G56" s="55">
        <v>339</v>
      </c>
      <c r="H56" s="55">
        <v>113</v>
      </c>
      <c r="I56" s="55">
        <v>113</v>
      </c>
      <c r="J56" s="55">
        <v>113</v>
      </c>
      <c r="M56" s="56"/>
      <c r="N56" s="56"/>
    </row>
    <row r="57" spans="1:14" x14ac:dyDescent="0.2">
      <c r="A57" s="52">
        <v>49</v>
      </c>
      <c r="B57" s="58" t="s">
        <v>111</v>
      </c>
      <c r="C57" s="59" t="s">
        <v>112</v>
      </c>
      <c r="D57" s="55">
        <v>1170</v>
      </c>
      <c r="E57" s="55">
        <v>540</v>
      </c>
      <c r="F57" s="55">
        <v>540</v>
      </c>
      <c r="G57" s="55">
        <v>162</v>
      </c>
      <c r="H57" s="55">
        <v>54</v>
      </c>
      <c r="I57" s="55">
        <v>54</v>
      </c>
      <c r="J57" s="55">
        <v>54</v>
      </c>
      <c r="M57" s="56"/>
      <c r="N57" s="56"/>
    </row>
    <row r="58" spans="1:14" x14ac:dyDescent="0.2">
      <c r="A58" s="52">
        <v>50</v>
      </c>
      <c r="B58" s="57" t="s">
        <v>113</v>
      </c>
      <c r="C58" s="54" t="s">
        <v>114</v>
      </c>
      <c r="D58" s="55">
        <v>1388</v>
      </c>
      <c r="E58" s="55">
        <v>1024</v>
      </c>
      <c r="F58" s="55">
        <v>1024</v>
      </c>
      <c r="G58" s="55">
        <v>306</v>
      </c>
      <c r="H58" s="55">
        <v>102</v>
      </c>
      <c r="I58" s="55">
        <v>102</v>
      </c>
      <c r="J58" s="55">
        <v>102</v>
      </c>
      <c r="M58" s="56"/>
      <c r="N58" s="56"/>
    </row>
    <row r="59" spans="1:14" x14ac:dyDescent="0.2">
      <c r="A59" s="52">
        <v>51</v>
      </c>
      <c r="B59" s="58" t="s">
        <v>115</v>
      </c>
      <c r="C59" s="59" t="s">
        <v>116</v>
      </c>
      <c r="D59" s="55">
        <v>2426</v>
      </c>
      <c r="E59" s="55">
        <v>1931</v>
      </c>
      <c r="F59" s="55">
        <v>1931</v>
      </c>
      <c r="G59" s="55">
        <v>579</v>
      </c>
      <c r="H59" s="55">
        <v>193</v>
      </c>
      <c r="I59" s="55">
        <v>193</v>
      </c>
      <c r="J59" s="55">
        <v>193</v>
      </c>
      <c r="M59" s="56"/>
      <c r="N59" s="56"/>
    </row>
    <row r="60" spans="1:14" x14ac:dyDescent="0.2">
      <c r="A60" s="52">
        <v>52</v>
      </c>
      <c r="B60" s="58" t="s">
        <v>117</v>
      </c>
      <c r="C60" s="59" t="s">
        <v>118</v>
      </c>
      <c r="D60" s="55">
        <v>12247</v>
      </c>
      <c r="E60" s="55">
        <v>1430</v>
      </c>
      <c r="F60" s="55">
        <v>1430</v>
      </c>
      <c r="G60" s="55">
        <v>429</v>
      </c>
      <c r="H60" s="55">
        <v>143</v>
      </c>
      <c r="I60" s="55">
        <v>143</v>
      </c>
      <c r="J60" s="55">
        <v>143</v>
      </c>
      <c r="M60" s="56"/>
      <c r="N60" s="56"/>
    </row>
    <row r="61" spans="1:14" x14ac:dyDescent="0.2">
      <c r="A61" s="52">
        <v>53</v>
      </c>
      <c r="B61" s="58" t="s">
        <v>119</v>
      </c>
      <c r="C61" s="59" t="s">
        <v>120</v>
      </c>
      <c r="D61" s="55">
        <v>1810</v>
      </c>
      <c r="E61" s="55">
        <v>388</v>
      </c>
      <c r="F61" s="55">
        <v>388</v>
      </c>
      <c r="G61" s="55">
        <v>117</v>
      </c>
      <c r="H61" s="55">
        <v>39</v>
      </c>
      <c r="I61" s="55">
        <v>39</v>
      </c>
      <c r="J61" s="55">
        <v>39</v>
      </c>
      <c r="M61" s="56"/>
      <c r="N61" s="56"/>
    </row>
    <row r="62" spans="1:14" x14ac:dyDescent="0.2">
      <c r="A62" s="52">
        <v>54</v>
      </c>
      <c r="B62" s="58" t="s">
        <v>121</v>
      </c>
      <c r="C62" s="59" t="s">
        <v>122</v>
      </c>
      <c r="D62" s="55">
        <v>0</v>
      </c>
      <c r="E62" s="55">
        <v>0</v>
      </c>
      <c r="F62" s="55">
        <v>0</v>
      </c>
      <c r="G62" s="55">
        <v>0</v>
      </c>
      <c r="H62" s="55">
        <v>0</v>
      </c>
      <c r="I62" s="55">
        <v>0</v>
      </c>
      <c r="J62" s="55">
        <v>0</v>
      </c>
      <c r="M62" s="56"/>
      <c r="N62" s="56"/>
    </row>
    <row r="63" spans="1:14" x14ac:dyDescent="0.2">
      <c r="A63" s="52">
        <v>55</v>
      </c>
      <c r="B63" s="58" t="s">
        <v>123</v>
      </c>
      <c r="C63" s="59" t="s">
        <v>124</v>
      </c>
      <c r="D63" s="55">
        <v>0</v>
      </c>
      <c r="E63" s="55">
        <v>0</v>
      </c>
      <c r="F63" s="55">
        <v>0</v>
      </c>
      <c r="G63" s="55">
        <v>0</v>
      </c>
      <c r="H63" s="55">
        <v>0</v>
      </c>
      <c r="I63" s="55">
        <v>0</v>
      </c>
      <c r="J63" s="55">
        <v>0</v>
      </c>
      <c r="M63" s="56"/>
      <c r="N63" s="56"/>
    </row>
    <row r="64" spans="1:14" x14ac:dyDescent="0.2">
      <c r="A64" s="52">
        <v>56</v>
      </c>
      <c r="B64" s="64" t="s">
        <v>125</v>
      </c>
      <c r="C64" s="65" t="s">
        <v>126</v>
      </c>
      <c r="D64" s="55">
        <v>0</v>
      </c>
      <c r="E64" s="55">
        <v>0</v>
      </c>
      <c r="F64" s="55">
        <v>0</v>
      </c>
      <c r="G64" s="55">
        <v>0</v>
      </c>
      <c r="H64" s="55">
        <v>0</v>
      </c>
      <c r="I64" s="55">
        <v>0</v>
      </c>
      <c r="J64" s="55">
        <v>0</v>
      </c>
      <c r="M64" s="56"/>
      <c r="N64" s="56"/>
    </row>
    <row r="65" spans="1:14" x14ac:dyDescent="0.2">
      <c r="A65" s="52">
        <v>57</v>
      </c>
      <c r="B65" s="58" t="s">
        <v>127</v>
      </c>
      <c r="C65" s="59" t="s">
        <v>128</v>
      </c>
      <c r="D65" s="55">
        <v>0</v>
      </c>
      <c r="E65" s="55">
        <v>0</v>
      </c>
      <c r="F65" s="55">
        <v>0</v>
      </c>
      <c r="G65" s="55">
        <v>0</v>
      </c>
      <c r="H65" s="55">
        <v>0</v>
      </c>
      <c r="I65" s="55">
        <v>0</v>
      </c>
      <c r="J65" s="55">
        <v>0</v>
      </c>
      <c r="M65" s="56"/>
      <c r="N65" s="56"/>
    </row>
    <row r="66" spans="1:14" x14ac:dyDescent="0.2">
      <c r="A66" s="52">
        <v>58</v>
      </c>
      <c r="B66" s="57" t="s">
        <v>129</v>
      </c>
      <c r="C66" s="59" t="s">
        <v>311</v>
      </c>
      <c r="D66" s="55">
        <v>0</v>
      </c>
      <c r="E66" s="55">
        <v>0</v>
      </c>
      <c r="F66" s="55">
        <v>0</v>
      </c>
      <c r="G66" s="55">
        <v>0</v>
      </c>
      <c r="H66" s="55">
        <v>0</v>
      </c>
      <c r="I66" s="55">
        <v>0</v>
      </c>
      <c r="J66" s="55">
        <v>0</v>
      </c>
      <c r="M66" s="56"/>
      <c r="N66" s="56"/>
    </row>
    <row r="67" spans="1:14" x14ac:dyDescent="0.2">
      <c r="A67" s="52">
        <v>59</v>
      </c>
      <c r="B67" s="60" t="s">
        <v>131</v>
      </c>
      <c r="C67" s="61" t="s">
        <v>132</v>
      </c>
      <c r="D67" s="55">
        <v>0</v>
      </c>
      <c r="E67" s="55">
        <v>0</v>
      </c>
      <c r="F67" s="55">
        <v>0</v>
      </c>
      <c r="G67" s="55">
        <v>0</v>
      </c>
      <c r="H67" s="55">
        <v>0</v>
      </c>
      <c r="I67" s="55">
        <v>0</v>
      </c>
      <c r="J67" s="55">
        <v>0</v>
      </c>
      <c r="M67" s="56"/>
      <c r="N67" s="56"/>
    </row>
    <row r="68" spans="1:14" x14ac:dyDescent="0.2">
      <c r="A68" s="52">
        <v>60</v>
      </c>
      <c r="B68" s="57" t="s">
        <v>133</v>
      </c>
      <c r="C68" s="59" t="s">
        <v>312</v>
      </c>
      <c r="D68" s="55">
        <v>0</v>
      </c>
      <c r="E68" s="55">
        <v>0</v>
      </c>
      <c r="F68" s="55">
        <v>0</v>
      </c>
      <c r="G68" s="55">
        <v>0</v>
      </c>
      <c r="H68" s="55">
        <v>0</v>
      </c>
      <c r="I68" s="55">
        <v>0</v>
      </c>
      <c r="J68" s="55">
        <v>0</v>
      </c>
      <c r="M68" s="56"/>
      <c r="N68" s="56"/>
    </row>
    <row r="69" spans="1:14" ht="25.5" x14ac:dyDescent="0.2">
      <c r="A69" s="52">
        <v>61</v>
      </c>
      <c r="B69" s="58" t="s">
        <v>135</v>
      </c>
      <c r="C69" s="59" t="s">
        <v>136</v>
      </c>
      <c r="D69" s="55">
        <v>0</v>
      </c>
      <c r="E69" s="55">
        <v>0</v>
      </c>
      <c r="F69" s="55">
        <v>0</v>
      </c>
      <c r="G69" s="55">
        <v>0</v>
      </c>
      <c r="H69" s="55">
        <v>0</v>
      </c>
      <c r="I69" s="55">
        <v>0</v>
      </c>
      <c r="J69" s="55">
        <v>0</v>
      </c>
      <c r="M69" s="56"/>
      <c r="N69" s="56"/>
    </row>
    <row r="70" spans="1:14" ht="25.5" x14ac:dyDescent="0.2">
      <c r="A70" s="52">
        <v>62</v>
      </c>
      <c r="B70" s="53" t="s">
        <v>137</v>
      </c>
      <c r="C70" s="59" t="s">
        <v>313</v>
      </c>
      <c r="D70" s="55">
        <v>0</v>
      </c>
      <c r="E70" s="55">
        <v>0</v>
      </c>
      <c r="F70" s="55">
        <v>0</v>
      </c>
      <c r="G70" s="55">
        <v>0</v>
      </c>
      <c r="H70" s="55">
        <v>0</v>
      </c>
      <c r="I70" s="55">
        <v>0</v>
      </c>
      <c r="J70" s="55">
        <v>0</v>
      </c>
      <c r="M70" s="56"/>
      <c r="N70" s="56"/>
    </row>
    <row r="71" spans="1:14" ht="25.5" x14ac:dyDescent="0.2">
      <c r="A71" s="52">
        <v>63</v>
      </c>
      <c r="B71" s="53" t="s">
        <v>139</v>
      </c>
      <c r="C71" s="59" t="s">
        <v>314</v>
      </c>
      <c r="D71" s="55">
        <v>0</v>
      </c>
      <c r="E71" s="55">
        <v>0</v>
      </c>
      <c r="F71" s="55">
        <v>0</v>
      </c>
      <c r="G71" s="55">
        <v>0</v>
      </c>
      <c r="H71" s="55">
        <v>0</v>
      </c>
      <c r="I71" s="55">
        <v>0</v>
      </c>
      <c r="J71" s="55">
        <v>0</v>
      </c>
      <c r="M71" s="56"/>
      <c r="N71" s="56"/>
    </row>
    <row r="72" spans="1:14" x14ac:dyDescent="0.2">
      <c r="A72" s="52">
        <v>64</v>
      </c>
      <c r="B72" s="57" t="s">
        <v>141</v>
      </c>
      <c r="C72" s="59" t="s">
        <v>315</v>
      </c>
      <c r="D72" s="55">
        <v>11273</v>
      </c>
      <c r="E72" s="55">
        <v>3331</v>
      </c>
      <c r="F72" s="55">
        <v>3331</v>
      </c>
      <c r="G72" s="55">
        <v>999</v>
      </c>
      <c r="H72" s="55">
        <v>333</v>
      </c>
      <c r="I72" s="55">
        <v>333</v>
      </c>
      <c r="J72" s="55">
        <v>333</v>
      </c>
      <c r="M72" s="56"/>
      <c r="N72" s="56"/>
    </row>
    <row r="73" spans="1:14" x14ac:dyDescent="0.2">
      <c r="A73" s="52">
        <v>65</v>
      </c>
      <c r="B73" s="57" t="s">
        <v>143</v>
      </c>
      <c r="C73" s="54" t="s">
        <v>144</v>
      </c>
      <c r="D73" s="55">
        <v>10686</v>
      </c>
      <c r="E73" s="55">
        <v>2961</v>
      </c>
      <c r="F73" s="55">
        <v>2961</v>
      </c>
      <c r="G73" s="55">
        <v>888</v>
      </c>
      <c r="H73" s="55">
        <v>296</v>
      </c>
      <c r="I73" s="55">
        <v>296</v>
      </c>
      <c r="J73" s="55">
        <v>296</v>
      </c>
      <c r="M73" s="56"/>
      <c r="N73" s="56"/>
    </row>
    <row r="74" spans="1:14" x14ac:dyDescent="0.2">
      <c r="A74" s="52">
        <v>66</v>
      </c>
      <c r="B74" s="57" t="s">
        <v>145</v>
      </c>
      <c r="C74" s="59" t="s">
        <v>316</v>
      </c>
      <c r="D74" s="55">
        <v>12002</v>
      </c>
      <c r="E74" s="55">
        <v>4508</v>
      </c>
      <c r="F74" s="55">
        <v>4508</v>
      </c>
      <c r="G74" s="55">
        <v>1353</v>
      </c>
      <c r="H74" s="55">
        <v>451</v>
      </c>
      <c r="I74" s="55">
        <v>451</v>
      </c>
      <c r="J74" s="55">
        <v>451</v>
      </c>
      <c r="M74" s="56"/>
      <c r="N74" s="56"/>
    </row>
    <row r="75" spans="1:14" ht="25.5" x14ac:dyDescent="0.2">
      <c r="A75" s="52">
        <v>67</v>
      </c>
      <c r="B75" s="57" t="s">
        <v>147</v>
      </c>
      <c r="C75" s="59" t="s">
        <v>317</v>
      </c>
      <c r="D75" s="55">
        <v>0</v>
      </c>
      <c r="E75" s="55">
        <v>0</v>
      </c>
      <c r="F75" s="55">
        <v>0</v>
      </c>
      <c r="G75" s="55">
        <v>0</v>
      </c>
      <c r="H75" s="55">
        <v>0</v>
      </c>
      <c r="I75" s="55">
        <v>0</v>
      </c>
      <c r="J75" s="55">
        <v>0</v>
      </c>
      <c r="M75" s="56"/>
      <c r="N75" s="56"/>
    </row>
    <row r="76" spans="1:14" ht="25.5" x14ac:dyDescent="0.2">
      <c r="A76" s="52">
        <v>68</v>
      </c>
      <c r="B76" s="53" t="s">
        <v>149</v>
      </c>
      <c r="C76" s="59" t="s">
        <v>318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M76" s="56"/>
      <c r="N76" s="56"/>
    </row>
    <row r="77" spans="1:14" ht="25.5" x14ac:dyDescent="0.2">
      <c r="A77" s="52">
        <v>69</v>
      </c>
      <c r="B77" s="57" t="s">
        <v>151</v>
      </c>
      <c r="C77" s="59" t="s">
        <v>319</v>
      </c>
      <c r="D77" s="55">
        <v>0</v>
      </c>
      <c r="E77" s="55">
        <v>0</v>
      </c>
      <c r="F77" s="55">
        <v>0</v>
      </c>
      <c r="G77" s="55">
        <v>0</v>
      </c>
      <c r="H77" s="55">
        <v>0</v>
      </c>
      <c r="I77" s="55">
        <v>0</v>
      </c>
      <c r="J77" s="55">
        <v>0</v>
      </c>
      <c r="M77" s="56"/>
      <c r="N77" s="56"/>
    </row>
    <row r="78" spans="1:14" ht="25.5" x14ac:dyDescent="0.2">
      <c r="A78" s="52">
        <v>70</v>
      </c>
      <c r="B78" s="57" t="s">
        <v>153</v>
      </c>
      <c r="C78" s="59" t="s">
        <v>320</v>
      </c>
      <c r="D78" s="55">
        <v>0</v>
      </c>
      <c r="E78" s="55">
        <v>0</v>
      </c>
      <c r="F78" s="55">
        <v>0</v>
      </c>
      <c r="G78" s="55">
        <v>0</v>
      </c>
      <c r="H78" s="55">
        <v>0</v>
      </c>
      <c r="I78" s="55">
        <v>0</v>
      </c>
      <c r="J78" s="55">
        <v>0</v>
      </c>
      <c r="M78" s="56"/>
      <c r="N78" s="56"/>
    </row>
    <row r="79" spans="1:14" ht="25.5" x14ac:dyDescent="0.2">
      <c r="A79" s="52">
        <v>71</v>
      </c>
      <c r="B79" s="53" t="s">
        <v>155</v>
      </c>
      <c r="C79" s="59" t="s">
        <v>321</v>
      </c>
      <c r="D79" s="55">
        <v>0</v>
      </c>
      <c r="E79" s="55">
        <v>0</v>
      </c>
      <c r="F79" s="55">
        <v>0</v>
      </c>
      <c r="G79" s="55">
        <v>0</v>
      </c>
      <c r="H79" s="55">
        <v>0</v>
      </c>
      <c r="I79" s="55">
        <v>0</v>
      </c>
      <c r="J79" s="55">
        <v>0</v>
      </c>
      <c r="M79" s="56"/>
      <c r="N79" s="56"/>
    </row>
    <row r="80" spans="1:14" ht="25.5" x14ac:dyDescent="0.2">
      <c r="A80" s="52">
        <v>72</v>
      </c>
      <c r="B80" s="53" t="s">
        <v>157</v>
      </c>
      <c r="C80" s="59" t="s">
        <v>322</v>
      </c>
      <c r="D80" s="55">
        <v>0</v>
      </c>
      <c r="E80" s="55">
        <v>0</v>
      </c>
      <c r="F80" s="55">
        <v>0</v>
      </c>
      <c r="G80" s="55">
        <v>0</v>
      </c>
      <c r="H80" s="55">
        <v>0</v>
      </c>
      <c r="I80" s="55">
        <v>0</v>
      </c>
      <c r="J80" s="55">
        <v>0</v>
      </c>
      <c r="M80" s="56"/>
      <c r="N80" s="56"/>
    </row>
    <row r="81" spans="1:14" ht="25.5" x14ac:dyDescent="0.2">
      <c r="A81" s="52">
        <v>73</v>
      </c>
      <c r="B81" s="53" t="s">
        <v>159</v>
      </c>
      <c r="C81" s="59" t="s">
        <v>323</v>
      </c>
      <c r="D81" s="55">
        <v>0</v>
      </c>
      <c r="E81" s="55">
        <v>0</v>
      </c>
      <c r="F81" s="55">
        <v>0</v>
      </c>
      <c r="G81" s="55">
        <v>0</v>
      </c>
      <c r="H81" s="55">
        <v>0</v>
      </c>
      <c r="I81" s="55">
        <v>0</v>
      </c>
      <c r="J81" s="55">
        <v>0</v>
      </c>
      <c r="M81" s="56"/>
      <c r="N81" s="56"/>
    </row>
    <row r="82" spans="1:14" x14ac:dyDescent="0.2">
      <c r="A82" s="52">
        <v>74</v>
      </c>
      <c r="B82" s="58" t="s">
        <v>161</v>
      </c>
      <c r="C82" s="59" t="s">
        <v>162</v>
      </c>
      <c r="D82" s="55">
        <v>7739</v>
      </c>
      <c r="E82" s="55">
        <v>2742</v>
      </c>
      <c r="F82" s="55">
        <v>2742</v>
      </c>
      <c r="G82" s="55">
        <v>822</v>
      </c>
      <c r="H82" s="55">
        <v>274</v>
      </c>
      <c r="I82" s="55">
        <v>274</v>
      </c>
      <c r="J82" s="55">
        <v>274</v>
      </c>
      <c r="M82" s="56"/>
      <c r="N82" s="56"/>
    </row>
    <row r="83" spans="1:14" x14ac:dyDescent="0.2">
      <c r="A83" s="52">
        <v>75</v>
      </c>
      <c r="B83" s="53" t="s">
        <v>163</v>
      </c>
      <c r="C83" s="59" t="s">
        <v>324</v>
      </c>
      <c r="D83" s="55">
        <v>21642</v>
      </c>
      <c r="E83" s="55">
        <v>6053</v>
      </c>
      <c r="F83" s="55">
        <v>6053</v>
      </c>
      <c r="G83" s="55">
        <v>1812</v>
      </c>
      <c r="H83" s="55">
        <v>604</v>
      </c>
      <c r="I83" s="55">
        <v>604</v>
      </c>
      <c r="J83" s="55">
        <v>604</v>
      </c>
      <c r="M83" s="56"/>
      <c r="N83" s="56"/>
    </row>
    <row r="84" spans="1:14" x14ac:dyDescent="0.2">
      <c r="A84" s="52">
        <v>76</v>
      </c>
      <c r="B84" s="58" t="s">
        <v>165</v>
      </c>
      <c r="C84" s="59" t="s">
        <v>166</v>
      </c>
      <c r="D84" s="55">
        <v>9741</v>
      </c>
      <c r="E84" s="55">
        <v>3875</v>
      </c>
      <c r="F84" s="55">
        <v>3875</v>
      </c>
      <c r="G84" s="55">
        <v>1164</v>
      </c>
      <c r="H84" s="55">
        <v>388</v>
      </c>
      <c r="I84" s="55">
        <v>388</v>
      </c>
      <c r="J84" s="55">
        <v>388</v>
      </c>
      <c r="M84" s="56"/>
      <c r="N84" s="56"/>
    </row>
    <row r="85" spans="1:14" x14ac:dyDescent="0.2">
      <c r="A85" s="52">
        <v>77</v>
      </c>
      <c r="B85" s="60" t="s">
        <v>167</v>
      </c>
      <c r="C85" s="61" t="s">
        <v>168</v>
      </c>
      <c r="D85" s="55">
        <v>3372</v>
      </c>
      <c r="E85" s="55">
        <v>774</v>
      </c>
      <c r="F85" s="55">
        <v>774</v>
      </c>
      <c r="G85" s="55">
        <v>231</v>
      </c>
      <c r="H85" s="55">
        <v>77</v>
      </c>
      <c r="I85" s="55">
        <v>77</v>
      </c>
      <c r="J85" s="55">
        <v>77</v>
      </c>
      <c r="M85" s="56"/>
      <c r="N85" s="56"/>
    </row>
    <row r="86" spans="1:14" x14ac:dyDescent="0.2">
      <c r="A86" s="52">
        <v>78</v>
      </c>
      <c r="B86" s="53" t="s">
        <v>169</v>
      </c>
      <c r="C86" s="59" t="s">
        <v>170</v>
      </c>
      <c r="D86" s="55">
        <v>20949</v>
      </c>
      <c r="E86" s="55">
        <v>17557</v>
      </c>
      <c r="F86" s="55">
        <v>17557</v>
      </c>
      <c r="G86" s="55">
        <v>5268</v>
      </c>
      <c r="H86" s="55">
        <v>1756</v>
      </c>
      <c r="I86" s="55">
        <v>1756</v>
      </c>
      <c r="J86" s="55">
        <v>1756</v>
      </c>
      <c r="M86" s="56"/>
      <c r="N86" s="56"/>
    </row>
    <row r="87" spans="1:14" x14ac:dyDescent="0.2">
      <c r="A87" s="52">
        <v>79</v>
      </c>
      <c r="B87" s="60" t="s">
        <v>171</v>
      </c>
      <c r="C87" s="61" t="s">
        <v>172</v>
      </c>
      <c r="D87" s="55">
        <v>0</v>
      </c>
      <c r="E87" s="55">
        <v>0</v>
      </c>
      <c r="F87" s="55">
        <v>0</v>
      </c>
      <c r="G87" s="55">
        <v>0</v>
      </c>
      <c r="H87" s="55">
        <v>0</v>
      </c>
      <c r="I87" s="55">
        <v>0</v>
      </c>
      <c r="J87" s="55">
        <v>0</v>
      </c>
      <c r="M87" s="56"/>
      <c r="N87" s="56"/>
    </row>
    <row r="88" spans="1:14" x14ac:dyDescent="0.2">
      <c r="A88" s="52">
        <v>80</v>
      </c>
      <c r="B88" s="53" t="s">
        <v>173</v>
      </c>
      <c r="C88" s="59" t="s">
        <v>325</v>
      </c>
      <c r="D88" s="55">
        <v>18769</v>
      </c>
      <c r="E88" s="55">
        <v>8931</v>
      </c>
      <c r="F88" s="55">
        <v>8931</v>
      </c>
      <c r="G88" s="55">
        <v>2679</v>
      </c>
      <c r="H88" s="55">
        <v>893</v>
      </c>
      <c r="I88" s="55">
        <v>893</v>
      </c>
      <c r="J88" s="55">
        <v>893</v>
      </c>
      <c r="M88" s="56"/>
      <c r="N88" s="56"/>
    </row>
    <row r="89" spans="1:14" x14ac:dyDescent="0.2">
      <c r="A89" s="52">
        <v>81</v>
      </c>
      <c r="B89" s="60" t="s">
        <v>175</v>
      </c>
      <c r="C89" s="61" t="s">
        <v>176</v>
      </c>
      <c r="D89" s="55">
        <v>0</v>
      </c>
      <c r="E89" s="55">
        <v>0</v>
      </c>
      <c r="F89" s="55">
        <v>0</v>
      </c>
      <c r="G89" s="55">
        <v>0</v>
      </c>
      <c r="H89" s="55">
        <v>0</v>
      </c>
      <c r="I89" s="55">
        <v>0</v>
      </c>
      <c r="J89" s="55">
        <v>0</v>
      </c>
      <c r="M89" s="56"/>
      <c r="N89" s="56"/>
    </row>
    <row r="90" spans="1:14" x14ac:dyDescent="0.2">
      <c r="A90" s="52">
        <v>82</v>
      </c>
      <c r="B90" s="57" t="s">
        <v>177</v>
      </c>
      <c r="C90" s="30" t="s">
        <v>361</v>
      </c>
      <c r="D90" s="55">
        <v>0</v>
      </c>
      <c r="E90" s="55">
        <v>0</v>
      </c>
      <c r="F90" s="55">
        <v>0</v>
      </c>
      <c r="G90" s="55">
        <v>0</v>
      </c>
      <c r="H90" s="55">
        <v>0</v>
      </c>
      <c r="I90" s="55">
        <v>0</v>
      </c>
      <c r="J90" s="55">
        <v>0</v>
      </c>
      <c r="M90" s="56"/>
      <c r="N90" s="56"/>
    </row>
    <row r="91" spans="1:14" x14ac:dyDescent="0.2">
      <c r="A91" s="781">
        <v>83</v>
      </c>
      <c r="B91" s="784" t="s">
        <v>178</v>
      </c>
      <c r="C91" s="59" t="s">
        <v>326</v>
      </c>
      <c r="D91" s="55">
        <v>859</v>
      </c>
      <c r="E91" s="55">
        <v>149</v>
      </c>
      <c r="F91" s="55">
        <v>149</v>
      </c>
      <c r="G91" s="55">
        <v>45</v>
      </c>
      <c r="H91" s="55">
        <v>15</v>
      </c>
      <c r="I91" s="55">
        <v>15</v>
      </c>
      <c r="J91" s="55">
        <v>15</v>
      </c>
      <c r="M91" s="56"/>
      <c r="N91" s="56"/>
    </row>
    <row r="92" spans="1:14" ht="25.5" x14ac:dyDescent="0.2">
      <c r="A92" s="782"/>
      <c r="B92" s="785"/>
      <c r="C92" s="59" t="s">
        <v>180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M92" s="56"/>
      <c r="N92" s="56"/>
    </row>
    <row r="93" spans="1:14" ht="36" x14ac:dyDescent="0.2">
      <c r="A93" s="783"/>
      <c r="B93" s="786"/>
      <c r="C93" s="350" t="s">
        <v>518</v>
      </c>
      <c r="D93" s="55">
        <v>0</v>
      </c>
      <c r="E93" s="55">
        <v>0</v>
      </c>
      <c r="F93" s="55">
        <v>0</v>
      </c>
      <c r="G93" s="55">
        <v>0</v>
      </c>
      <c r="H93" s="55">
        <v>0</v>
      </c>
      <c r="I93" s="55">
        <v>0</v>
      </c>
      <c r="J93" s="55">
        <v>0</v>
      </c>
      <c r="M93" s="56"/>
      <c r="N93" s="56"/>
    </row>
    <row r="94" spans="1:14" ht="25.5" x14ac:dyDescent="0.2">
      <c r="A94" s="52">
        <v>84</v>
      </c>
      <c r="B94" s="57" t="s">
        <v>181</v>
      </c>
      <c r="C94" s="54" t="s">
        <v>182</v>
      </c>
      <c r="D94" s="55">
        <v>0</v>
      </c>
      <c r="E94" s="55">
        <v>0</v>
      </c>
      <c r="F94" s="55">
        <v>0</v>
      </c>
      <c r="G94" s="55">
        <v>0</v>
      </c>
      <c r="H94" s="55">
        <v>0</v>
      </c>
      <c r="I94" s="55">
        <v>0</v>
      </c>
      <c r="J94" s="55">
        <v>0</v>
      </c>
      <c r="M94" s="56"/>
      <c r="N94" s="56"/>
    </row>
    <row r="95" spans="1:14" x14ac:dyDescent="0.2">
      <c r="A95" s="52">
        <v>85</v>
      </c>
      <c r="B95" s="57" t="s">
        <v>183</v>
      </c>
      <c r="C95" s="61" t="s">
        <v>184</v>
      </c>
      <c r="D95" s="55">
        <v>788</v>
      </c>
      <c r="E95" s="55">
        <v>249</v>
      </c>
      <c r="F95" s="55">
        <v>249</v>
      </c>
      <c r="G95" s="55">
        <v>75</v>
      </c>
      <c r="H95" s="55">
        <v>25</v>
      </c>
      <c r="I95" s="55">
        <v>25</v>
      </c>
      <c r="J95" s="55">
        <v>25</v>
      </c>
      <c r="M95" s="56"/>
      <c r="N95" s="56"/>
    </row>
    <row r="96" spans="1:14" x14ac:dyDescent="0.2">
      <c r="A96" s="52">
        <v>86</v>
      </c>
      <c r="B96" s="58" t="s">
        <v>185</v>
      </c>
      <c r="C96" s="59" t="s">
        <v>186</v>
      </c>
      <c r="D96" s="55">
        <v>4399</v>
      </c>
      <c r="E96" s="55">
        <v>918</v>
      </c>
      <c r="F96" s="55">
        <v>918</v>
      </c>
      <c r="G96" s="55">
        <v>276</v>
      </c>
      <c r="H96" s="55">
        <v>92</v>
      </c>
      <c r="I96" s="55">
        <v>92</v>
      </c>
      <c r="J96" s="55">
        <v>92</v>
      </c>
      <c r="M96" s="56"/>
      <c r="N96" s="56"/>
    </row>
    <row r="97" spans="1:14" x14ac:dyDescent="0.2">
      <c r="A97" s="52">
        <v>87</v>
      </c>
      <c r="B97" s="57" t="s">
        <v>187</v>
      </c>
      <c r="C97" s="54" t="s">
        <v>188</v>
      </c>
      <c r="D97" s="55">
        <v>1400</v>
      </c>
      <c r="E97" s="55">
        <v>440</v>
      </c>
      <c r="F97" s="55">
        <v>440</v>
      </c>
      <c r="G97" s="55">
        <v>132</v>
      </c>
      <c r="H97" s="55">
        <v>44</v>
      </c>
      <c r="I97" s="55">
        <v>44</v>
      </c>
      <c r="J97" s="55">
        <v>44</v>
      </c>
      <c r="M97" s="56"/>
      <c r="N97" s="56"/>
    </row>
    <row r="98" spans="1:14" x14ac:dyDescent="0.2">
      <c r="A98" s="52">
        <v>88</v>
      </c>
      <c r="B98" s="58" t="s">
        <v>189</v>
      </c>
      <c r="C98" s="59" t="s">
        <v>190</v>
      </c>
      <c r="D98" s="55">
        <v>890</v>
      </c>
      <c r="E98" s="55">
        <v>100</v>
      </c>
      <c r="F98" s="55">
        <v>100</v>
      </c>
      <c r="G98" s="55">
        <v>30</v>
      </c>
      <c r="H98" s="55">
        <v>10</v>
      </c>
      <c r="I98" s="55">
        <v>10</v>
      </c>
      <c r="J98" s="55">
        <v>10</v>
      </c>
      <c r="M98" s="56"/>
      <c r="N98" s="56"/>
    </row>
    <row r="99" spans="1:14" x14ac:dyDescent="0.2">
      <c r="A99" s="52">
        <v>89</v>
      </c>
      <c r="B99" s="58" t="s">
        <v>191</v>
      </c>
      <c r="C99" s="59" t="s">
        <v>192</v>
      </c>
      <c r="D99" s="55">
        <v>4177</v>
      </c>
      <c r="E99" s="55">
        <v>1697</v>
      </c>
      <c r="F99" s="55">
        <v>1697</v>
      </c>
      <c r="G99" s="55">
        <v>510</v>
      </c>
      <c r="H99" s="55">
        <v>170</v>
      </c>
      <c r="I99" s="55">
        <v>170</v>
      </c>
      <c r="J99" s="55">
        <v>170</v>
      </c>
      <c r="M99" s="56"/>
      <c r="N99" s="56"/>
    </row>
    <row r="100" spans="1:14" x14ac:dyDescent="0.2">
      <c r="A100" s="52">
        <v>90</v>
      </c>
      <c r="B100" s="57" t="s">
        <v>193</v>
      </c>
      <c r="C100" s="61" t="s">
        <v>194</v>
      </c>
      <c r="D100" s="55">
        <v>1493</v>
      </c>
      <c r="E100" s="55">
        <v>1160</v>
      </c>
      <c r="F100" s="55">
        <v>1160</v>
      </c>
      <c r="G100" s="55">
        <v>348</v>
      </c>
      <c r="H100" s="55">
        <v>116</v>
      </c>
      <c r="I100" s="55">
        <v>116</v>
      </c>
      <c r="J100" s="55">
        <v>116</v>
      </c>
      <c r="M100" s="56"/>
      <c r="N100" s="56"/>
    </row>
    <row r="101" spans="1:14" x14ac:dyDescent="0.2">
      <c r="A101" s="52">
        <v>91</v>
      </c>
      <c r="B101" s="57" t="s">
        <v>195</v>
      </c>
      <c r="C101" s="54" t="s">
        <v>196</v>
      </c>
      <c r="D101" s="55">
        <v>3288</v>
      </c>
      <c r="E101" s="55">
        <v>307</v>
      </c>
      <c r="F101" s="55">
        <v>307</v>
      </c>
      <c r="G101" s="55">
        <v>93</v>
      </c>
      <c r="H101" s="55">
        <v>31</v>
      </c>
      <c r="I101" s="55">
        <v>31</v>
      </c>
      <c r="J101" s="55">
        <v>31</v>
      </c>
      <c r="M101" s="56"/>
      <c r="N101" s="56"/>
    </row>
    <row r="102" spans="1:14" x14ac:dyDescent="0.2">
      <c r="A102" s="52">
        <v>92</v>
      </c>
      <c r="B102" s="53" t="s">
        <v>197</v>
      </c>
      <c r="C102" s="54" t="s">
        <v>198</v>
      </c>
      <c r="D102" s="55">
        <v>2948</v>
      </c>
      <c r="E102" s="55">
        <v>1375</v>
      </c>
      <c r="F102" s="55">
        <v>1375</v>
      </c>
      <c r="G102" s="55">
        <v>414</v>
      </c>
      <c r="H102" s="55">
        <v>138</v>
      </c>
      <c r="I102" s="55">
        <v>138</v>
      </c>
      <c r="J102" s="55">
        <v>138</v>
      </c>
      <c r="M102" s="56"/>
      <c r="N102" s="56"/>
    </row>
    <row r="103" spans="1:14" x14ac:dyDescent="0.2">
      <c r="A103" s="52">
        <v>93</v>
      </c>
      <c r="B103" s="53" t="s">
        <v>199</v>
      </c>
      <c r="C103" s="54" t="s">
        <v>200</v>
      </c>
      <c r="D103" s="55">
        <v>3992</v>
      </c>
      <c r="E103" s="55">
        <v>1974</v>
      </c>
      <c r="F103" s="55">
        <v>1974</v>
      </c>
      <c r="G103" s="55">
        <v>591</v>
      </c>
      <c r="H103" s="55">
        <v>197</v>
      </c>
      <c r="I103" s="55">
        <v>197</v>
      </c>
      <c r="J103" s="55">
        <v>197</v>
      </c>
      <c r="M103" s="56"/>
      <c r="N103" s="56"/>
    </row>
    <row r="104" spans="1:14" x14ac:dyDescent="0.2">
      <c r="A104" s="52">
        <v>94</v>
      </c>
      <c r="B104" s="58" t="s">
        <v>201</v>
      </c>
      <c r="C104" s="59" t="s">
        <v>202</v>
      </c>
      <c r="D104" s="55">
        <v>770</v>
      </c>
      <c r="E104" s="55">
        <v>122</v>
      </c>
      <c r="F104" s="55">
        <v>122</v>
      </c>
      <c r="G104" s="55">
        <v>36</v>
      </c>
      <c r="H104" s="55">
        <v>12</v>
      </c>
      <c r="I104" s="55">
        <v>12</v>
      </c>
      <c r="J104" s="55">
        <v>12</v>
      </c>
      <c r="M104" s="56"/>
      <c r="N104" s="56"/>
    </row>
    <row r="105" spans="1:14" x14ac:dyDescent="0.2">
      <c r="A105" s="52">
        <v>95</v>
      </c>
      <c r="B105" s="60" t="s">
        <v>203</v>
      </c>
      <c r="C105" s="61" t="s">
        <v>204</v>
      </c>
      <c r="D105" s="55">
        <v>2356</v>
      </c>
      <c r="E105" s="55">
        <v>743</v>
      </c>
      <c r="F105" s="55">
        <v>743</v>
      </c>
      <c r="G105" s="55">
        <v>222</v>
      </c>
      <c r="H105" s="55">
        <v>74</v>
      </c>
      <c r="I105" s="55">
        <v>74</v>
      </c>
      <c r="J105" s="55">
        <v>74</v>
      </c>
      <c r="M105" s="56"/>
      <c r="N105" s="56"/>
    </row>
    <row r="106" spans="1:14" x14ac:dyDescent="0.2">
      <c r="A106" s="52">
        <v>96</v>
      </c>
      <c r="B106" s="53" t="s">
        <v>205</v>
      </c>
      <c r="C106" s="54" t="s">
        <v>206</v>
      </c>
      <c r="D106" s="55">
        <v>1013</v>
      </c>
      <c r="E106" s="55">
        <v>144</v>
      </c>
      <c r="F106" s="55">
        <v>144</v>
      </c>
      <c r="G106" s="55">
        <v>42</v>
      </c>
      <c r="H106" s="55">
        <v>14</v>
      </c>
      <c r="I106" s="55">
        <v>14</v>
      </c>
      <c r="J106" s="55">
        <v>14</v>
      </c>
      <c r="M106" s="56"/>
      <c r="N106" s="56"/>
    </row>
    <row r="107" spans="1:14" x14ac:dyDescent="0.2">
      <c r="A107" s="52">
        <v>97</v>
      </c>
      <c r="B107" s="57" t="s">
        <v>207</v>
      </c>
      <c r="C107" s="54" t="s">
        <v>208</v>
      </c>
      <c r="D107" s="55">
        <v>2072</v>
      </c>
      <c r="E107" s="55">
        <v>88</v>
      </c>
      <c r="F107" s="55">
        <v>88</v>
      </c>
      <c r="G107" s="55">
        <v>27</v>
      </c>
      <c r="H107" s="55">
        <v>9</v>
      </c>
      <c r="I107" s="55">
        <v>9</v>
      </c>
      <c r="J107" s="55">
        <v>9</v>
      </c>
      <c r="M107" s="56"/>
      <c r="N107" s="56"/>
    </row>
    <row r="108" spans="1:14" x14ac:dyDescent="0.2">
      <c r="A108" s="52">
        <v>98</v>
      </c>
      <c r="B108" s="58" t="s">
        <v>209</v>
      </c>
      <c r="C108" s="59" t="s">
        <v>210</v>
      </c>
      <c r="D108" s="55">
        <v>1593</v>
      </c>
      <c r="E108" s="55">
        <v>619</v>
      </c>
      <c r="F108" s="55">
        <v>619</v>
      </c>
      <c r="G108" s="55">
        <v>186</v>
      </c>
      <c r="H108" s="55">
        <v>62</v>
      </c>
      <c r="I108" s="55">
        <v>62</v>
      </c>
      <c r="J108" s="55">
        <v>62</v>
      </c>
      <c r="M108" s="56"/>
      <c r="N108" s="56"/>
    </row>
    <row r="109" spans="1:14" x14ac:dyDescent="0.2">
      <c r="A109" s="52">
        <v>99</v>
      </c>
      <c r="B109" s="58" t="s">
        <v>211</v>
      </c>
      <c r="C109" s="59" t="s">
        <v>212</v>
      </c>
      <c r="D109" s="55">
        <v>2049</v>
      </c>
      <c r="E109" s="55">
        <v>228</v>
      </c>
      <c r="F109" s="55">
        <v>228</v>
      </c>
      <c r="G109" s="55">
        <v>69</v>
      </c>
      <c r="H109" s="55">
        <v>23</v>
      </c>
      <c r="I109" s="55">
        <v>23</v>
      </c>
      <c r="J109" s="55">
        <v>23</v>
      </c>
      <c r="M109" s="56"/>
      <c r="N109" s="56"/>
    </row>
    <row r="110" spans="1:14" x14ac:dyDescent="0.2">
      <c r="A110" s="52">
        <v>100</v>
      </c>
      <c r="B110" s="53" t="s">
        <v>213</v>
      </c>
      <c r="C110" s="54" t="s">
        <v>214</v>
      </c>
      <c r="D110" s="55">
        <v>3063</v>
      </c>
      <c r="E110" s="55">
        <v>922</v>
      </c>
      <c r="F110" s="55">
        <v>922</v>
      </c>
      <c r="G110" s="55">
        <v>276</v>
      </c>
      <c r="H110" s="55">
        <v>92</v>
      </c>
      <c r="I110" s="55">
        <v>92</v>
      </c>
      <c r="J110" s="55">
        <v>92</v>
      </c>
      <c r="M110" s="56"/>
      <c r="N110" s="56"/>
    </row>
    <row r="111" spans="1:14" x14ac:dyDescent="0.2">
      <c r="A111" s="52">
        <v>101</v>
      </c>
      <c r="B111" s="57" t="s">
        <v>215</v>
      </c>
      <c r="C111" s="54" t="s">
        <v>216</v>
      </c>
      <c r="D111" s="55">
        <v>1846</v>
      </c>
      <c r="E111" s="55">
        <v>1116</v>
      </c>
      <c r="F111" s="55">
        <v>1116</v>
      </c>
      <c r="G111" s="55">
        <v>336</v>
      </c>
      <c r="H111" s="55">
        <v>112</v>
      </c>
      <c r="I111" s="55">
        <v>112</v>
      </c>
      <c r="J111" s="55">
        <v>112</v>
      </c>
      <c r="M111" s="56"/>
      <c r="N111" s="56"/>
    </row>
    <row r="112" spans="1:14" x14ac:dyDescent="0.2">
      <c r="A112" s="52">
        <v>102</v>
      </c>
      <c r="B112" s="53" t="s">
        <v>217</v>
      </c>
      <c r="C112" s="59" t="s">
        <v>218</v>
      </c>
      <c r="D112" s="55">
        <v>0</v>
      </c>
      <c r="E112" s="55">
        <v>0</v>
      </c>
      <c r="F112" s="55">
        <v>0</v>
      </c>
      <c r="G112" s="55">
        <v>0</v>
      </c>
      <c r="H112" s="55">
        <v>0</v>
      </c>
      <c r="I112" s="55">
        <v>0</v>
      </c>
      <c r="J112" s="55">
        <v>0</v>
      </c>
      <c r="M112" s="56"/>
      <c r="N112" s="56"/>
    </row>
    <row r="113" spans="1:14" x14ac:dyDescent="0.2">
      <c r="A113" s="52">
        <v>103</v>
      </c>
      <c r="B113" s="53" t="s">
        <v>219</v>
      </c>
      <c r="C113" s="54" t="s">
        <v>220</v>
      </c>
      <c r="D113" s="55">
        <v>0</v>
      </c>
      <c r="E113" s="55">
        <v>0</v>
      </c>
      <c r="F113" s="55">
        <v>0</v>
      </c>
      <c r="G113" s="55">
        <v>0</v>
      </c>
      <c r="H113" s="55">
        <v>0</v>
      </c>
      <c r="I113" s="55">
        <v>0</v>
      </c>
      <c r="J113" s="55">
        <v>0</v>
      </c>
      <c r="M113" s="56"/>
      <c r="N113" s="56"/>
    </row>
    <row r="114" spans="1:14" x14ac:dyDescent="0.2">
      <c r="A114" s="52">
        <v>104</v>
      </c>
      <c r="B114" s="58" t="s">
        <v>221</v>
      </c>
      <c r="C114" s="59" t="s">
        <v>222</v>
      </c>
      <c r="D114" s="55">
        <v>0</v>
      </c>
      <c r="E114" s="55">
        <v>0</v>
      </c>
      <c r="F114" s="55">
        <v>0</v>
      </c>
      <c r="G114" s="55">
        <v>0</v>
      </c>
      <c r="H114" s="55">
        <v>0</v>
      </c>
      <c r="I114" s="55">
        <v>0</v>
      </c>
      <c r="J114" s="55">
        <v>0</v>
      </c>
      <c r="M114" s="56"/>
      <c r="N114" s="56"/>
    </row>
    <row r="115" spans="1:14" x14ac:dyDescent="0.2">
      <c r="A115" s="52">
        <v>105</v>
      </c>
      <c r="B115" s="58" t="s">
        <v>223</v>
      </c>
      <c r="C115" s="59" t="s">
        <v>224</v>
      </c>
      <c r="D115" s="55">
        <v>0</v>
      </c>
      <c r="E115" s="55">
        <v>0</v>
      </c>
      <c r="F115" s="55">
        <v>0</v>
      </c>
      <c r="G115" s="55">
        <v>0</v>
      </c>
      <c r="H115" s="55">
        <v>0</v>
      </c>
      <c r="I115" s="55">
        <v>0</v>
      </c>
      <c r="J115" s="55">
        <v>0</v>
      </c>
      <c r="M115" s="56"/>
      <c r="N115" s="56"/>
    </row>
    <row r="116" spans="1:14" x14ac:dyDescent="0.2">
      <c r="A116" s="52">
        <v>106</v>
      </c>
      <c r="B116" s="58" t="s">
        <v>225</v>
      </c>
      <c r="C116" s="59" t="s">
        <v>226</v>
      </c>
      <c r="D116" s="55">
        <v>0</v>
      </c>
      <c r="E116" s="55">
        <v>0</v>
      </c>
      <c r="F116" s="55">
        <v>0</v>
      </c>
      <c r="G116" s="55">
        <v>0</v>
      </c>
      <c r="H116" s="55">
        <v>0</v>
      </c>
      <c r="I116" s="55">
        <v>0</v>
      </c>
      <c r="J116" s="55">
        <v>0</v>
      </c>
      <c r="M116" s="56"/>
      <c r="N116" s="56"/>
    </row>
    <row r="117" spans="1:14" x14ac:dyDescent="0.2">
      <c r="A117" s="52">
        <v>107</v>
      </c>
      <c r="B117" s="58" t="s">
        <v>227</v>
      </c>
      <c r="C117" s="59" t="s">
        <v>228</v>
      </c>
      <c r="D117" s="55">
        <v>0</v>
      </c>
      <c r="E117" s="55">
        <v>0</v>
      </c>
      <c r="F117" s="55">
        <v>0</v>
      </c>
      <c r="G117" s="55">
        <v>0</v>
      </c>
      <c r="H117" s="55">
        <v>0</v>
      </c>
      <c r="I117" s="55">
        <v>0</v>
      </c>
      <c r="J117" s="55">
        <v>0</v>
      </c>
      <c r="M117" s="56"/>
      <c r="N117" s="56"/>
    </row>
    <row r="118" spans="1:14" x14ac:dyDescent="0.2">
      <c r="A118" s="52">
        <v>108</v>
      </c>
      <c r="B118" s="58" t="s">
        <v>229</v>
      </c>
      <c r="C118" s="59" t="s">
        <v>230</v>
      </c>
      <c r="D118" s="55">
        <v>0</v>
      </c>
      <c r="E118" s="55">
        <v>0</v>
      </c>
      <c r="F118" s="55">
        <v>0</v>
      </c>
      <c r="G118" s="55">
        <v>0</v>
      </c>
      <c r="H118" s="55">
        <v>0</v>
      </c>
      <c r="I118" s="55">
        <v>0</v>
      </c>
      <c r="J118" s="55">
        <v>0</v>
      </c>
      <c r="M118" s="56"/>
      <c r="N118" s="56"/>
    </row>
    <row r="119" spans="1:14" x14ac:dyDescent="0.2">
      <c r="A119" s="52">
        <v>109</v>
      </c>
      <c r="B119" s="58" t="s">
        <v>231</v>
      </c>
      <c r="C119" s="59" t="s">
        <v>232</v>
      </c>
      <c r="D119" s="55">
        <v>0</v>
      </c>
      <c r="E119" s="55">
        <v>0</v>
      </c>
      <c r="F119" s="55">
        <v>0</v>
      </c>
      <c r="G119" s="55">
        <v>0</v>
      </c>
      <c r="H119" s="55">
        <v>0</v>
      </c>
      <c r="I119" s="55">
        <v>0</v>
      </c>
      <c r="J119" s="55">
        <v>0</v>
      </c>
      <c r="M119" s="56"/>
      <c r="N119" s="56"/>
    </row>
    <row r="120" spans="1:14" x14ac:dyDescent="0.2">
      <c r="A120" s="52">
        <v>110</v>
      </c>
      <c r="B120" s="66" t="s">
        <v>233</v>
      </c>
      <c r="C120" s="67" t="s">
        <v>234</v>
      </c>
      <c r="D120" s="55">
        <v>0</v>
      </c>
      <c r="E120" s="55">
        <v>0</v>
      </c>
      <c r="F120" s="55">
        <v>0</v>
      </c>
      <c r="G120" s="55">
        <v>0</v>
      </c>
      <c r="H120" s="55">
        <v>0</v>
      </c>
      <c r="I120" s="55">
        <v>0</v>
      </c>
      <c r="J120" s="55">
        <v>0</v>
      </c>
      <c r="M120" s="56"/>
      <c r="N120" s="56"/>
    </row>
    <row r="121" spans="1:14" x14ac:dyDescent="0.2">
      <c r="A121" s="52">
        <v>111</v>
      </c>
      <c r="B121" s="66" t="s">
        <v>235</v>
      </c>
      <c r="C121" s="67" t="s">
        <v>236</v>
      </c>
      <c r="D121" s="55">
        <v>0</v>
      </c>
      <c r="E121" s="55">
        <v>0</v>
      </c>
      <c r="F121" s="55">
        <v>0</v>
      </c>
      <c r="G121" s="55">
        <v>0</v>
      </c>
      <c r="H121" s="55">
        <v>0</v>
      </c>
      <c r="I121" s="55">
        <v>0</v>
      </c>
      <c r="J121" s="55">
        <v>0</v>
      </c>
      <c r="M121" s="56"/>
      <c r="N121" s="56"/>
    </row>
    <row r="122" spans="1:14" x14ac:dyDescent="0.2">
      <c r="A122" s="52">
        <v>112</v>
      </c>
      <c r="B122" s="57" t="s">
        <v>237</v>
      </c>
      <c r="C122" s="54" t="s">
        <v>238</v>
      </c>
      <c r="D122" s="55">
        <v>0</v>
      </c>
      <c r="E122" s="55">
        <v>0</v>
      </c>
      <c r="F122" s="55">
        <v>0</v>
      </c>
      <c r="G122" s="55">
        <v>0</v>
      </c>
      <c r="H122" s="55">
        <v>0</v>
      </c>
      <c r="I122" s="55">
        <v>0</v>
      </c>
      <c r="J122" s="55">
        <v>0</v>
      </c>
      <c r="M122" s="56"/>
      <c r="N122" s="56"/>
    </row>
    <row r="123" spans="1:14" x14ac:dyDescent="0.2">
      <c r="A123" s="52">
        <v>113</v>
      </c>
      <c r="B123" s="58" t="s">
        <v>239</v>
      </c>
      <c r="C123" s="59" t="s">
        <v>240</v>
      </c>
      <c r="D123" s="55">
        <v>0</v>
      </c>
      <c r="E123" s="55">
        <v>0</v>
      </c>
      <c r="F123" s="55">
        <v>0</v>
      </c>
      <c r="G123" s="55">
        <v>0</v>
      </c>
      <c r="H123" s="55">
        <v>0</v>
      </c>
      <c r="I123" s="55">
        <v>0</v>
      </c>
      <c r="J123" s="55">
        <v>0</v>
      </c>
      <c r="M123" s="56"/>
      <c r="N123" s="56"/>
    </row>
    <row r="124" spans="1:14" x14ac:dyDescent="0.2">
      <c r="A124" s="52">
        <v>114</v>
      </c>
      <c r="B124" s="53" t="s">
        <v>241</v>
      </c>
      <c r="C124" s="68" t="s">
        <v>242</v>
      </c>
      <c r="D124" s="55">
        <v>0</v>
      </c>
      <c r="E124" s="55">
        <v>0</v>
      </c>
      <c r="F124" s="55">
        <v>0</v>
      </c>
      <c r="G124" s="55">
        <v>0</v>
      </c>
      <c r="H124" s="55">
        <v>0</v>
      </c>
      <c r="I124" s="55">
        <v>0</v>
      </c>
      <c r="J124" s="55">
        <v>0</v>
      </c>
      <c r="M124" s="56"/>
      <c r="N124" s="56"/>
    </row>
    <row r="125" spans="1:14" x14ac:dyDescent="0.2">
      <c r="A125" s="52">
        <v>115</v>
      </c>
      <c r="B125" s="58" t="s">
        <v>243</v>
      </c>
      <c r="C125" s="152" t="s">
        <v>387</v>
      </c>
      <c r="D125" s="55">
        <v>0</v>
      </c>
      <c r="E125" s="55">
        <v>0</v>
      </c>
      <c r="F125" s="55">
        <v>0</v>
      </c>
      <c r="G125" s="55">
        <v>0</v>
      </c>
      <c r="H125" s="55">
        <v>0</v>
      </c>
      <c r="I125" s="55">
        <v>0</v>
      </c>
      <c r="J125" s="55">
        <v>0</v>
      </c>
      <c r="M125" s="56"/>
      <c r="N125" s="56"/>
    </row>
    <row r="126" spans="1:14" x14ac:dyDescent="0.2">
      <c r="A126" s="52">
        <v>116</v>
      </c>
      <c r="B126" s="57" t="s">
        <v>244</v>
      </c>
      <c r="C126" s="59" t="s">
        <v>327</v>
      </c>
      <c r="D126" s="55">
        <v>0</v>
      </c>
      <c r="E126" s="55">
        <v>0</v>
      </c>
      <c r="F126" s="55">
        <v>0</v>
      </c>
      <c r="G126" s="55">
        <v>0</v>
      </c>
      <c r="H126" s="55">
        <v>0</v>
      </c>
      <c r="I126" s="55">
        <v>0</v>
      </c>
      <c r="J126" s="55">
        <v>0</v>
      </c>
      <c r="M126" s="56"/>
      <c r="N126" s="56"/>
    </row>
    <row r="127" spans="1:14" x14ac:dyDescent="0.2">
      <c r="A127" s="52">
        <v>117</v>
      </c>
      <c r="B127" s="57" t="s">
        <v>246</v>
      </c>
      <c r="C127" s="59" t="s">
        <v>247</v>
      </c>
      <c r="D127" s="55">
        <v>0</v>
      </c>
      <c r="E127" s="55">
        <v>0</v>
      </c>
      <c r="F127" s="55">
        <v>0</v>
      </c>
      <c r="G127" s="55">
        <v>0</v>
      </c>
      <c r="H127" s="55">
        <v>0</v>
      </c>
      <c r="I127" s="55">
        <v>0</v>
      </c>
      <c r="J127" s="55">
        <v>0</v>
      </c>
      <c r="M127" s="56"/>
      <c r="N127" s="56"/>
    </row>
    <row r="128" spans="1:14" x14ac:dyDescent="0.2">
      <c r="A128" s="52">
        <v>118</v>
      </c>
      <c r="B128" s="57" t="s">
        <v>248</v>
      </c>
      <c r="C128" s="59" t="s">
        <v>249</v>
      </c>
      <c r="D128" s="55">
        <v>0</v>
      </c>
      <c r="E128" s="55">
        <v>0</v>
      </c>
      <c r="F128" s="55">
        <v>0</v>
      </c>
      <c r="G128" s="55">
        <v>0</v>
      </c>
      <c r="H128" s="55">
        <v>0</v>
      </c>
      <c r="I128" s="55">
        <v>0</v>
      </c>
      <c r="J128" s="55">
        <v>0</v>
      </c>
      <c r="M128" s="56"/>
      <c r="N128" s="56"/>
    </row>
    <row r="129" spans="1:14" x14ac:dyDescent="0.2">
      <c r="A129" s="52">
        <v>119</v>
      </c>
      <c r="B129" s="53" t="s">
        <v>250</v>
      </c>
      <c r="C129" s="54" t="s">
        <v>251</v>
      </c>
      <c r="D129" s="55">
        <v>0</v>
      </c>
      <c r="E129" s="55">
        <v>0</v>
      </c>
      <c r="F129" s="55">
        <v>0</v>
      </c>
      <c r="G129" s="55">
        <v>0</v>
      </c>
      <c r="H129" s="55">
        <v>0</v>
      </c>
      <c r="I129" s="55">
        <v>0</v>
      </c>
      <c r="J129" s="55">
        <v>0</v>
      </c>
      <c r="M129" s="56"/>
      <c r="N129" s="56"/>
    </row>
    <row r="130" spans="1:14" x14ac:dyDescent="0.2">
      <c r="A130" s="52">
        <v>120</v>
      </c>
      <c r="B130" s="57" t="s">
        <v>252</v>
      </c>
      <c r="C130" s="54" t="s">
        <v>253</v>
      </c>
      <c r="D130" s="55">
        <v>0</v>
      </c>
      <c r="E130" s="55">
        <v>0</v>
      </c>
      <c r="F130" s="55">
        <v>0</v>
      </c>
      <c r="G130" s="55">
        <v>0</v>
      </c>
      <c r="H130" s="55">
        <v>0</v>
      </c>
      <c r="I130" s="55">
        <v>0</v>
      </c>
      <c r="J130" s="55">
        <v>0</v>
      </c>
      <c r="M130" s="56"/>
      <c r="N130" s="56"/>
    </row>
    <row r="131" spans="1:14" x14ac:dyDescent="0.2">
      <c r="A131" s="52">
        <v>121</v>
      </c>
      <c r="B131" s="58" t="s">
        <v>254</v>
      </c>
      <c r="C131" s="59" t="s">
        <v>255</v>
      </c>
      <c r="D131" s="55">
        <v>0</v>
      </c>
      <c r="E131" s="55">
        <v>0</v>
      </c>
      <c r="F131" s="55">
        <v>0</v>
      </c>
      <c r="G131" s="55">
        <v>0</v>
      </c>
      <c r="H131" s="55">
        <v>0</v>
      </c>
      <c r="I131" s="55">
        <v>0</v>
      </c>
      <c r="J131" s="55">
        <v>0</v>
      </c>
      <c r="M131" s="56"/>
      <c r="N131" s="56"/>
    </row>
    <row r="132" spans="1:14" x14ac:dyDescent="0.2">
      <c r="A132" s="52">
        <v>122</v>
      </c>
      <c r="B132" s="58" t="s">
        <v>256</v>
      </c>
      <c r="C132" s="59" t="s">
        <v>257</v>
      </c>
      <c r="D132" s="55">
        <v>0</v>
      </c>
      <c r="E132" s="55">
        <v>0</v>
      </c>
      <c r="F132" s="55">
        <v>0</v>
      </c>
      <c r="G132" s="55">
        <v>0</v>
      </c>
      <c r="H132" s="55">
        <v>0</v>
      </c>
      <c r="I132" s="55">
        <v>0</v>
      </c>
      <c r="J132" s="55">
        <v>0</v>
      </c>
      <c r="M132" s="56"/>
      <c r="N132" s="56"/>
    </row>
    <row r="133" spans="1:14" x14ac:dyDescent="0.2">
      <c r="A133" s="52">
        <v>123</v>
      </c>
      <c r="B133" s="58" t="s">
        <v>258</v>
      </c>
      <c r="C133" s="59" t="s">
        <v>259</v>
      </c>
      <c r="D133" s="55">
        <v>0</v>
      </c>
      <c r="E133" s="55">
        <v>0</v>
      </c>
      <c r="F133" s="55">
        <v>0</v>
      </c>
      <c r="G133" s="55">
        <v>0</v>
      </c>
      <c r="H133" s="55">
        <v>0</v>
      </c>
      <c r="I133" s="55">
        <v>0</v>
      </c>
      <c r="J133" s="55">
        <v>0</v>
      </c>
      <c r="M133" s="56"/>
      <c r="N133" s="56"/>
    </row>
    <row r="134" spans="1:14" x14ac:dyDescent="0.2">
      <c r="A134" s="52">
        <v>124</v>
      </c>
      <c r="B134" s="58" t="s">
        <v>260</v>
      </c>
      <c r="C134" s="59" t="s">
        <v>261</v>
      </c>
      <c r="D134" s="55">
        <v>0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0</v>
      </c>
      <c r="M134" s="56"/>
      <c r="N134" s="56"/>
    </row>
    <row r="135" spans="1:14" x14ac:dyDescent="0.2">
      <c r="A135" s="52">
        <v>125</v>
      </c>
      <c r="B135" s="58" t="s">
        <v>262</v>
      </c>
      <c r="C135" s="59" t="s">
        <v>263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M135" s="56"/>
      <c r="N135" s="56"/>
    </row>
    <row r="136" spans="1:14" x14ac:dyDescent="0.2">
      <c r="A136" s="52">
        <v>126</v>
      </c>
      <c r="B136" s="53" t="s">
        <v>264</v>
      </c>
      <c r="C136" s="54" t="s">
        <v>265</v>
      </c>
      <c r="D136" s="55">
        <v>0</v>
      </c>
      <c r="E136" s="55">
        <v>0</v>
      </c>
      <c r="F136" s="55">
        <v>0</v>
      </c>
      <c r="G136" s="55">
        <v>0</v>
      </c>
      <c r="H136" s="55">
        <v>0</v>
      </c>
      <c r="I136" s="55">
        <v>0</v>
      </c>
      <c r="J136" s="55">
        <v>0</v>
      </c>
      <c r="M136" s="56"/>
      <c r="N136" s="56"/>
    </row>
    <row r="137" spans="1:14" x14ac:dyDescent="0.2">
      <c r="A137" s="52">
        <v>127</v>
      </c>
      <c r="B137" s="53" t="s">
        <v>266</v>
      </c>
      <c r="C137" s="59" t="s">
        <v>267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M137" s="56"/>
      <c r="N137" s="56"/>
    </row>
    <row r="138" spans="1:14" x14ac:dyDescent="0.2">
      <c r="A138" s="52">
        <v>128</v>
      </c>
      <c r="B138" s="60" t="s">
        <v>268</v>
      </c>
      <c r="C138" s="61" t="s">
        <v>269</v>
      </c>
      <c r="D138" s="55">
        <v>0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M138" s="56"/>
      <c r="N138" s="56"/>
    </row>
    <row r="139" spans="1:14" x14ac:dyDescent="0.2">
      <c r="A139" s="52">
        <v>129</v>
      </c>
      <c r="B139" s="58" t="s">
        <v>270</v>
      </c>
      <c r="C139" s="59" t="s">
        <v>271</v>
      </c>
      <c r="D139" s="55">
        <v>0</v>
      </c>
      <c r="E139" s="55">
        <v>0</v>
      </c>
      <c r="F139" s="55">
        <v>0</v>
      </c>
      <c r="G139" s="55">
        <v>0</v>
      </c>
      <c r="H139" s="55">
        <v>0</v>
      </c>
      <c r="I139" s="55">
        <v>0</v>
      </c>
      <c r="J139" s="55">
        <v>0</v>
      </c>
      <c r="M139" s="56"/>
      <c r="N139" s="56"/>
    </row>
    <row r="140" spans="1:14" x14ac:dyDescent="0.2">
      <c r="A140" s="52">
        <v>130</v>
      </c>
      <c r="B140" s="58" t="s">
        <v>272</v>
      </c>
      <c r="C140" s="59" t="s">
        <v>273</v>
      </c>
      <c r="D140" s="55">
        <v>0</v>
      </c>
      <c r="E140" s="55">
        <v>0</v>
      </c>
      <c r="F140" s="55">
        <v>0</v>
      </c>
      <c r="G140" s="55">
        <v>0</v>
      </c>
      <c r="H140" s="55">
        <v>0</v>
      </c>
      <c r="I140" s="55">
        <v>0</v>
      </c>
      <c r="J140" s="55">
        <v>0</v>
      </c>
      <c r="M140" s="56"/>
      <c r="N140" s="56"/>
    </row>
    <row r="141" spans="1:14" x14ac:dyDescent="0.2">
      <c r="A141" s="52">
        <v>131</v>
      </c>
      <c r="B141" s="58" t="s">
        <v>274</v>
      </c>
      <c r="C141" s="59" t="s">
        <v>275</v>
      </c>
      <c r="D141" s="55">
        <v>0</v>
      </c>
      <c r="E141" s="55">
        <v>0</v>
      </c>
      <c r="F141" s="55">
        <v>0</v>
      </c>
      <c r="G141" s="55">
        <v>0</v>
      </c>
      <c r="H141" s="55">
        <v>0</v>
      </c>
      <c r="I141" s="55">
        <v>0</v>
      </c>
      <c r="J141" s="55">
        <v>0</v>
      </c>
      <c r="M141" s="56"/>
      <c r="N141" s="56"/>
    </row>
    <row r="142" spans="1:14" x14ac:dyDescent="0.2">
      <c r="A142" s="52">
        <v>132</v>
      </c>
      <c r="B142" s="60" t="s">
        <v>276</v>
      </c>
      <c r="C142" s="61" t="s">
        <v>277</v>
      </c>
      <c r="D142" s="55">
        <v>11210</v>
      </c>
      <c r="E142" s="55">
        <v>3022</v>
      </c>
      <c r="F142" s="55">
        <v>3022</v>
      </c>
      <c r="G142" s="55">
        <v>906</v>
      </c>
      <c r="H142" s="55">
        <v>302</v>
      </c>
      <c r="I142" s="55">
        <v>302</v>
      </c>
      <c r="J142" s="55">
        <v>302</v>
      </c>
      <c r="M142" s="56"/>
      <c r="N142" s="56"/>
    </row>
    <row r="143" spans="1:14" x14ac:dyDescent="0.2">
      <c r="A143" s="52">
        <v>133</v>
      </c>
      <c r="B143" s="57" t="s">
        <v>278</v>
      </c>
      <c r="C143" s="61" t="s">
        <v>279</v>
      </c>
      <c r="D143" s="55">
        <v>14154</v>
      </c>
      <c r="E143" s="55">
        <v>4290</v>
      </c>
      <c r="F143" s="55">
        <v>4290</v>
      </c>
      <c r="G143" s="55">
        <v>1287</v>
      </c>
      <c r="H143" s="55">
        <v>429</v>
      </c>
      <c r="I143" s="55">
        <v>429</v>
      </c>
      <c r="J143" s="55">
        <v>429</v>
      </c>
      <c r="M143" s="56"/>
      <c r="N143" s="56"/>
    </row>
    <row r="144" spans="1:14" x14ac:dyDescent="0.2">
      <c r="A144" s="52">
        <v>134</v>
      </c>
      <c r="B144" s="58" t="s">
        <v>280</v>
      </c>
      <c r="C144" s="59" t="s">
        <v>281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M144" s="56"/>
      <c r="N144" s="56"/>
    </row>
    <row r="145" spans="1:16" x14ac:dyDescent="0.2">
      <c r="A145" s="52">
        <v>135</v>
      </c>
      <c r="B145" s="53" t="s">
        <v>282</v>
      </c>
      <c r="C145" s="54" t="s">
        <v>283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M145" s="56"/>
      <c r="N145" s="56"/>
    </row>
    <row r="146" spans="1:16" x14ac:dyDescent="0.2">
      <c r="A146" s="52">
        <v>136</v>
      </c>
      <c r="B146" s="58" t="s">
        <v>284</v>
      </c>
      <c r="C146" s="59" t="s">
        <v>285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M146" s="56"/>
      <c r="N146" s="56"/>
    </row>
    <row r="147" spans="1:16" x14ac:dyDescent="0.2">
      <c r="A147" s="52">
        <v>137</v>
      </c>
      <c r="B147" s="154" t="s">
        <v>389</v>
      </c>
      <c r="C147" s="155" t="s">
        <v>390</v>
      </c>
      <c r="D147" s="55">
        <v>0</v>
      </c>
      <c r="E147" s="55">
        <v>0</v>
      </c>
      <c r="F147" s="55">
        <v>0</v>
      </c>
      <c r="G147" s="55">
        <v>0</v>
      </c>
      <c r="H147" s="55">
        <v>0</v>
      </c>
      <c r="I147" s="55">
        <v>0</v>
      </c>
      <c r="J147" s="55">
        <v>0</v>
      </c>
      <c r="M147" s="56"/>
      <c r="N147" s="56"/>
    </row>
    <row r="148" spans="1:16" x14ac:dyDescent="0.2">
      <c r="A148" s="52">
        <v>138</v>
      </c>
      <c r="B148" s="156" t="s">
        <v>391</v>
      </c>
      <c r="C148" s="157" t="s">
        <v>392</v>
      </c>
      <c r="D148" s="55">
        <v>0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0</v>
      </c>
      <c r="M148" s="56"/>
      <c r="N148" s="56"/>
    </row>
    <row r="149" spans="1:16" x14ac:dyDescent="0.2">
      <c r="A149" s="52">
        <v>139</v>
      </c>
      <c r="B149" s="158" t="s">
        <v>393</v>
      </c>
      <c r="C149" s="159" t="s">
        <v>394</v>
      </c>
      <c r="D149" s="55"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M149" s="56"/>
      <c r="N149" s="56"/>
    </row>
    <row r="150" spans="1:16" x14ac:dyDescent="0.2">
      <c r="A150" s="52">
        <v>140</v>
      </c>
      <c r="B150" s="171" t="s">
        <v>395</v>
      </c>
      <c r="C150" s="172" t="s">
        <v>396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M150" s="56"/>
      <c r="N150" s="56"/>
    </row>
    <row r="151" spans="1:16" ht="12" customHeight="1" x14ac:dyDescent="0.2"/>
    <row r="153" spans="1:16" ht="48.75" customHeight="1" x14ac:dyDescent="0.2">
      <c r="A153" s="775" t="s">
        <v>386</v>
      </c>
      <c r="B153" s="775"/>
      <c r="C153" s="775"/>
      <c r="D153" s="775"/>
      <c r="E153" s="775"/>
      <c r="F153" s="775"/>
      <c r="G153" s="775"/>
      <c r="H153" s="775"/>
      <c r="I153" s="775"/>
      <c r="J153" s="775"/>
      <c r="K153" s="149"/>
      <c r="L153" s="149"/>
      <c r="M153" s="149"/>
      <c r="N153" s="149"/>
      <c r="O153" s="149"/>
      <c r="P153" s="149"/>
    </row>
  </sheetData>
  <mergeCells count="15">
    <mergeCell ref="B1:J1"/>
    <mergeCell ref="A3:A6"/>
    <mergeCell ref="B3:B6"/>
    <mergeCell ref="C3:C6"/>
    <mergeCell ref="D3:J3"/>
    <mergeCell ref="D4:F4"/>
    <mergeCell ref="G4:J4"/>
    <mergeCell ref="A153:J153"/>
    <mergeCell ref="D5:D6"/>
    <mergeCell ref="E5:F5"/>
    <mergeCell ref="G5:G6"/>
    <mergeCell ref="H5:J5"/>
    <mergeCell ref="A8:C8"/>
    <mergeCell ref="A91:A93"/>
    <mergeCell ref="B91:B93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33"/>
  <sheetViews>
    <sheetView zoomScaleNormal="100" zoomScaleSheetLayoutView="90" workbookViewId="0">
      <selection activeCell="G34" sqref="G33:G34"/>
    </sheetView>
  </sheetViews>
  <sheetFormatPr defaultRowHeight="12.75" x14ac:dyDescent="0.2"/>
  <cols>
    <col min="1" max="1" width="5.28515625" style="31" customWidth="1"/>
    <col min="2" max="2" width="10.42578125" style="32" customWidth="1"/>
    <col min="3" max="3" width="37.28515625" style="33" customWidth="1"/>
    <col min="4" max="4" width="10" style="33" customWidth="1"/>
    <col min="5" max="5" width="18.28515625" style="33" customWidth="1"/>
    <col min="6" max="6" width="13.85546875" style="33" customWidth="1"/>
    <col min="7" max="7" width="9.140625" style="33" customWidth="1"/>
    <col min="8" max="8" width="17.140625" style="33" customWidth="1"/>
    <col min="9" max="9" width="12.42578125" style="33" customWidth="1"/>
    <col min="10" max="10" width="9.5703125" style="33" customWidth="1"/>
    <col min="11" max="11" width="16.85546875" style="33" customWidth="1"/>
    <col min="12" max="12" width="13" style="33" customWidth="1"/>
    <col min="13" max="16384" width="9.140625" style="33"/>
  </cols>
  <sheetData>
    <row r="1" spans="1:16" ht="18.75" x14ac:dyDescent="0.3">
      <c r="C1" s="804" t="s">
        <v>293</v>
      </c>
      <c r="D1" s="804"/>
      <c r="E1" s="804"/>
      <c r="F1" s="804"/>
      <c r="G1" s="804"/>
      <c r="H1" s="804"/>
      <c r="I1" s="804"/>
      <c r="J1" s="804"/>
      <c r="K1" s="804"/>
      <c r="L1" s="804"/>
    </row>
    <row r="3" spans="1:16" x14ac:dyDescent="0.2">
      <c r="A3" s="801" t="s">
        <v>0</v>
      </c>
      <c r="B3" s="801" t="s">
        <v>1</v>
      </c>
      <c r="C3" s="805" t="s">
        <v>294</v>
      </c>
      <c r="D3" s="801" t="s">
        <v>339</v>
      </c>
      <c r="E3" s="801" t="s">
        <v>295</v>
      </c>
      <c r="F3" s="801"/>
      <c r="G3" s="806" t="s">
        <v>296</v>
      </c>
      <c r="H3" s="807"/>
      <c r="I3" s="807"/>
      <c r="J3" s="807"/>
      <c r="K3" s="807"/>
      <c r="L3" s="808"/>
    </row>
    <row r="4" spans="1:16" ht="12.75" customHeight="1" x14ac:dyDescent="0.2">
      <c r="A4" s="801"/>
      <c r="B4" s="801"/>
      <c r="C4" s="805"/>
      <c r="D4" s="801"/>
      <c r="E4" s="801"/>
      <c r="F4" s="801"/>
      <c r="G4" s="809" t="s">
        <v>297</v>
      </c>
      <c r="H4" s="810"/>
      <c r="I4" s="811"/>
      <c r="J4" s="809" t="s">
        <v>298</v>
      </c>
      <c r="K4" s="810"/>
      <c r="L4" s="811"/>
    </row>
    <row r="5" spans="1:16" ht="12.75" customHeight="1" x14ac:dyDescent="0.2">
      <c r="A5" s="801"/>
      <c r="B5" s="801"/>
      <c r="C5" s="805"/>
      <c r="D5" s="801"/>
      <c r="E5" s="801" t="s">
        <v>337</v>
      </c>
      <c r="F5" s="801" t="s">
        <v>338</v>
      </c>
      <c r="G5" s="802" t="s">
        <v>340</v>
      </c>
      <c r="H5" s="801" t="s">
        <v>337</v>
      </c>
      <c r="I5" s="801" t="s">
        <v>338</v>
      </c>
      <c r="J5" s="802" t="s">
        <v>340</v>
      </c>
      <c r="K5" s="801" t="s">
        <v>337</v>
      </c>
      <c r="L5" s="801" t="s">
        <v>338</v>
      </c>
    </row>
    <row r="6" spans="1:16" ht="39.75" customHeight="1" x14ac:dyDescent="0.2">
      <c r="A6" s="801"/>
      <c r="B6" s="801"/>
      <c r="C6" s="805"/>
      <c r="D6" s="801"/>
      <c r="E6" s="801"/>
      <c r="F6" s="801"/>
      <c r="G6" s="803"/>
      <c r="H6" s="801"/>
      <c r="I6" s="801"/>
      <c r="J6" s="803"/>
      <c r="K6" s="801"/>
      <c r="L6" s="801"/>
    </row>
    <row r="7" spans="1:16" s="99" customFormat="1" ht="11.25" x14ac:dyDescent="0.2">
      <c r="A7" s="95">
        <v>1</v>
      </c>
      <c r="B7" s="96">
        <v>2</v>
      </c>
      <c r="C7" s="97">
        <v>3</v>
      </c>
      <c r="D7" s="95">
        <v>4</v>
      </c>
      <c r="E7" s="95">
        <v>5</v>
      </c>
      <c r="F7" s="95">
        <v>6</v>
      </c>
      <c r="G7" s="95">
        <v>7</v>
      </c>
      <c r="H7" s="98">
        <v>8</v>
      </c>
      <c r="I7" s="98">
        <v>9</v>
      </c>
      <c r="J7" s="98">
        <v>10</v>
      </c>
      <c r="K7" s="98">
        <v>11</v>
      </c>
      <c r="L7" s="98">
        <v>12</v>
      </c>
    </row>
    <row r="8" spans="1:16" s="99" customFormat="1" ht="19.5" customHeight="1" x14ac:dyDescent="0.2">
      <c r="A8" s="788" t="s">
        <v>310</v>
      </c>
      <c r="B8" s="788"/>
      <c r="C8" s="788"/>
      <c r="D8" s="101">
        <f>E8+F8</f>
        <v>234970</v>
      </c>
      <c r="E8" s="101">
        <f>SUM(E9:E28)</f>
        <v>187978</v>
      </c>
      <c r="F8" s="101">
        <f>SUM(F9:F28)</f>
        <v>46992</v>
      </c>
      <c r="G8" s="101">
        <f>H8+I8</f>
        <v>181343</v>
      </c>
      <c r="H8" s="100">
        <f>SUM(H9:H28)</f>
        <v>145075</v>
      </c>
      <c r="I8" s="100">
        <f>SUM(I9:I28)</f>
        <v>36268</v>
      </c>
      <c r="J8" s="100">
        <f>K8+L8</f>
        <v>53627</v>
      </c>
      <c r="K8" s="100">
        <f t="shared" ref="K8:L8" si="0">SUM(K9:K28)</f>
        <v>42903</v>
      </c>
      <c r="L8" s="100">
        <f t="shared" si="0"/>
        <v>10724</v>
      </c>
    </row>
    <row r="9" spans="1:16" x14ac:dyDescent="0.2">
      <c r="A9" s="34">
        <v>1</v>
      </c>
      <c r="B9" s="94" t="s">
        <v>50</v>
      </c>
      <c r="C9" s="35" t="s">
        <v>51</v>
      </c>
      <c r="D9" s="36">
        <f>E9+F9</f>
        <v>14260</v>
      </c>
      <c r="E9" s="37">
        <f>H9+K9</f>
        <v>11408</v>
      </c>
      <c r="F9" s="37">
        <f>I9+L9</f>
        <v>2852</v>
      </c>
      <c r="G9" s="37">
        <f>H9+I9</f>
        <v>10694</v>
      </c>
      <c r="H9" s="36">
        <v>8555</v>
      </c>
      <c r="I9" s="36">
        <v>2139</v>
      </c>
      <c r="J9" s="36">
        <f>K9+L9</f>
        <v>3566</v>
      </c>
      <c r="K9" s="36">
        <v>2853</v>
      </c>
      <c r="L9" s="36">
        <v>713</v>
      </c>
      <c r="M9" s="38"/>
      <c r="N9" s="38"/>
      <c r="P9" s="38">
        <f>J9-K9-L9</f>
        <v>0</v>
      </c>
    </row>
    <row r="10" spans="1:16" x14ac:dyDescent="0.2">
      <c r="A10" s="34">
        <v>2</v>
      </c>
      <c r="B10" s="94" t="s">
        <v>20</v>
      </c>
      <c r="C10" s="35" t="s">
        <v>21</v>
      </c>
      <c r="D10" s="36">
        <f t="shared" ref="D10:D27" si="1">E10+F10</f>
        <v>9291</v>
      </c>
      <c r="E10" s="37">
        <f t="shared" ref="E10:F27" si="2">H10+K10</f>
        <v>7433</v>
      </c>
      <c r="F10" s="37">
        <f t="shared" si="2"/>
        <v>1858</v>
      </c>
      <c r="G10" s="37">
        <f t="shared" ref="G10:G28" si="3">H10+I10</f>
        <v>7255</v>
      </c>
      <c r="H10" s="36">
        <v>5804</v>
      </c>
      <c r="I10" s="36">
        <v>1451</v>
      </c>
      <c r="J10" s="36">
        <f t="shared" ref="J10:J28" si="4">K10+L10</f>
        <v>2036</v>
      </c>
      <c r="K10" s="36">
        <v>1629</v>
      </c>
      <c r="L10" s="36">
        <v>407</v>
      </c>
      <c r="M10" s="38"/>
      <c r="N10" s="38"/>
      <c r="P10" s="38">
        <f t="shared" ref="P10:P28" si="5">J10-K10-L10</f>
        <v>0</v>
      </c>
    </row>
    <row r="11" spans="1:16" x14ac:dyDescent="0.2">
      <c r="A11" s="34">
        <v>3</v>
      </c>
      <c r="B11" s="94" t="s">
        <v>77</v>
      </c>
      <c r="C11" s="35" t="s">
        <v>78</v>
      </c>
      <c r="D11" s="36">
        <f t="shared" si="1"/>
        <v>8004</v>
      </c>
      <c r="E11" s="37">
        <f t="shared" si="2"/>
        <v>6403</v>
      </c>
      <c r="F11" s="37">
        <f t="shared" si="2"/>
        <v>1601</v>
      </c>
      <c r="G11" s="37">
        <f t="shared" si="3"/>
        <v>6264</v>
      </c>
      <c r="H11" s="36">
        <v>5011</v>
      </c>
      <c r="I11" s="36">
        <v>1253</v>
      </c>
      <c r="J11" s="36">
        <f t="shared" si="4"/>
        <v>1740</v>
      </c>
      <c r="K11" s="36">
        <v>1392</v>
      </c>
      <c r="L11" s="36">
        <v>348</v>
      </c>
      <c r="M11" s="38"/>
      <c r="N11" s="38"/>
      <c r="P11" s="38">
        <f t="shared" si="5"/>
        <v>0</v>
      </c>
    </row>
    <row r="12" spans="1:16" x14ac:dyDescent="0.2">
      <c r="A12" s="34">
        <v>4</v>
      </c>
      <c r="B12" s="94" t="s">
        <v>207</v>
      </c>
      <c r="C12" s="35" t="s">
        <v>208</v>
      </c>
      <c r="D12" s="36">
        <f t="shared" si="1"/>
        <v>6291</v>
      </c>
      <c r="E12" s="37">
        <f t="shared" si="2"/>
        <v>5033</v>
      </c>
      <c r="F12" s="37">
        <f t="shared" si="2"/>
        <v>1258</v>
      </c>
      <c r="G12" s="37">
        <f t="shared" si="3"/>
        <v>4779</v>
      </c>
      <c r="H12" s="36">
        <v>3823</v>
      </c>
      <c r="I12" s="36">
        <v>956</v>
      </c>
      <c r="J12" s="36">
        <f t="shared" si="4"/>
        <v>1512</v>
      </c>
      <c r="K12" s="36">
        <v>1210</v>
      </c>
      <c r="L12" s="36">
        <v>302</v>
      </c>
      <c r="M12" s="38"/>
      <c r="N12" s="38"/>
      <c r="P12" s="38">
        <f t="shared" si="5"/>
        <v>0</v>
      </c>
    </row>
    <row r="13" spans="1:16" x14ac:dyDescent="0.2">
      <c r="A13" s="34">
        <v>5</v>
      </c>
      <c r="B13" s="94" t="s">
        <v>26</v>
      </c>
      <c r="C13" s="35" t="s">
        <v>27</v>
      </c>
      <c r="D13" s="36">
        <f t="shared" si="1"/>
        <v>16096</v>
      </c>
      <c r="E13" s="37">
        <f t="shared" si="2"/>
        <v>12876</v>
      </c>
      <c r="F13" s="37">
        <f t="shared" si="2"/>
        <v>3220</v>
      </c>
      <c r="G13" s="37">
        <f t="shared" si="3"/>
        <v>12378</v>
      </c>
      <c r="H13" s="36">
        <v>9902</v>
      </c>
      <c r="I13" s="36">
        <v>2476</v>
      </c>
      <c r="J13" s="36">
        <f t="shared" si="4"/>
        <v>3718</v>
      </c>
      <c r="K13" s="36">
        <v>2974</v>
      </c>
      <c r="L13" s="36">
        <v>744</v>
      </c>
      <c r="M13" s="38"/>
      <c r="N13" s="38"/>
      <c r="P13" s="38">
        <f t="shared" si="5"/>
        <v>0</v>
      </c>
    </row>
    <row r="14" spans="1:16" x14ac:dyDescent="0.2">
      <c r="A14" s="34">
        <v>6</v>
      </c>
      <c r="B14" s="94" t="s">
        <v>58</v>
      </c>
      <c r="C14" s="35" t="s">
        <v>59</v>
      </c>
      <c r="D14" s="36">
        <f t="shared" si="1"/>
        <v>9166</v>
      </c>
      <c r="E14" s="37">
        <f t="shared" si="2"/>
        <v>7332</v>
      </c>
      <c r="F14" s="37">
        <f t="shared" si="2"/>
        <v>1834</v>
      </c>
      <c r="G14" s="37">
        <f t="shared" si="3"/>
        <v>6773</v>
      </c>
      <c r="H14" s="36">
        <v>5418</v>
      </c>
      <c r="I14" s="36">
        <v>1355</v>
      </c>
      <c r="J14" s="36">
        <f t="shared" si="4"/>
        <v>2393</v>
      </c>
      <c r="K14" s="36">
        <v>1914</v>
      </c>
      <c r="L14" s="36">
        <v>479</v>
      </c>
      <c r="M14" s="38"/>
      <c r="N14" s="38"/>
      <c r="P14" s="38">
        <f t="shared" si="5"/>
        <v>0</v>
      </c>
    </row>
    <row r="15" spans="1:16" x14ac:dyDescent="0.2">
      <c r="A15" s="34">
        <v>7</v>
      </c>
      <c r="B15" s="94" t="s">
        <v>66</v>
      </c>
      <c r="C15" s="35" t="s">
        <v>300</v>
      </c>
      <c r="D15" s="36">
        <f t="shared" si="1"/>
        <v>20217</v>
      </c>
      <c r="E15" s="37">
        <f t="shared" si="2"/>
        <v>16174</v>
      </c>
      <c r="F15" s="37">
        <f t="shared" si="2"/>
        <v>4043</v>
      </c>
      <c r="G15" s="37">
        <f t="shared" si="3"/>
        <v>20217</v>
      </c>
      <c r="H15" s="36">
        <v>16174</v>
      </c>
      <c r="I15" s="36">
        <v>4043</v>
      </c>
      <c r="J15" s="36">
        <f t="shared" si="4"/>
        <v>0</v>
      </c>
      <c r="K15" s="36">
        <v>0</v>
      </c>
      <c r="L15" s="36">
        <v>0</v>
      </c>
      <c r="M15" s="38"/>
      <c r="N15" s="38"/>
      <c r="P15" s="38">
        <f t="shared" si="5"/>
        <v>0</v>
      </c>
    </row>
    <row r="16" spans="1:16" x14ac:dyDescent="0.2">
      <c r="A16" s="34">
        <v>8</v>
      </c>
      <c r="B16" s="94" t="s">
        <v>99</v>
      </c>
      <c r="C16" s="35" t="s">
        <v>100</v>
      </c>
      <c r="D16" s="36">
        <f>E16+F16</f>
        <v>21978</v>
      </c>
      <c r="E16" s="37">
        <f t="shared" si="2"/>
        <v>17583</v>
      </c>
      <c r="F16" s="37">
        <f t="shared" si="2"/>
        <v>4395</v>
      </c>
      <c r="G16" s="37">
        <f t="shared" si="3"/>
        <v>19412</v>
      </c>
      <c r="H16" s="36">
        <v>15530</v>
      </c>
      <c r="I16" s="36">
        <v>3882</v>
      </c>
      <c r="J16" s="36">
        <f t="shared" si="4"/>
        <v>2566</v>
      </c>
      <c r="K16" s="36">
        <v>2053</v>
      </c>
      <c r="L16" s="36">
        <v>513</v>
      </c>
      <c r="M16" s="38"/>
      <c r="N16" s="38"/>
      <c r="P16" s="38">
        <f t="shared" si="5"/>
        <v>0</v>
      </c>
    </row>
    <row r="17" spans="1:16" x14ac:dyDescent="0.2">
      <c r="A17" s="34">
        <v>9</v>
      </c>
      <c r="B17" s="94" t="s">
        <v>272</v>
      </c>
      <c r="C17" s="35" t="s">
        <v>273</v>
      </c>
      <c r="D17" s="36">
        <f t="shared" si="1"/>
        <v>11695</v>
      </c>
      <c r="E17" s="37">
        <f t="shared" si="2"/>
        <v>9356</v>
      </c>
      <c r="F17" s="37">
        <f t="shared" si="2"/>
        <v>2339</v>
      </c>
      <c r="G17" s="37">
        <f t="shared" si="3"/>
        <v>10311</v>
      </c>
      <c r="H17" s="36">
        <v>8249</v>
      </c>
      <c r="I17" s="36">
        <v>2062</v>
      </c>
      <c r="J17" s="36">
        <f t="shared" si="4"/>
        <v>1384</v>
      </c>
      <c r="K17" s="36">
        <v>1107</v>
      </c>
      <c r="L17" s="36">
        <v>277</v>
      </c>
      <c r="M17" s="38"/>
      <c r="N17" s="38"/>
      <c r="P17" s="38">
        <f t="shared" si="5"/>
        <v>0</v>
      </c>
    </row>
    <row r="18" spans="1:16" x14ac:dyDescent="0.2">
      <c r="A18" s="34">
        <v>10</v>
      </c>
      <c r="B18" s="94" t="s">
        <v>70</v>
      </c>
      <c r="C18" s="35" t="s">
        <v>71</v>
      </c>
      <c r="D18" s="36">
        <f t="shared" si="1"/>
        <v>6057</v>
      </c>
      <c r="E18" s="37">
        <f t="shared" si="2"/>
        <v>4846</v>
      </c>
      <c r="F18" s="37">
        <f t="shared" si="2"/>
        <v>1211</v>
      </c>
      <c r="G18" s="37">
        <f t="shared" si="3"/>
        <v>0</v>
      </c>
      <c r="H18" s="36">
        <v>0</v>
      </c>
      <c r="I18" s="36">
        <v>0</v>
      </c>
      <c r="J18" s="36">
        <f t="shared" si="4"/>
        <v>6057</v>
      </c>
      <c r="K18" s="36">
        <v>4846</v>
      </c>
      <c r="L18" s="36">
        <v>1211</v>
      </c>
      <c r="M18" s="38"/>
      <c r="N18" s="38"/>
      <c r="P18" s="38">
        <f t="shared" si="5"/>
        <v>0</v>
      </c>
    </row>
    <row r="19" spans="1:16" x14ac:dyDescent="0.2">
      <c r="A19" s="34">
        <v>11</v>
      </c>
      <c r="B19" s="94" t="s">
        <v>28</v>
      </c>
      <c r="C19" s="35" t="s">
        <v>29</v>
      </c>
      <c r="D19" s="36">
        <f t="shared" si="1"/>
        <v>8201</v>
      </c>
      <c r="E19" s="37">
        <f t="shared" si="2"/>
        <v>6561</v>
      </c>
      <c r="F19" s="37">
        <f t="shared" si="2"/>
        <v>1640</v>
      </c>
      <c r="G19" s="37">
        <f t="shared" si="3"/>
        <v>6430</v>
      </c>
      <c r="H19" s="36">
        <v>5144</v>
      </c>
      <c r="I19" s="36">
        <v>1286</v>
      </c>
      <c r="J19" s="36">
        <f t="shared" si="4"/>
        <v>1771</v>
      </c>
      <c r="K19" s="36">
        <v>1417</v>
      </c>
      <c r="L19" s="36">
        <v>354</v>
      </c>
      <c r="M19" s="38"/>
      <c r="N19" s="38"/>
      <c r="P19" s="38">
        <f t="shared" si="5"/>
        <v>0</v>
      </c>
    </row>
    <row r="20" spans="1:16" x14ac:dyDescent="0.2">
      <c r="A20" s="34">
        <v>12</v>
      </c>
      <c r="B20" s="94" t="s">
        <v>83</v>
      </c>
      <c r="C20" s="35" t="s">
        <v>84</v>
      </c>
      <c r="D20" s="36">
        <f t="shared" si="1"/>
        <v>4825</v>
      </c>
      <c r="E20" s="37">
        <f t="shared" si="2"/>
        <v>3860</v>
      </c>
      <c r="F20" s="37">
        <f t="shared" si="2"/>
        <v>965</v>
      </c>
      <c r="G20" s="37">
        <f t="shared" si="3"/>
        <v>3720</v>
      </c>
      <c r="H20" s="36">
        <v>2976</v>
      </c>
      <c r="I20" s="36">
        <v>744</v>
      </c>
      <c r="J20" s="36">
        <f t="shared" si="4"/>
        <v>1105</v>
      </c>
      <c r="K20" s="36">
        <v>884</v>
      </c>
      <c r="L20" s="36">
        <v>221</v>
      </c>
      <c r="M20" s="38"/>
      <c r="N20" s="38"/>
      <c r="P20" s="38">
        <f t="shared" si="5"/>
        <v>0</v>
      </c>
    </row>
    <row r="21" spans="1:16" x14ac:dyDescent="0.2">
      <c r="A21" s="34">
        <v>13</v>
      </c>
      <c r="B21" s="94" t="s">
        <v>79</v>
      </c>
      <c r="C21" s="39" t="s">
        <v>80</v>
      </c>
      <c r="D21" s="36">
        <f t="shared" si="1"/>
        <v>13814</v>
      </c>
      <c r="E21" s="37">
        <f t="shared" si="2"/>
        <v>11052</v>
      </c>
      <c r="F21" s="37">
        <f t="shared" si="2"/>
        <v>2762</v>
      </c>
      <c r="G21" s="37">
        <f t="shared" si="3"/>
        <v>10912</v>
      </c>
      <c r="H21" s="36">
        <v>8730</v>
      </c>
      <c r="I21" s="36">
        <v>2182</v>
      </c>
      <c r="J21" s="36">
        <f t="shared" si="4"/>
        <v>2902</v>
      </c>
      <c r="K21" s="36">
        <v>2322</v>
      </c>
      <c r="L21" s="36">
        <v>580</v>
      </c>
      <c r="M21" s="38"/>
      <c r="N21" s="38"/>
      <c r="P21" s="38">
        <f t="shared" si="5"/>
        <v>0</v>
      </c>
    </row>
    <row r="22" spans="1:16" x14ac:dyDescent="0.2">
      <c r="A22" s="34">
        <v>14</v>
      </c>
      <c r="B22" s="94" t="s">
        <v>117</v>
      </c>
      <c r="C22" s="39" t="s">
        <v>118</v>
      </c>
      <c r="D22" s="36">
        <f t="shared" si="1"/>
        <v>3067</v>
      </c>
      <c r="E22" s="37">
        <f t="shared" si="2"/>
        <v>2454</v>
      </c>
      <c r="F22" s="37">
        <f t="shared" si="2"/>
        <v>613</v>
      </c>
      <c r="G22" s="37">
        <f t="shared" si="3"/>
        <v>0</v>
      </c>
      <c r="H22" s="36">
        <v>0</v>
      </c>
      <c r="I22" s="36">
        <v>0</v>
      </c>
      <c r="J22" s="36">
        <f t="shared" si="4"/>
        <v>3067</v>
      </c>
      <c r="K22" s="36">
        <v>2454</v>
      </c>
      <c r="L22" s="36">
        <v>613</v>
      </c>
      <c r="M22" s="38"/>
      <c r="N22" s="38"/>
      <c r="P22" s="38">
        <f t="shared" si="5"/>
        <v>0</v>
      </c>
    </row>
    <row r="23" spans="1:16" x14ac:dyDescent="0.2">
      <c r="A23" s="34">
        <v>15</v>
      </c>
      <c r="B23" s="94" t="s">
        <v>133</v>
      </c>
      <c r="C23" s="39" t="s">
        <v>301</v>
      </c>
      <c r="D23" s="36">
        <f t="shared" si="1"/>
        <v>9433</v>
      </c>
      <c r="E23" s="37">
        <f>H23+K23</f>
        <v>7546</v>
      </c>
      <c r="F23" s="37">
        <f t="shared" si="2"/>
        <v>1887</v>
      </c>
      <c r="G23" s="37">
        <f t="shared" si="3"/>
        <v>0</v>
      </c>
      <c r="H23" s="36">
        <v>0</v>
      </c>
      <c r="I23" s="36">
        <v>0</v>
      </c>
      <c r="J23" s="36">
        <f t="shared" si="4"/>
        <v>9433</v>
      </c>
      <c r="K23" s="36">
        <v>7546</v>
      </c>
      <c r="L23" s="36">
        <v>1887</v>
      </c>
      <c r="M23" s="38"/>
      <c r="N23" s="38"/>
      <c r="P23" s="38">
        <f t="shared" si="5"/>
        <v>0</v>
      </c>
    </row>
    <row r="24" spans="1:16" x14ac:dyDescent="0.2">
      <c r="A24" s="34">
        <v>16</v>
      </c>
      <c r="B24" s="94" t="s">
        <v>143</v>
      </c>
      <c r="C24" s="39" t="s">
        <v>144</v>
      </c>
      <c r="D24" s="36">
        <f t="shared" si="1"/>
        <v>10363</v>
      </c>
      <c r="E24" s="37">
        <f t="shared" si="2"/>
        <v>8290</v>
      </c>
      <c r="F24" s="37">
        <f t="shared" si="2"/>
        <v>2073</v>
      </c>
      <c r="G24" s="37">
        <f t="shared" si="3"/>
        <v>10363</v>
      </c>
      <c r="H24" s="36">
        <v>8290</v>
      </c>
      <c r="I24" s="36">
        <v>2073</v>
      </c>
      <c r="J24" s="36">
        <f t="shared" si="4"/>
        <v>0</v>
      </c>
      <c r="K24" s="36">
        <v>0</v>
      </c>
      <c r="L24" s="36">
        <v>0</v>
      </c>
      <c r="M24" s="38"/>
      <c r="N24" s="38"/>
      <c r="P24" s="38">
        <f t="shared" si="5"/>
        <v>0</v>
      </c>
    </row>
    <row r="25" spans="1:16" x14ac:dyDescent="0.2">
      <c r="A25" s="34">
        <v>17</v>
      </c>
      <c r="B25" s="94" t="s">
        <v>161</v>
      </c>
      <c r="C25" s="39" t="s">
        <v>302</v>
      </c>
      <c r="D25" s="36">
        <f t="shared" si="1"/>
        <v>9251</v>
      </c>
      <c r="E25" s="37">
        <f t="shared" si="2"/>
        <v>7401</v>
      </c>
      <c r="F25" s="37">
        <f t="shared" si="2"/>
        <v>1850</v>
      </c>
      <c r="G25" s="37">
        <f t="shared" si="3"/>
        <v>7146</v>
      </c>
      <c r="H25" s="36">
        <v>5717</v>
      </c>
      <c r="I25" s="36">
        <v>1429</v>
      </c>
      <c r="J25" s="36">
        <f t="shared" si="4"/>
        <v>2105</v>
      </c>
      <c r="K25" s="36">
        <v>1684</v>
      </c>
      <c r="L25" s="36">
        <v>421</v>
      </c>
      <c r="M25" s="38"/>
      <c r="N25" s="38"/>
      <c r="P25" s="38">
        <f t="shared" si="5"/>
        <v>0</v>
      </c>
    </row>
    <row r="26" spans="1:16" x14ac:dyDescent="0.2">
      <c r="A26" s="34">
        <v>18</v>
      </c>
      <c r="B26" s="94" t="s">
        <v>165</v>
      </c>
      <c r="C26" s="39" t="s">
        <v>166</v>
      </c>
      <c r="D26" s="36">
        <f t="shared" si="1"/>
        <v>9072</v>
      </c>
      <c r="E26" s="37">
        <f t="shared" si="2"/>
        <v>7258</v>
      </c>
      <c r="F26" s="37">
        <f t="shared" si="2"/>
        <v>1814</v>
      </c>
      <c r="G26" s="37">
        <f t="shared" si="3"/>
        <v>6907</v>
      </c>
      <c r="H26" s="36">
        <v>5526</v>
      </c>
      <c r="I26" s="36">
        <v>1381</v>
      </c>
      <c r="J26" s="36">
        <f t="shared" si="4"/>
        <v>2165</v>
      </c>
      <c r="K26" s="36">
        <v>1732</v>
      </c>
      <c r="L26" s="36">
        <v>433</v>
      </c>
      <c r="M26" s="38"/>
      <c r="N26" s="38"/>
      <c r="P26" s="38">
        <f t="shared" si="5"/>
        <v>0</v>
      </c>
    </row>
    <row r="27" spans="1:16" x14ac:dyDescent="0.2">
      <c r="A27" s="34">
        <v>19</v>
      </c>
      <c r="B27" s="94" t="s">
        <v>171</v>
      </c>
      <c r="C27" s="39" t="s">
        <v>172</v>
      </c>
      <c r="D27" s="36">
        <f t="shared" si="1"/>
        <v>6107</v>
      </c>
      <c r="E27" s="37">
        <f t="shared" si="2"/>
        <v>4886</v>
      </c>
      <c r="F27" s="37">
        <f t="shared" si="2"/>
        <v>1221</v>
      </c>
      <c r="G27" s="37">
        <f t="shared" si="3"/>
        <v>0</v>
      </c>
      <c r="H27" s="36">
        <v>0</v>
      </c>
      <c r="I27" s="36">
        <v>0</v>
      </c>
      <c r="J27" s="36">
        <f t="shared" si="4"/>
        <v>6107</v>
      </c>
      <c r="K27" s="36">
        <v>4886</v>
      </c>
      <c r="L27" s="36">
        <v>1221</v>
      </c>
      <c r="M27" s="38"/>
      <c r="N27" s="38"/>
      <c r="P27" s="38">
        <f t="shared" si="5"/>
        <v>0</v>
      </c>
    </row>
    <row r="28" spans="1:16" x14ac:dyDescent="0.2">
      <c r="A28" s="34">
        <v>20</v>
      </c>
      <c r="B28" s="94" t="s">
        <v>173</v>
      </c>
      <c r="C28" s="35" t="s">
        <v>303</v>
      </c>
      <c r="D28" s="36">
        <f>E28+F28</f>
        <v>37782</v>
      </c>
      <c r="E28" s="37">
        <f>H28+K28</f>
        <v>30226</v>
      </c>
      <c r="F28" s="37">
        <f>I28+L28</f>
        <v>7556</v>
      </c>
      <c r="G28" s="37">
        <f t="shared" si="3"/>
        <v>37782</v>
      </c>
      <c r="H28" s="36">
        <v>30226</v>
      </c>
      <c r="I28" s="36">
        <v>7556</v>
      </c>
      <c r="J28" s="36">
        <f t="shared" si="4"/>
        <v>0</v>
      </c>
      <c r="K28" s="36">
        <v>0</v>
      </c>
      <c r="L28" s="36">
        <v>0</v>
      </c>
      <c r="M28" s="38"/>
      <c r="N28" s="38"/>
      <c r="P28" s="38">
        <f t="shared" si="5"/>
        <v>0</v>
      </c>
    </row>
    <row r="33" spans="4:12" x14ac:dyDescent="0.2">
      <c r="D33" s="38"/>
      <c r="E33" s="38"/>
      <c r="F33" s="38"/>
      <c r="G33" s="38"/>
      <c r="H33" s="38"/>
      <c r="I33" s="38"/>
      <c r="J33" s="38"/>
      <c r="K33" s="38"/>
      <c r="L33" s="38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8</vt:i4>
      </vt:variant>
    </vt:vector>
  </HeadingPairs>
  <TitlesOfParts>
    <vt:vector size="37" baseType="lpstr">
      <vt:lpstr>КС Пр.20-22</vt:lpstr>
      <vt:lpstr>КС ВМП Пр.20-22</vt:lpstr>
      <vt:lpstr>ДС (пр.20-22)</vt:lpstr>
      <vt:lpstr>ВМП ДС (пр.20-22)</vt:lpstr>
      <vt:lpstr>Профил. СВОД Пр.20-22</vt:lpstr>
      <vt:lpstr>Разовые посещени.Пр.20-22</vt:lpstr>
      <vt:lpstr>Посещения с др.целями Пр.20-22</vt:lpstr>
      <vt:lpstr>Углуб.дисп.Пр. 20-22</vt:lpstr>
      <vt:lpstr>Центры здоровья Пр.20-22</vt:lpstr>
      <vt:lpstr>ДВН центр.исслед.Пр.20-22 </vt:lpstr>
      <vt:lpstr>Диспан набл.взрослых Пр.20-22</vt:lpstr>
      <vt:lpstr>СМП (20-22)</vt:lpstr>
      <vt:lpstr>Посещения неотл. 20-22</vt:lpstr>
      <vt:lpstr>Обращения 20-22</vt:lpstr>
      <vt:lpstr>Мед. реаб.в АПУ 20-22</vt:lpstr>
      <vt:lpstr>Долечивание, кибер-нож Пр.20-22</vt:lpstr>
      <vt:lpstr>Венерология Пр. 20-22</vt:lpstr>
      <vt:lpstr>Паллиативная МП Пр. 20-22</vt:lpstr>
      <vt:lpstr>Психотерапия Пр. 20-22</vt:lpstr>
      <vt:lpstr>Наркология Пр. 20-22</vt:lpstr>
      <vt:lpstr>Фтизиатрия Пр.20-22</vt:lpstr>
      <vt:lpstr>КТ, МРТ  2023</vt:lpstr>
      <vt:lpstr>УЗИ ССС 2023</vt:lpstr>
      <vt:lpstr>ЭИ, ПАИ, МГИ 2023</vt:lpstr>
      <vt:lpstr>ПЦР 2023</vt:lpstr>
      <vt:lpstr>РД, ПЭТ, УЗИ 2023</vt:lpstr>
      <vt:lpstr>Лист7</vt:lpstr>
      <vt:lpstr>Лист2</vt:lpstr>
      <vt:lpstr>Лист1</vt:lpstr>
      <vt:lpstr>'КС ВМП Пр.20-22'!Заголовки_для_печати</vt:lpstr>
      <vt:lpstr>'Посещения с др.целями Пр.20-22'!Заголовки_для_печати</vt:lpstr>
      <vt:lpstr>'Профил. СВОД Пр.20-22'!Заголовки_для_печати</vt:lpstr>
      <vt:lpstr>'Разовые посещени.Пр.20-22'!Заголовки_для_печати</vt:lpstr>
      <vt:lpstr>'СМП (20-22)'!Заголовки_для_печати</vt:lpstr>
      <vt:lpstr>'Посещения с др.целями Пр.20-22'!Область_печати</vt:lpstr>
      <vt:lpstr>'Центры здоровья Пр.20-22'!Область_печати</vt:lpstr>
      <vt:lpstr>'ЭИ, ПАИ, МГИ 2023'!Область_печати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2022-12-28T09:36:33Z</dcterms:modified>
</cp:coreProperties>
</file>