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2\Протокол 20-22\"/>
    </mc:Choice>
  </mc:AlternateContent>
  <bookViews>
    <workbookView xWindow="-30" yWindow="360" windowWidth="10365" windowHeight="10740" activeTab="1"/>
  </bookViews>
  <sheets>
    <sheet name="Свод 2023 ТПОМС РБ" sheetId="31" r:id="rId1"/>
    <sheet name="Свод 2023 БП" sheetId="17" r:id="rId2"/>
    <sheet name="СМП" sheetId="20" r:id="rId3"/>
    <sheet name="ДС" sheetId="21" r:id="rId4"/>
    <sheet name="КС" sheetId="22" r:id="rId5"/>
    <sheet name="АПУ профилактика " sheetId="18" r:id="rId6"/>
    <sheet name="АПУ неотл.пом." sheetId="23" r:id="rId7"/>
    <sheet name="АПУ обращения" sheetId="24" r:id="rId8"/>
    <sheet name="ОДИ ПГГ" sheetId="25" r:id="rId9"/>
    <sheet name="ОДИ МЗ РБ" sheetId="26" r:id="rId10"/>
    <sheet name="ФАП" sheetId="27" r:id="rId11"/>
    <sheet name="Гемодиализ" sheetId="28" r:id="rId12"/>
    <sheet name="Мед.реаб.(АПУ,ДС,КС)" sheetId="29" r:id="rId13"/>
  </sheets>
  <externalReferences>
    <externalReference r:id="rId14"/>
    <externalReference r:id="rId15"/>
  </externalReferences>
  <definedNames>
    <definedName name="__xlnm.Print_Area_2" localSheetId="6">#REF!</definedName>
    <definedName name="__xlnm.Print_Area_2" localSheetId="7">#REF!</definedName>
    <definedName name="__xlnm.Print_Area_2" localSheetId="5">#REF!</definedName>
    <definedName name="__xlnm.Print_Area_2" localSheetId="11">#REF!</definedName>
    <definedName name="__xlnm.Print_Area_2" localSheetId="3">#REF!</definedName>
    <definedName name="__xlnm.Print_Area_2" localSheetId="4">#REF!</definedName>
    <definedName name="__xlnm.Print_Area_2" localSheetId="12">#REF!</definedName>
    <definedName name="__xlnm.Print_Area_2" localSheetId="9">#REF!</definedName>
    <definedName name="__xlnm.Print_Area_2" localSheetId="8">#REF!</definedName>
    <definedName name="__xlnm.Print_Area_2" localSheetId="0">#REF!</definedName>
    <definedName name="__xlnm.Print_Area_2" localSheetId="2">#REF!</definedName>
    <definedName name="__xlnm.Print_Area_2" localSheetId="10">#REF!</definedName>
    <definedName name="__xlnm.Print_Area_2">#REF!</definedName>
    <definedName name="_xlnm._FilterDatabase" localSheetId="6" hidden="1">'АПУ неотл.пом.'!$A$10:$C$153</definedName>
    <definedName name="_xlnm._FilterDatabase" localSheetId="7" hidden="1">'АПУ обращения'!$A$10:$C$153</definedName>
    <definedName name="_xlnm._FilterDatabase" localSheetId="5" hidden="1">'АПУ профилактика '!$A$7:$C$7</definedName>
    <definedName name="_xlnm._FilterDatabase" localSheetId="11" hidden="1">Гемодиализ!$A$10:$C$153</definedName>
    <definedName name="_xlnm._FilterDatabase" localSheetId="3" hidden="1">ДС!$A$10:$C$153</definedName>
    <definedName name="_xlnm._FilterDatabase" localSheetId="4" hidden="1">КС!$A$10:$C$153</definedName>
    <definedName name="_xlnm._FilterDatabase" localSheetId="12" hidden="1">'Мед.реаб.(АПУ,ДС,КС)'!$A$10:$C$153</definedName>
    <definedName name="_xlnm._FilterDatabase" localSheetId="9" hidden="1">'ОДИ МЗ РБ'!$A$10:$C$153</definedName>
    <definedName name="_xlnm._FilterDatabase" localSheetId="8" hidden="1">'ОДИ ПГГ'!$A$10:$C$153</definedName>
    <definedName name="_xlnm._FilterDatabase" localSheetId="1" hidden="1">'Свод 2023 БП'!$A$10:$C$153</definedName>
    <definedName name="_xlnm._FilterDatabase" localSheetId="0" hidden="1">'Свод 2023 ТПОМС РБ'!$A$10:$C$153</definedName>
    <definedName name="_xlnm._FilterDatabase" localSheetId="2" hidden="1">СМП!$A$10:$C$153</definedName>
    <definedName name="_xlnm._FilterDatabase" localSheetId="10" hidden="1">ФАП!$A$10:$C$153</definedName>
    <definedName name="Kbcn" localSheetId="6">#REF!</definedName>
    <definedName name="Kbcn" localSheetId="7">#REF!</definedName>
    <definedName name="Kbcn" localSheetId="5">#REF!</definedName>
    <definedName name="Kbcn" localSheetId="11">#REF!</definedName>
    <definedName name="Kbcn" localSheetId="3">#REF!</definedName>
    <definedName name="Kbcn" localSheetId="4">#REF!</definedName>
    <definedName name="Kbcn" localSheetId="12">#REF!</definedName>
    <definedName name="Kbcn" localSheetId="9">#REF!</definedName>
    <definedName name="Kbcn" localSheetId="8">#REF!</definedName>
    <definedName name="Kbcn" localSheetId="0">#REF!</definedName>
    <definedName name="Kbcn" localSheetId="2">#REF!</definedName>
    <definedName name="Kbcn" localSheetId="10">#REF!</definedName>
    <definedName name="Kbcn">#REF!</definedName>
    <definedName name="Neot_17" localSheetId="6">#REF!</definedName>
    <definedName name="Neot_17" localSheetId="7">#REF!</definedName>
    <definedName name="Neot_17" localSheetId="5">#REF!</definedName>
    <definedName name="Neot_17" localSheetId="11">#REF!</definedName>
    <definedName name="Neot_17" localSheetId="3">#REF!</definedName>
    <definedName name="Neot_17" localSheetId="4">#REF!</definedName>
    <definedName name="Neot_17" localSheetId="12">#REF!</definedName>
    <definedName name="Neot_17" localSheetId="9">#REF!</definedName>
    <definedName name="Neot_17" localSheetId="8">#REF!</definedName>
    <definedName name="Neot_17" localSheetId="0">#REF!</definedName>
    <definedName name="Neot_17" localSheetId="2">#REF!</definedName>
    <definedName name="Neot_17" localSheetId="10">#REF!</definedName>
    <definedName name="Neot_17">#REF!</definedName>
    <definedName name="res2_range" localSheetId="6">#REF!</definedName>
    <definedName name="res2_range" localSheetId="7">#REF!</definedName>
    <definedName name="res2_range" localSheetId="5">#REF!</definedName>
    <definedName name="res2_range" localSheetId="11">#REF!</definedName>
    <definedName name="res2_range" localSheetId="3">#REF!</definedName>
    <definedName name="res2_range" localSheetId="4">#REF!</definedName>
    <definedName name="res2_range" localSheetId="12">#REF!</definedName>
    <definedName name="res2_range" localSheetId="9">#REF!</definedName>
    <definedName name="res2_range" localSheetId="8">#REF!</definedName>
    <definedName name="res2_range" localSheetId="0">#REF!</definedName>
    <definedName name="res2_range" localSheetId="2">#REF!</definedName>
    <definedName name="res2_range" localSheetId="10">#REF!</definedName>
    <definedName name="res2_range">#REF!</definedName>
    <definedName name="Tg_CZ" localSheetId="6">#REF!</definedName>
    <definedName name="Tg_CZ" localSheetId="7">#REF!</definedName>
    <definedName name="Tg_CZ" localSheetId="5">#REF!</definedName>
    <definedName name="Tg_CZ" localSheetId="11">#REF!</definedName>
    <definedName name="Tg_CZ" localSheetId="3">#REF!</definedName>
    <definedName name="Tg_CZ" localSheetId="4">#REF!</definedName>
    <definedName name="Tg_CZ" localSheetId="12">#REF!</definedName>
    <definedName name="Tg_CZ" localSheetId="9">#REF!</definedName>
    <definedName name="Tg_CZ" localSheetId="8">#REF!</definedName>
    <definedName name="Tg_CZ" localSheetId="0">#REF!</definedName>
    <definedName name="Tg_CZ" localSheetId="2">#REF!</definedName>
    <definedName name="Tg_CZ" localSheetId="10">#REF!</definedName>
    <definedName name="Tg_CZ">#REF!</definedName>
    <definedName name="Tg_Disp" localSheetId="6">#REF!</definedName>
    <definedName name="Tg_Disp" localSheetId="7">#REF!</definedName>
    <definedName name="Tg_Disp" localSheetId="5">#REF!</definedName>
    <definedName name="Tg_Disp" localSheetId="11">#REF!</definedName>
    <definedName name="Tg_Disp" localSheetId="3">#REF!</definedName>
    <definedName name="Tg_Disp" localSheetId="4">#REF!</definedName>
    <definedName name="Tg_Disp" localSheetId="12">#REF!</definedName>
    <definedName name="Tg_Disp" localSheetId="9">#REF!</definedName>
    <definedName name="Tg_Disp" localSheetId="8">#REF!</definedName>
    <definedName name="Tg_Disp" localSheetId="0">#REF!</definedName>
    <definedName name="Tg_Disp" localSheetId="2">#REF!</definedName>
    <definedName name="Tg_Disp" localSheetId="10">#REF!</definedName>
    <definedName name="Tg_Disp">#REF!</definedName>
    <definedName name="Tg_Geri" localSheetId="6">#REF!</definedName>
    <definedName name="Tg_Geri" localSheetId="7">#REF!</definedName>
    <definedName name="Tg_Geri" localSheetId="5">#REF!</definedName>
    <definedName name="Tg_Geri" localSheetId="11">#REF!</definedName>
    <definedName name="Tg_Geri" localSheetId="3">#REF!</definedName>
    <definedName name="Tg_Geri" localSheetId="4">#REF!</definedName>
    <definedName name="Tg_Geri" localSheetId="12">#REF!</definedName>
    <definedName name="Tg_Geri" localSheetId="9">#REF!</definedName>
    <definedName name="Tg_Geri" localSheetId="8">#REF!</definedName>
    <definedName name="Tg_Geri" localSheetId="0">#REF!</definedName>
    <definedName name="Tg_Geri" localSheetId="2">#REF!</definedName>
    <definedName name="Tg_Geri" localSheetId="10">#REF!</definedName>
    <definedName name="Tg_Geri">#REF!</definedName>
    <definedName name="Tg_Kons" localSheetId="6">#REF!</definedName>
    <definedName name="Tg_Kons" localSheetId="7">#REF!</definedName>
    <definedName name="Tg_Kons" localSheetId="5">#REF!</definedName>
    <definedName name="Tg_Kons" localSheetId="11">#REF!</definedName>
    <definedName name="Tg_Kons" localSheetId="3">#REF!</definedName>
    <definedName name="Tg_Kons" localSheetId="4">#REF!</definedName>
    <definedName name="Tg_Kons" localSheetId="12">#REF!</definedName>
    <definedName name="Tg_Kons" localSheetId="9">#REF!</definedName>
    <definedName name="Tg_Kons" localSheetId="8">#REF!</definedName>
    <definedName name="Tg_Kons" localSheetId="0">#REF!</definedName>
    <definedName name="Tg_Kons" localSheetId="2">#REF!</definedName>
    <definedName name="Tg_Kons" localSheetId="10">#REF!</definedName>
    <definedName name="Tg_Kons">#REF!</definedName>
    <definedName name="Tg_Med" localSheetId="6">#REF!</definedName>
    <definedName name="Tg_Med" localSheetId="7">#REF!</definedName>
    <definedName name="Tg_Med" localSheetId="5">#REF!</definedName>
    <definedName name="Tg_Med" localSheetId="11">#REF!</definedName>
    <definedName name="Tg_Med" localSheetId="3">#REF!</definedName>
    <definedName name="Tg_Med" localSheetId="4">#REF!</definedName>
    <definedName name="Tg_Med" localSheetId="12">#REF!</definedName>
    <definedName name="Tg_Med" localSheetId="9">#REF!</definedName>
    <definedName name="Tg_Med" localSheetId="8">#REF!</definedName>
    <definedName name="Tg_Med" localSheetId="0">#REF!</definedName>
    <definedName name="Tg_Med" localSheetId="2">#REF!</definedName>
    <definedName name="Tg_Med" localSheetId="10">#REF!</definedName>
    <definedName name="Tg_Med">#REF!</definedName>
    <definedName name="Tg_Neot" localSheetId="6">#REF!</definedName>
    <definedName name="Tg_Neot" localSheetId="7">#REF!</definedName>
    <definedName name="Tg_Neot" localSheetId="5">#REF!</definedName>
    <definedName name="Tg_Neot" localSheetId="11">#REF!</definedName>
    <definedName name="Tg_Neot" localSheetId="3">#REF!</definedName>
    <definedName name="Tg_Neot" localSheetId="4">#REF!</definedName>
    <definedName name="Tg_Neot" localSheetId="12">#REF!</definedName>
    <definedName name="Tg_Neot" localSheetId="9">#REF!</definedName>
    <definedName name="Tg_Neot" localSheetId="8">#REF!</definedName>
    <definedName name="Tg_Neot" localSheetId="0">#REF!</definedName>
    <definedName name="Tg_Neot" localSheetId="2">#REF!</definedName>
    <definedName name="Tg_Neot" localSheetId="10">#REF!</definedName>
    <definedName name="Tg_Neot">#REF!</definedName>
    <definedName name="Tg_Nepr" localSheetId="6">#REF!</definedName>
    <definedName name="Tg_Nepr" localSheetId="7">#REF!</definedName>
    <definedName name="Tg_Nepr" localSheetId="5">#REF!</definedName>
    <definedName name="Tg_Nepr" localSheetId="11">#REF!</definedName>
    <definedName name="Tg_Nepr" localSheetId="3">#REF!</definedName>
    <definedName name="Tg_Nepr" localSheetId="4">#REF!</definedName>
    <definedName name="Tg_Nepr" localSheetId="12">#REF!</definedName>
    <definedName name="Tg_Nepr" localSheetId="9">#REF!</definedName>
    <definedName name="Tg_Nepr" localSheetId="8">#REF!</definedName>
    <definedName name="Tg_Nepr" localSheetId="0">#REF!</definedName>
    <definedName name="Tg_Nepr" localSheetId="2">#REF!</definedName>
    <definedName name="Tg_Nepr" localSheetId="10">#REF!</definedName>
    <definedName name="Tg_Nepr">#REF!</definedName>
    <definedName name="Tg_Obr" localSheetId="6">#REF!</definedName>
    <definedName name="Tg_Obr" localSheetId="7">#REF!</definedName>
    <definedName name="Tg_Obr" localSheetId="5">#REF!</definedName>
    <definedName name="Tg_Obr" localSheetId="11">#REF!</definedName>
    <definedName name="Tg_Obr" localSheetId="3">#REF!</definedName>
    <definedName name="Tg_Obr" localSheetId="4">#REF!</definedName>
    <definedName name="Tg_Obr" localSheetId="12">#REF!</definedName>
    <definedName name="Tg_Obr" localSheetId="9">#REF!</definedName>
    <definedName name="Tg_Obr" localSheetId="8">#REF!</definedName>
    <definedName name="Tg_Obr" localSheetId="0">#REF!</definedName>
    <definedName name="Tg_Obr" localSheetId="2">#REF!</definedName>
    <definedName name="Tg_Obr" localSheetId="10">#REF!</definedName>
    <definedName name="Tg_Obr">#REF!</definedName>
    <definedName name="Tg_Reestr" localSheetId="6">#REF!</definedName>
    <definedName name="Tg_Reestr" localSheetId="7">#REF!</definedName>
    <definedName name="Tg_Reestr" localSheetId="5">#REF!</definedName>
    <definedName name="Tg_Reestr" localSheetId="11">#REF!</definedName>
    <definedName name="Tg_Reestr" localSheetId="3">#REF!</definedName>
    <definedName name="Tg_Reestr" localSheetId="4">#REF!</definedName>
    <definedName name="Tg_Reestr" localSheetId="12">#REF!</definedName>
    <definedName name="Tg_Reestr" localSheetId="9">#REF!</definedName>
    <definedName name="Tg_Reestr" localSheetId="8">#REF!</definedName>
    <definedName name="Tg_Reestr" localSheetId="0">#REF!</definedName>
    <definedName name="Tg_Reestr" localSheetId="2">#REF!</definedName>
    <definedName name="Tg_Reestr" localSheetId="10">#REF!</definedName>
    <definedName name="Tg_Reestr">#REF!</definedName>
    <definedName name="TgSMP" localSheetId="6">#REF!</definedName>
    <definedName name="TgSMP" localSheetId="7">#REF!</definedName>
    <definedName name="TgSMP" localSheetId="5">#REF!</definedName>
    <definedName name="TgSMP" localSheetId="11">#REF!</definedName>
    <definedName name="TgSMP" localSheetId="3">#REF!</definedName>
    <definedName name="TgSMP" localSheetId="4">#REF!</definedName>
    <definedName name="TgSMP" localSheetId="12">#REF!</definedName>
    <definedName name="TgSMP" localSheetId="9">#REF!</definedName>
    <definedName name="TgSMP" localSheetId="8">#REF!</definedName>
    <definedName name="TgSMP" localSheetId="0">#REF!</definedName>
    <definedName name="TgSMP" localSheetId="2">#REF!</definedName>
    <definedName name="TgSMP" localSheetId="10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6">#REF!</definedName>
    <definedName name="_xlnm.Database" localSheetId="7">#REF!</definedName>
    <definedName name="_xlnm.Database" localSheetId="5">#REF!</definedName>
    <definedName name="_xlnm.Database" localSheetId="11">#REF!</definedName>
    <definedName name="_xlnm.Database" localSheetId="3">#REF!</definedName>
    <definedName name="_xlnm.Database" localSheetId="4">#REF!</definedName>
    <definedName name="_xlnm.Database" localSheetId="12">#REF!</definedName>
    <definedName name="_xlnm.Database" localSheetId="9">#REF!</definedName>
    <definedName name="_xlnm.Database" localSheetId="8">#REF!</definedName>
    <definedName name="_xlnm.Database" localSheetId="0">#REF!</definedName>
    <definedName name="_xlnm.Database" localSheetId="2">#REF!</definedName>
    <definedName name="_xlnm.Database" localSheetId="10">#REF!</definedName>
    <definedName name="_xlnm.Database">#REF!</definedName>
    <definedName name="Д">[2]Данные!$B$1:$EF$178</definedName>
    <definedName name="_xlnm.Print_Titles" localSheetId="6">'АПУ неотл.пом.'!$4:$7</definedName>
    <definedName name="_xlnm.Print_Titles" localSheetId="7">'АПУ обращения'!$4:$7</definedName>
    <definedName name="_xlnm.Print_Titles" localSheetId="5">'АПУ профилактика '!$3:$7</definedName>
    <definedName name="_xlnm.Print_Titles" localSheetId="11">Гемодиализ!$4:$7</definedName>
    <definedName name="_xlnm.Print_Titles" localSheetId="3">ДС!$6:$7</definedName>
    <definedName name="_xlnm.Print_Titles" localSheetId="4">КС!$4:$7</definedName>
    <definedName name="_xlnm.Print_Titles" localSheetId="12">'Мед.реаб.(АПУ,ДС,КС)'!$4:$7</definedName>
    <definedName name="_xlnm.Print_Titles" localSheetId="9">'ОДИ МЗ РБ'!$4:$7</definedName>
    <definedName name="_xlnm.Print_Titles" localSheetId="8">'ОДИ ПГГ'!$4:$7</definedName>
    <definedName name="_xlnm.Print_Titles" localSheetId="1">'Свод 2023 БП'!$4:$7</definedName>
    <definedName name="_xlnm.Print_Titles" localSheetId="0">'Свод 2023 ТПОМС РБ'!$4:$7</definedName>
    <definedName name="_xlnm.Print_Titles" localSheetId="2">СМП!$4:$7</definedName>
    <definedName name="_xlnm.Print_Titles" localSheetId="10">ФАП!$4:$7</definedName>
    <definedName name="ЗД">[2]Данные!$BY$3:$DB$3</definedName>
    <definedName name="ппорь" localSheetId="6">#REF!</definedName>
    <definedName name="ппорь" localSheetId="7">#REF!</definedName>
    <definedName name="ппорь" localSheetId="5">#REF!</definedName>
    <definedName name="ппорь" localSheetId="11">#REF!</definedName>
    <definedName name="ппорь" localSheetId="3">#REF!</definedName>
    <definedName name="ппорь" localSheetId="4">#REF!</definedName>
    <definedName name="ппорь" localSheetId="12">#REF!</definedName>
    <definedName name="ппорь" localSheetId="9">#REF!</definedName>
    <definedName name="ппорь" localSheetId="8">#REF!</definedName>
    <definedName name="ппорь" localSheetId="0">#REF!</definedName>
    <definedName name="ппорь" localSheetId="2">#REF!</definedName>
    <definedName name="ппорь" localSheetId="10">#REF!</definedName>
    <definedName name="ппорь">#REF!</definedName>
    <definedName name="смп" localSheetId="6">#REF!</definedName>
    <definedName name="смп" localSheetId="7">#REF!</definedName>
    <definedName name="смп" localSheetId="5">#REF!</definedName>
    <definedName name="смп" localSheetId="11">#REF!</definedName>
    <definedName name="смп" localSheetId="3">#REF!</definedName>
    <definedName name="смп" localSheetId="4">#REF!</definedName>
    <definedName name="смп" localSheetId="12">#REF!</definedName>
    <definedName name="смп" localSheetId="9">#REF!</definedName>
    <definedName name="смп" localSheetId="8">#REF!</definedName>
    <definedName name="смп" localSheetId="0">#REF!</definedName>
    <definedName name="смп" localSheetId="2">#REF!</definedName>
    <definedName name="смп" localSheetId="10">#REF!</definedName>
    <definedName name="смп">#REF!</definedName>
    <definedName name="ФЗ">[2]Данные!$DC$3:$EF$3</definedName>
    <definedName name="Шт">[2]Данные!$AU$3:$BX$3</definedName>
    <definedName name="ЭКО" localSheetId="6">#REF!</definedName>
    <definedName name="ЭКО" localSheetId="7">#REF!</definedName>
    <definedName name="ЭКО" localSheetId="5">#REF!</definedName>
    <definedName name="ЭКО" localSheetId="11">#REF!</definedName>
    <definedName name="ЭКО" localSheetId="3">#REF!</definedName>
    <definedName name="ЭКО" localSheetId="4">#REF!</definedName>
    <definedName name="ЭКО" localSheetId="12">#REF!</definedName>
    <definedName name="ЭКО" localSheetId="9">#REF!</definedName>
    <definedName name="ЭКО" localSheetId="8">#REF!</definedName>
    <definedName name="ЭКО" localSheetId="0">#REF!</definedName>
    <definedName name="ЭКО" localSheetId="2">#REF!</definedName>
    <definedName name="ЭКО" localSheetId="10">#REF!</definedName>
    <definedName name="ЭКО">#REF!</definedName>
  </definedNames>
  <calcPr calcId="162913"/>
</workbook>
</file>

<file path=xl/calcChain.xml><?xml version="1.0" encoding="utf-8"?>
<calcChain xmlns="http://schemas.openxmlformats.org/spreadsheetml/2006/main">
  <c r="E8" i="29" l="1"/>
  <c r="F8" i="29"/>
  <c r="G8" i="29"/>
  <c r="D8" i="29"/>
  <c r="E8" i="28"/>
  <c r="F8" i="28"/>
  <c r="G8" i="28"/>
  <c r="H8" i="28"/>
  <c r="I8" i="28"/>
  <c r="D8" i="28"/>
  <c r="D8" i="27"/>
  <c r="E8" i="26"/>
  <c r="F8" i="26"/>
  <c r="G8" i="26"/>
  <c r="H8" i="26"/>
  <c r="D8" i="26"/>
  <c r="E8" i="25"/>
  <c r="F8" i="25"/>
  <c r="G8" i="25"/>
  <c r="H8" i="25"/>
  <c r="I8" i="25"/>
  <c r="J8" i="25"/>
  <c r="K8" i="25"/>
  <c r="D8" i="25"/>
  <c r="D9" i="25"/>
  <c r="E8" i="24"/>
  <c r="F8" i="24"/>
  <c r="G8" i="24"/>
  <c r="D8" i="24"/>
  <c r="D8" i="23"/>
  <c r="M9" i="18"/>
  <c r="L9" i="18"/>
  <c r="K9" i="18"/>
  <c r="J9" i="18"/>
  <c r="I9" i="18"/>
  <c r="H9" i="18"/>
  <c r="G9" i="18"/>
  <c r="F9" i="18"/>
  <c r="E9" i="18"/>
  <c r="D9" i="18"/>
  <c r="E8" i="22"/>
  <c r="F8" i="22"/>
  <c r="G8" i="22"/>
  <c r="H8" i="22"/>
  <c r="D8" i="22"/>
  <c r="E8" i="21"/>
  <c r="F8" i="21"/>
  <c r="G8" i="21"/>
  <c r="H8" i="21"/>
  <c r="I8" i="21"/>
  <c r="J8" i="21"/>
  <c r="K8" i="21"/>
  <c r="D8" i="21"/>
  <c r="E8" i="20"/>
  <c r="F8" i="20"/>
  <c r="G8" i="20"/>
  <c r="D8" i="20"/>
  <c r="L10" i="31" l="1"/>
  <c r="L8" i="31" s="1"/>
  <c r="E94" i="31" l="1"/>
  <c r="G10" i="31"/>
  <c r="G8" i="31" s="1"/>
  <c r="J9" i="31"/>
  <c r="I9" i="31"/>
  <c r="H9" i="31"/>
  <c r="E9" i="31"/>
  <c r="D9" i="31"/>
  <c r="K97" i="17" l="1"/>
  <c r="K9" i="17"/>
  <c r="D154" i="25"/>
  <c r="I88" i="25" l="1"/>
  <c r="E94" i="17" l="1"/>
  <c r="D95" i="21" l="1"/>
  <c r="E95" i="17" l="1"/>
  <c r="E95" i="31"/>
  <c r="E10" i="25"/>
  <c r="F10" i="25"/>
  <c r="G10" i="25"/>
  <c r="H10" i="25"/>
  <c r="I10" i="25"/>
  <c r="J10" i="25"/>
  <c r="K10" i="25"/>
  <c r="E9" i="17" l="1"/>
  <c r="F10" i="21" l="1"/>
  <c r="G10" i="21"/>
  <c r="H10" i="21"/>
  <c r="I10" i="21"/>
  <c r="J10" i="21"/>
  <c r="K10" i="21"/>
  <c r="D12" i="21"/>
  <c r="E12" i="31" s="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E93" i="31" s="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8" i="21"/>
  <c r="D139" i="21"/>
  <c r="D140" i="21"/>
  <c r="D141" i="21"/>
  <c r="D142" i="21"/>
  <c r="D143" i="21"/>
  <c r="D144" i="21"/>
  <c r="D145" i="21"/>
  <c r="D146" i="21"/>
  <c r="D147" i="21"/>
  <c r="D148" i="21"/>
  <c r="D150" i="21"/>
  <c r="D151" i="21"/>
  <c r="D152" i="21"/>
  <c r="D153" i="21"/>
  <c r="D11" i="21"/>
  <c r="D149" i="21"/>
  <c r="E137" i="21"/>
  <c r="E85" i="17" l="1"/>
  <c r="E85" i="31"/>
  <c r="E13" i="17"/>
  <c r="E13" i="31"/>
  <c r="E152" i="17"/>
  <c r="E152" i="31"/>
  <c r="E143" i="17"/>
  <c r="E143" i="31"/>
  <c r="E134" i="17"/>
  <c r="E134" i="31"/>
  <c r="E126" i="17"/>
  <c r="E126" i="31"/>
  <c r="E118" i="17"/>
  <c r="E118" i="31"/>
  <c r="E110" i="17"/>
  <c r="E110" i="31"/>
  <c r="E102" i="17"/>
  <c r="E102" i="31"/>
  <c r="E92" i="17"/>
  <c r="E92" i="31"/>
  <c r="E84" i="17"/>
  <c r="E84" i="31"/>
  <c r="E76" i="17"/>
  <c r="E76" i="31"/>
  <c r="E68" i="17"/>
  <c r="E68" i="31"/>
  <c r="E60" i="17"/>
  <c r="E60" i="31"/>
  <c r="E52" i="17"/>
  <c r="E52" i="31"/>
  <c r="E44" i="17"/>
  <c r="E44" i="31"/>
  <c r="E36" i="17"/>
  <c r="E36" i="31"/>
  <c r="E28" i="17"/>
  <c r="E28" i="31"/>
  <c r="E20" i="17"/>
  <c r="E20" i="31"/>
  <c r="E144" i="17"/>
  <c r="E144" i="31"/>
  <c r="E103" i="17"/>
  <c r="E103" i="31"/>
  <c r="E37" i="17"/>
  <c r="E37" i="31"/>
  <c r="E151" i="17"/>
  <c r="E151" i="31"/>
  <c r="E142" i="17"/>
  <c r="E142" i="31"/>
  <c r="E133" i="17"/>
  <c r="E133" i="31"/>
  <c r="E125" i="17"/>
  <c r="E125" i="31"/>
  <c r="E117" i="17"/>
  <c r="E117" i="31"/>
  <c r="E109" i="17"/>
  <c r="E109" i="31"/>
  <c r="E101" i="17"/>
  <c r="E101" i="31"/>
  <c r="E91" i="17"/>
  <c r="E91" i="31"/>
  <c r="E83" i="17"/>
  <c r="E83" i="31"/>
  <c r="E75" i="17"/>
  <c r="E75" i="31"/>
  <c r="E67" i="17"/>
  <c r="E67" i="31"/>
  <c r="E59" i="17"/>
  <c r="E59" i="31"/>
  <c r="E51" i="17"/>
  <c r="E51" i="31"/>
  <c r="E43" i="17"/>
  <c r="E43" i="31"/>
  <c r="E35" i="17"/>
  <c r="E35" i="31"/>
  <c r="E27" i="17"/>
  <c r="E27" i="31"/>
  <c r="E19" i="17"/>
  <c r="E19" i="31"/>
  <c r="E153" i="17"/>
  <c r="E153" i="31"/>
  <c r="E127" i="17"/>
  <c r="E127" i="31"/>
  <c r="E69" i="17"/>
  <c r="E69" i="31"/>
  <c r="E45" i="17"/>
  <c r="E45" i="31"/>
  <c r="E150" i="17"/>
  <c r="E150" i="31"/>
  <c r="E141" i="17"/>
  <c r="E141" i="31"/>
  <c r="E132" i="17"/>
  <c r="E132" i="31"/>
  <c r="E124" i="17"/>
  <c r="E124" i="31"/>
  <c r="E116" i="17"/>
  <c r="E116" i="31"/>
  <c r="E108" i="17"/>
  <c r="E108" i="31"/>
  <c r="E100" i="17"/>
  <c r="E100" i="31"/>
  <c r="E90" i="17"/>
  <c r="E90" i="31"/>
  <c r="E82" i="17"/>
  <c r="E82" i="31"/>
  <c r="E74" i="17"/>
  <c r="E74" i="31"/>
  <c r="E66" i="17"/>
  <c r="E66" i="31"/>
  <c r="E58" i="17"/>
  <c r="E58" i="31"/>
  <c r="E50" i="17"/>
  <c r="E50" i="31"/>
  <c r="E42" i="17"/>
  <c r="E42" i="31"/>
  <c r="E34" i="17"/>
  <c r="E34" i="31"/>
  <c r="E26" i="17"/>
  <c r="E26" i="31"/>
  <c r="E18" i="17"/>
  <c r="E18" i="31"/>
  <c r="E119" i="17"/>
  <c r="E119" i="31"/>
  <c r="E61" i="17"/>
  <c r="E61" i="31"/>
  <c r="E148" i="17"/>
  <c r="E148" i="31"/>
  <c r="E140" i="17"/>
  <c r="E140" i="31"/>
  <c r="E131" i="17"/>
  <c r="E131" i="31"/>
  <c r="E123" i="17"/>
  <c r="E123" i="31"/>
  <c r="E115" i="17"/>
  <c r="E115" i="31"/>
  <c r="E107" i="17"/>
  <c r="E107" i="31"/>
  <c r="E99" i="17"/>
  <c r="E99" i="31"/>
  <c r="E89" i="17"/>
  <c r="E89" i="31"/>
  <c r="E81" i="17"/>
  <c r="E81" i="31"/>
  <c r="E73" i="17"/>
  <c r="E73" i="31"/>
  <c r="E65" i="17"/>
  <c r="E65" i="31"/>
  <c r="E57" i="17"/>
  <c r="E57" i="31"/>
  <c r="E49" i="17"/>
  <c r="E49" i="31"/>
  <c r="E41" i="17"/>
  <c r="E41" i="31"/>
  <c r="E33" i="17"/>
  <c r="E33" i="31"/>
  <c r="E25" i="17"/>
  <c r="E25" i="31"/>
  <c r="E17" i="17"/>
  <c r="E17" i="31"/>
  <c r="E29" i="17"/>
  <c r="E29" i="31"/>
  <c r="E147" i="17"/>
  <c r="E147" i="31"/>
  <c r="E139" i="17"/>
  <c r="E139" i="31"/>
  <c r="E130" i="17"/>
  <c r="E130" i="31"/>
  <c r="E122" i="17"/>
  <c r="E122" i="31"/>
  <c r="E114" i="17"/>
  <c r="E114" i="31"/>
  <c r="E106" i="17"/>
  <c r="E106" i="31"/>
  <c r="E98" i="17"/>
  <c r="E98" i="31"/>
  <c r="E88" i="17"/>
  <c r="E88" i="31"/>
  <c r="E80" i="17"/>
  <c r="E80" i="31"/>
  <c r="E72" i="17"/>
  <c r="E72" i="31"/>
  <c r="E64" i="17"/>
  <c r="E64" i="31"/>
  <c r="E56" i="17"/>
  <c r="E56" i="31"/>
  <c r="E48" i="17"/>
  <c r="E48" i="31"/>
  <c r="E40" i="17"/>
  <c r="E40" i="31"/>
  <c r="E32" i="17"/>
  <c r="E32" i="31"/>
  <c r="E24" i="17"/>
  <c r="E24" i="31"/>
  <c r="E16" i="17"/>
  <c r="E16" i="31"/>
  <c r="E135" i="17"/>
  <c r="E135" i="31"/>
  <c r="E77" i="17"/>
  <c r="E77" i="31"/>
  <c r="E53" i="17"/>
  <c r="E53" i="31"/>
  <c r="E149" i="17"/>
  <c r="E149" i="31"/>
  <c r="E146" i="17"/>
  <c r="E146" i="31"/>
  <c r="E138" i="17"/>
  <c r="E138" i="31"/>
  <c r="E129" i="17"/>
  <c r="E129" i="31"/>
  <c r="E121" i="17"/>
  <c r="E121" i="31"/>
  <c r="E113" i="17"/>
  <c r="E113" i="31"/>
  <c r="E105" i="17"/>
  <c r="E105" i="31"/>
  <c r="E97" i="17"/>
  <c r="E97" i="31"/>
  <c r="E87" i="17"/>
  <c r="E87" i="31"/>
  <c r="E79" i="17"/>
  <c r="E79" i="31"/>
  <c r="E71" i="17"/>
  <c r="E71" i="31"/>
  <c r="E63" i="17"/>
  <c r="E63" i="31"/>
  <c r="E55" i="17"/>
  <c r="E55" i="31"/>
  <c r="E47" i="17"/>
  <c r="E47" i="31"/>
  <c r="E39" i="17"/>
  <c r="E39" i="31"/>
  <c r="E31" i="17"/>
  <c r="E31" i="31"/>
  <c r="E23" i="17"/>
  <c r="E23" i="31"/>
  <c r="E15" i="17"/>
  <c r="E15" i="31"/>
  <c r="E111" i="17"/>
  <c r="E111" i="31"/>
  <c r="E21" i="17"/>
  <c r="E21" i="31"/>
  <c r="E11" i="17"/>
  <c r="E11" i="31"/>
  <c r="E145" i="17"/>
  <c r="E145" i="31"/>
  <c r="E136" i="17"/>
  <c r="E136" i="31"/>
  <c r="E128" i="17"/>
  <c r="E128" i="31"/>
  <c r="E120" i="17"/>
  <c r="E120" i="31"/>
  <c r="E112" i="17"/>
  <c r="E112" i="31"/>
  <c r="E104" i="17"/>
  <c r="E104" i="31"/>
  <c r="E96" i="17"/>
  <c r="E96" i="31"/>
  <c r="E86" i="17"/>
  <c r="E86" i="31"/>
  <c r="E78" i="17"/>
  <c r="E78" i="31"/>
  <c r="E70" i="17"/>
  <c r="E70" i="31"/>
  <c r="E62" i="17"/>
  <c r="E62" i="31"/>
  <c r="E54" i="17"/>
  <c r="E54" i="31"/>
  <c r="E46" i="17"/>
  <c r="E46" i="31"/>
  <c r="E38" i="17"/>
  <c r="E38" i="31"/>
  <c r="E30" i="17"/>
  <c r="E30" i="31"/>
  <c r="E22" i="17"/>
  <c r="E22" i="31"/>
  <c r="E14" i="17"/>
  <c r="E14" i="31"/>
  <c r="D137" i="21"/>
  <c r="E10" i="21"/>
  <c r="E93" i="17"/>
  <c r="D10" i="21"/>
  <c r="E12" i="17"/>
  <c r="E137" i="17" l="1"/>
  <c r="E137" i="31"/>
  <c r="E10" i="31"/>
  <c r="E8" i="31" s="1"/>
  <c r="D141" i="22"/>
  <c r="D141" i="31" s="1"/>
  <c r="D93" i="22" l="1"/>
  <c r="D93" i="31" s="1"/>
  <c r="D153" i="22"/>
  <c r="D153" i="31" s="1"/>
  <c r="D152" i="22"/>
  <c r="D152" i="31" s="1"/>
  <c r="D151" i="22"/>
  <c r="D151" i="31" s="1"/>
  <c r="D150" i="22"/>
  <c r="D150" i="31" s="1"/>
  <c r="D149" i="22"/>
  <c r="D149" i="31" s="1"/>
  <c r="D148" i="22"/>
  <c r="D148" i="31" s="1"/>
  <c r="D147" i="22"/>
  <c r="D147" i="31" s="1"/>
  <c r="D146" i="22"/>
  <c r="D146" i="31" s="1"/>
  <c r="D145" i="22"/>
  <c r="D145" i="31" s="1"/>
  <c r="D144" i="22"/>
  <c r="D144" i="31" s="1"/>
  <c r="D143" i="22"/>
  <c r="D143" i="31" s="1"/>
  <c r="D142" i="22"/>
  <c r="D142" i="31" s="1"/>
  <c r="D140" i="22"/>
  <c r="D140" i="31" s="1"/>
  <c r="D139" i="22"/>
  <c r="D139" i="31" s="1"/>
  <c r="D138" i="22"/>
  <c r="D138" i="31" s="1"/>
  <c r="D137" i="22"/>
  <c r="D137" i="31" s="1"/>
  <c r="D136" i="22"/>
  <c r="D136" i="31" s="1"/>
  <c r="D135" i="22"/>
  <c r="D135" i="31" s="1"/>
  <c r="D134" i="22"/>
  <c r="D134" i="31" s="1"/>
  <c r="D133" i="22"/>
  <c r="D133" i="31" s="1"/>
  <c r="D132" i="22"/>
  <c r="D132" i="31" s="1"/>
  <c r="D131" i="22"/>
  <c r="D131" i="31" s="1"/>
  <c r="D130" i="22"/>
  <c r="D130" i="31" s="1"/>
  <c r="D129" i="22"/>
  <c r="D129" i="31" s="1"/>
  <c r="D128" i="22"/>
  <c r="D128" i="31" s="1"/>
  <c r="D127" i="22"/>
  <c r="D127" i="31" s="1"/>
  <c r="D126" i="22"/>
  <c r="D126" i="31" s="1"/>
  <c r="D125" i="22"/>
  <c r="D125" i="31" s="1"/>
  <c r="D124" i="22"/>
  <c r="D124" i="31" s="1"/>
  <c r="D123" i="22"/>
  <c r="D123" i="31" s="1"/>
  <c r="D122" i="22"/>
  <c r="D122" i="31" s="1"/>
  <c r="D121" i="22"/>
  <c r="D121" i="31" s="1"/>
  <c r="D120" i="22"/>
  <c r="D120" i="31" s="1"/>
  <c r="D119" i="22"/>
  <c r="D119" i="31" s="1"/>
  <c r="D118" i="22"/>
  <c r="D118" i="31" s="1"/>
  <c r="D117" i="22"/>
  <c r="D117" i="31" s="1"/>
  <c r="D116" i="22"/>
  <c r="D116" i="31" s="1"/>
  <c r="D115" i="22"/>
  <c r="D115" i="31" s="1"/>
  <c r="D114" i="22"/>
  <c r="D114" i="31" s="1"/>
  <c r="D113" i="22"/>
  <c r="D113" i="31" s="1"/>
  <c r="D112" i="22"/>
  <c r="D112" i="31" s="1"/>
  <c r="D111" i="22"/>
  <c r="D111" i="31" s="1"/>
  <c r="D110" i="22"/>
  <c r="D110" i="31" s="1"/>
  <c r="D109" i="22"/>
  <c r="D109" i="31" s="1"/>
  <c r="D108" i="22"/>
  <c r="D108" i="31" s="1"/>
  <c r="D107" i="22"/>
  <c r="D107" i="31" s="1"/>
  <c r="D106" i="22"/>
  <c r="D106" i="31" s="1"/>
  <c r="D105" i="22"/>
  <c r="D105" i="31" s="1"/>
  <c r="D104" i="22"/>
  <c r="D104" i="31" s="1"/>
  <c r="D103" i="22"/>
  <c r="D103" i="31" s="1"/>
  <c r="D102" i="22"/>
  <c r="D102" i="31" s="1"/>
  <c r="D101" i="22"/>
  <c r="D101" i="31" s="1"/>
  <c r="D100" i="22"/>
  <c r="D100" i="31" s="1"/>
  <c r="D99" i="22"/>
  <c r="D99" i="31" s="1"/>
  <c r="D98" i="22"/>
  <c r="D98" i="31" s="1"/>
  <c r="D97" i="22"/>
  <c r="D97" i="31" s="1"/>
  <c r="D96" i="22"/>
  <c r="D96" i="31" s="1"/>
  <c r="D95" i="22"/>
  <c r="D95" i="31" s="1"/>
  <c r="D94" i="22"/>
  <c r="D94" i="31" s="1"/>
  <c r="D92" i="22"/>
  <c r="D92" i="31" s="1"/>
  <c r="D91" i="22"/>
  <c r="D91" i="31" s="1"/>
  <c r="D90" i="22"/>
  <c r="D90" i="31" s="1"/>
  <c r="D89" i="22"/>
  <c r="D89" i="31" s="1"/>
  <c r="D88" i="22"/>
  <c r="D88" i="31" s="1"/>
  <c r="D87" i="22"/>
  <c r="D87" i="31" s="1"/>
  <c r="D86" i="22"/>
  <c r="D86" i="31" s="1"/>
  <c r="D85" i="22"/>
  <c r="D85" i="31" s="1"/>
  <c r="D84" i="22"/>
  <c r="D84" i="31" s="1"/>
  <c r="D83" i="22"/>
  <c r="D83" i="31" s="1"/>
  <c r="D82" i="22"/>
  <c r="D82" i="31" s="1"/>
  <c r="D81" i="22"/>
  <c r="D81" i="31" s="1"/>
  <c r="D80" i="22"/>
  <c r="D80" i="31" s="1"/>
  <c r="D79" i="22"/>
  <c r="D79" i="31" s="1"/>
  <c r="D78" i="22"/>
  <c r="D78" i="31" s="1"/>
  <c r="D77" i="22"/>
  <c r="D77" i="31" s="1"/>
  <c r="D76" i="22"/>
  <c r="D76" i="31" s="1"/>
  <c r="D75" i="22"/>
  <c r="D75" i="31" s="1"/>
  <c r="D74" i="22"/>
  <c r="D74" i="31" s="1"/>
  <c r="D73" i="22"/>
  <c r="D73" i="31" s="1"/>
  <c r="D72" i="22"/>
  <c r="D72" i="31" s="1"/>
  <c r="D71" i="22"/>
  <c r="D71" i="31" s="1"/>
  <c r="D70" i="22"/>
  <c r="D70" i="31" s="1"/>
  <c r="D69" i="22"/>
  <c r="D69" i="31" s="1"/>
  <c r="D68" i="22"/>
  <c r="D68" i="31" s="1"/>
  <c r="D67" i="22"/>
  <c r="D67" i="31" s="1"/>
  <c r="D66" i="22"/>
  <c r="D66" i="31" s="1"/>
  <c r="D65" i="22"/>
  <c r="D65" i="31" s="1"/>
  <c r="D64" i="22"/>
  <c r="D64" i="31" s="1"/>
  <c r="D63" i="22"/>
  <c r="D63" i="31" s="1"/>
  <c r="D62" i="22"/>
  <c r="D62" i="31" s="1"/>
  <c r="D61" i="22"/>
  <c r="D61" i="31" s="1"/>
  <c r="D60" i="22"/>
  <c r="D60" i="31" s="1"/>
  <c r="D59" i="22"/>
  <c r="D59" i="31" s="1"/>
  <c r="D58" i="22"/>
  <c r="D58" i="31" s="1"/>
  <c r="D57" i="22"/>
  <c r="D57" i="31" s="1"/>
  <c r="D56" i="22"/>
  <c r="D56" i="31" s="1"/>
  <c r="D55" i="22"/>
  <c r="D55" i="31" s="1"/>
  <c r="D54" i="22"/>
  <c r="D54" i="31" s="1"/>
  <c r="D53" i="22"/>
  <c r="D53" i="31" s="1"/>
  <c r="D52" i="22"/>
  <c r="D52" i="31" s="1"/>
  <c r="D51" i="22"/>
  <c r="D51" i="31" s="1"/>
  <c r="D50" i="22"/>
  <c r="D50" i="31" s="1"/>
  <c r="D49" i="22"/>
  <c r="D49" i="31" s="1"/>
  <c r="D48" i="22"/>
  <c r="D48" i="31" s="1"/>
  <c r="D47" i="22"/>
  <c r="D47" i="31" s="1"/>
  <c r="D46" i="22"/>
  <c r="D46" i="31" s="1"/>
  <c r="D45" i="22"/>
  <c r="D45" i="31" s="1"/>
  <c r="D44" i="22"/>
  <c r="D44" i="31" s="1"/>
  <c r="D43" i="22"/>
  <c r="D43" i="31" s="1"/>
  <c r="D42" i="22"/>
  <c r="D42" i="31" s="1"/>
  <c r="D41" i="22"/>
  <c r="D41" i="31" s="1"/>
  <c r="D40" i="22"/>
  <c r="D40" i="31" s="1"/>
  <c r="D39" i="22"/>
  <c r="D39" i="31" s="1"/>
  <c r="D38" i="22"/>
  <c r="D38" i="31" s="1"/>
  <c r="D37" i="22"/>
  <c r="D37" i="31" s="1"/>
  <c r="D36" i="22"/>
  <c r="D36" i="31" s="1"/>
  <c r="D35" i="22"/>
  <c r="D35" i="31" s="1"/>
  <c r="D34" i="22"/>
  <c r="D34" i="31" s="1"/>
  <c r="D33" i="22"/>
  <c r="D33" i="31" s="1"/>
  <c r="D32" i="22"/>
  <c r="D32" i="31" s="1"/>
  <c r="D31" i="22"/>
  <c r="D31" i="31" s="1"/>
  <c r="D30" i="22"/>
  <c r="D30" i="31" s="1"/>
  <c r="D29" i="22"/>
  <c r="D29" i="31" s="1"/>
  <c r="D28" i="22"/>
  <c r="D28" i="31" s="1"/>
  <c r="D27" i="22"/>
  <c r="D27" i="31" s="1"/>
  <c r="D26" i="22"/>
  <c r="D26" i="31" s="1"/>
  <c r="D25" i="22"/>
  <c r="D25" i="31" s="1"/>
  <c r="D24" i="22"/>
  <c r="D24" i="31" s="1"/>
  <c r="D23" i="22"/>
  <c r="D23" i="31" s="1"/>
  <c r="D22" i="22"/>
  <c r="D22" i="31" s="1"/>
  <c r="D21" i="22"/>
  <c r="D21" i="31" s="1"/>
  <c r="D20" i="22"/>
  <c r="D20" i="31" s="1"/>
  <c r="D19" i="22"/>
  <c r="D19" i="31" s="1"/>
  <c r="D18" i="22"/>
  <c r="D18" i="31" s="1"/>
  <c r="D17" i="22"/>
  <c r="D17" i="31" s="1"/>
  <c r="D16" i="22"/>
  <c r="D16" i="31" s="1"/>
  <c r="D15" i="22"/>
  <c r="D15" i="31" s="1"/>
  <c r="D14" i="22"/>
  <c r="D14" i="31" s="1"/>
  <c r="D13" i="22"/>
  <c r="D13" i="31" s="1"/>
  <c r="D12" i="22"/>
  <c r="D12" i="31" s="1"/>
  <c r="D11" i="22"/>
  <c r="D11" i="31" s="1"/>
  <c r="D10" i="31" l="1"/>
  <c r="D8" i="31" s="1"/>
  <c r="H10" i="22"/>
  <c r="G10" i="22"/>
  <c r="F10" i="22"/>
  <c r="E10" i="22"/>
  <c r="D10" i="22"/>
  <c r="D156" i="22" s="1"/>
  <c r="F10" i="29" l="1"/>
  <c r="F10" i="20" l="1"/>
  <c r="G10" i="20"/>
  <c r="E10" i="20"/>
  <c r="D12" i="20"/>
  <c r="H12" i="31" s="1"/>
  <c r="D13" i="20"/>
  <c r="H13" i="31" s="1"/>
  <c r="D14" i="20"/>
  <c r="H14" i="31" s="1"/>
  <c r="D15" i="20"/>
  <c r="H15" i="31" s="1"/>
  <c r="D16" i="20"/>
  <c r="H16" i="31" s="1"/>
  <c r="D17" i="20"/>
  <c r="H17" i="31" s="1"/>
  <c r="D18" i="20"/>
  <c r="H18" i="31" s="1"/>
  <c r="D19" i="20"/>
  <c r="H19" i="31" s="1"/>
  <c r="D20" i="20"/>
  <c r="H20" i="31" s="1"/>
  <c r="D21" i="20"/>
  <c r="H21" i="31" s="1"/>
  <c r="D22" i="20"/>
  <c r="H22" i="31" s="1"/>
  <c r="D23" i="20"/>
  <c r="H23" i="31" s="1"/>
  <c r="D24" i="20"/>
  <c r="H24" i="31" s="1"/>
  <c r="D25" i="20"/>
  <c r="H25" i="31" s="1"/>
  <c r="D26" i="20"/>
  <c r="H26" i="31" s="1"/>
  <c r="D27" i="20"/>
  <c r="H27" i="31" s="1"/>
  <c r="D28" i="20"/>
  <c r="H28" i="31" s="1"/>
  <c r="D29" i="20"/>
  <c r="H29" i="31" s="1"/>
  <c r="D30" i="20"/>
  <c r="H30" i="31" s="1"/>
  <c r="D31" i="20"/>
  <c r="H31" i="31" s="1"/>
  <c r="D32" i="20"/>
  <c r="H32" i="31" s="1"/>
  <c r="D33" i="20"/>
  <c r="H33" i="31" s="1"/>
  <c r="D34" i="20"/>
  <c r="H34" i="31" s="1"/>
  <c r="D35" i="20"/>
  <c r="H35" i="31" s="1"/>
  <c r="D36" i="20"/>
  <c r="H36" i="31" s="1"/>
  <c r="D37" i="20"/>
  <c r="H37" i="31" s="1"/>
  <c r="D38" i="20"/>
  <c r="H38" i="31" s="1"/>
  <c r="D39" i="20"/>
  <c r="H39" i="31" s="1"/>
  <c r="D40" i="20"/>
  <c r="H40" i="31" s="1"/>
  <c r="D41" i="20"/>
  <c r="H41" i="31" s="1"/>
  <c r="D42" i="20"/>
  <c r="H42" i="31" s="1"/>
  <c r="D43" i="20"/>
  <c r="H43" i="31" s="1"/>
  <c r="D44" i="20"/>
  <c r="H44" i="31" s="1"/>
  <c r="D45" i="20"/>
  <c r="H45" i="31" s="1"/>
  <c r="D46" i="20"/>
  <c r="H46" i="31" s="1"/>
  <c r="D47" i="20"/>
  <c r="H47" i="31" s="1"/>
  <c r="D48" i="20"/>
  <c r="H48" i="31" s="1"/>
  <c r="D49" i="20"/>
  <c r="H49" i="31" s="1"/>
  <c r="D50" i="20"/>
  <c r="H50" i="31" s="1"/>
  <c r="D51" i="20"/>
  <c r="H51" i="31" s="1"/>
  <c r="D52" i="20"/>
  <c r="H52" i="31" s="1"/>
  <c r="D53" i="20"/>
  <c r="H53" i="31" s="1"/>
  <c r="D54" i="20"/>
  <c r="H54" i="31" s="1"/>
  <c r="D55" i="20"/>
  <c r="H55" i="31" s="1"/>
  <c r="D56" i="20"/>
  <c r="H56" i="31" s="1"/>
  <c r="D57" i="20"/>
  <c r="H57" i="31" s="1"/>
  <c r="D58" i="20"/>
  <c r="H58" i="31" s="1"/>
  <c r="D59" i="20"/>
  <c r="H59" i="31" s="1"/>
  <c r="D60" i="20"/>
  <c r="H60" i="31" s="1"/>
  <c r="D61" i="20"/>
  <c r="H61" i="31" s="1"/>
  <c r="D62" i="20"/>
  <c r="H62" i="31" s="1"/>
  <c r="D63" i="20"/>
  <c r="H63" i="31" s="1"/>
  <c r="D64" i="20"/>
  <c r="H64" i="31" s="1"/>
  <c r="D65" i="20"/>
  <c r="H65" i="31" s="1"/>
  <c r="D66" i="20"/>
  <c r="H66" i="31" s="1"/>
  <c r="D67" i="20"/>
  <c r="H67" i="31" s="1"/>
  <c r="D68" i="20"/>
  <c r="H68" i="31" s="1"/>
  <c r="D69" i="20"/>
  <c r="H69" i="31" s="1"/>
  <c r="D70" i="20"/>
  <c r="H70" i="31" s="1"/>
  <c r="D71" i="20"/>
  <c r="H71" i="31" s="1"/>
  <c r="D72" i="20"/>
  <c r="H72" i="31" s="1"/>
  <c r="D73" i="20"/>
  <c r="H73" i="31" s="1"/>
  <c r="D74" i="20"/>
  <c r="H74" i="31" s="1"/>
  <c r="D75" i="20"/>
  <c r="H75" i="31" s="1"/>
  <c r="D76" i="20"/>
  <c r="H76" i="31" s="1"/>
  <c r="D77" i="20"/>
  <c r="H77" i="31" s="1"/>
  <c r="D78" i="20"/>
  <c r="H78" i="31" s="1"/>
  <c r="D79" i="20"/>
  <c r="H79" i="31" s="1"/>
  <c r="D80" i="20"/>
  <c r="H80" i="31" s="1"/>
  <c r="D81" i="20"/>
  <c r="H81" i="31" s="1"/>
  <c r="D82" i="20"/>
  <c r="H82" i="31" s="1"/>
  <c r="D83" i="20"/>
  <c r="H83" i="31" s="1"/>
  <c r="D84" i="20"/>
  <c r="H84" i="31" s="1"/>
  <c r="D85" i="20"/>
  <c r="H85" i="31" s="1"/>
  <c r="D86" i="20"/>
  <c r="H86" i="31" s="1"/>
  <c r="D87" i="20"/>
  <c r="H87" i="31" s="1"/>
  <c r="D88" i="20"/>
  <c r="H88" i="31" s="1"/>
  <c r="D89" i="20"/>
  <c r="H89" i="31" s="1"/>
  <c r="D90" i="20"/>
  <c r="H90" i="31" s="1"/>
  <c r="D91" i="20"/>
  <c r="H91" i="31" s="1"/>
  <c r="D92" i="20"/>
  <c r="H92" i="31" s="1"/>
  <c r="D93" i="20"/>
  <c r="H93" i="31" s="1"/>
  <c r="D94" i="20"/>
  <c r="H94" i="31" s="1"/>
  <c r="D95" i="20"/>
  <c r="H95" i="31" s="1"/>
  <c r="D96" i="20"/>
  <c r="H96" i="31" s="1"/>
  <c r="D97" i="20"/>
  <c r="H97" i="31" s="1"/>
  <c r="D98" i="20"/>
  <c r="H98" i="31" s="1"/>
  <c r="D99" i="20"/>
  <c r="H99" i="31" s="1"/>
  <c r="D100" i="20"/>
  <c r="H100" i="31" s="1"/>
  <c r="D101" i="20"/>
  <c r="H101" i="31" s="1"/>
  <c r="D102" i="20"/>
  <c r="H102" i="31" s="1"/>
  <c r="D103" i="20"/>
  <c r="H103" i="31" s="1"/>
  <c r="D104" i="20"/>
  <c r="H104" i="31" s="1"/>
  <c r="D105" i="20"/>
  <c r="H105" i="31" s="1"/>
  <c r="D106" i="20"/>
  <c r="H106" i="31" s="1"/>
  <c r="D107" i="20"/>
  <c r="H107" i="31" s="1"/>
  <c r="D108" i="20"/>
  <c r="H108" i="31" s="1"/>
  <c r="D109" i="20"/>
  <c r="H109" i="31" s="1"/>
  <c r="D110" i="20"/>
  <c r="H110" i="31" s="1"/>
  <c r="D111" i="20"/>
  <c r="H111" i="31" s="1"/>
  <c r="D112" i="20"/>
  <c r="H112" i="31" s="1"/>
  <c r="D113" i="20"/>
  <c r="H113" i="31" s="1"/>
  <c r="D114" i="20"/>
  <c r="H114" i="31" s="1"/>
  <c r="D115" i="20"/>
  <c r="H115" i="31" s="1"/>
  <c r="D116" i="20"/>
  <c r="H116" i="31" s="1"/>
  <c r="D117" i="20"/>
  <c r="H117" i="31" s="1"/>
  <c r="D118" i="20"/>
  <c r="H118" i="31" s="1"/>
  <c r="D119" i="20"/>
  <c r="H119" i="31" s="1"/>
  <c r="D120" i="20"/>
  <c r="H120" i="31" s="1"/>
  <c r="D121" i="20"/>
  <c r="H121" i="31" s="1"/>
  <c r="D122" i="20"/>
  <c r="H122" i="31" s="1"/>
  <c r="D123" i="20"/>
  <c r="H123" i="31" s="1"/>
  <c r="D124" i="20"/>
  <c r="H124" i="31" s="1"/>
  <c r="D125" i="20"/>
  <c r="H125" i="31" s="1"/>
  <c r="D126" i="20"/>
  <c r="H126" i="31" s="1"/>
  <c r="D127" i="20"/>
  <c r="H127" i="31" s="1"/>
  <c r="D128" i="20"/>
  <c r="H128" i="31" s="1"/>
  <c r="D129" i="20"/>
  <c r="H129" i="31" s="1"/>
  <c r="D130" i="20"/>
  <c r="H130" i="31" s="1"/>
  <c r="D131" i="20"/>
  <c r="H131" i="31" s="1"/>
  <c r="D132" i="20"/>
  <c r="H132" i="31" s="1"/>
  <c r="D133" i="20"/>
  <c r="H133" i="31" s="1"/>
  <c r="D134" i="20"/>
  <c r="H134" i="31" s="1"/>
  <c r="D135" i="20"/>
  <c r="H135" i="31" s="1"/>
  <c r="D136" i="20"/>
  <c r="H136" i="31" s="1"/>
  <c r="D137" i="20"/>
  <c r="H137" i="31" s="1"/>
  <c r="D138" i="20"/>
  <c r="H138" i="31" s="1"/>
  <c r="D139" i="20"/>
  <c r="H139" i="31" s="1"/>
  <c r="D140" i="20"/>
  <c r="H140" i="31" s="1"/>
  <c r="D141" i="20"/>
  <c r="H141" i="31" s="1"/>
  <c r="D142" i="20"/>
  <c r="H142" i="31" s="1"/>
  <c r="D143" i="20"/>
  <c r="H143" i="31" s="1"/>
  <c r="D144" i="20"/>
  <c r="H144" i="31" s="1"/>
  <c r="D145" i="20"/>
  <c r="H145" i="31" s="1"/>
  <c r="D146" i="20"/>
  <c r="H146" i="31" s="1"/>
  <c r="D147" i="20"/>
  <c r="H147" i="31" s="1"/>
  <c r="D148" i="20"/>
  <c r="H148" i="31" s="1"/>
  <c r="D149" i="20"/>
  <c r="H149" i="31" s="1"/>
  <c r="D150" i="20"/>
  <c r="H150" i="31" s="1"/>
  <c r="D151" i="20"/>
  <c r="H151" i="31" s="1"/>
  <c r="D152" i="20"/>
  <c r="H152" i="31" s="1"/>
  <c r="D153" i="20"/>
  <c r="H153" i="31" s="1"/>
  <c r="D11" i="20"/>
  <c r="H11" i="31" s="1"/>
  <c r="H10" i="31" l="1"/>
  <c r="H8" i="31" s="1"/>
  <c r="D10" i="20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61" i="26"/>
  <c r="D62" i="26"/>
  <c r="D63" i="26"/>
  <c r="D64" i="26"/>
  <c r="D65" i="26"/>
  <c r="D66" i="26"/>
  <c r="D67" i="26"/>
  <c r="D68" i="26"/>
  <c r="D69" i="26"/>
  <c r="D70" i="26"/>
  <c r="D71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6" i="26"/>
  <c r="D97" i="26"/>
  <c r="D98" i="26"/>
  <c r="D99" i="26"/>
  <c r="D100" i="26"/>
  <c r="D101" i="26"/>
  <c r="D102" i="26"/>
  <c r="D103" i="26"/>
  <c r="D104" i="26"/>
  <c r="D105" i="26"/>
  <c r="D106" i="26"/>
  <c r="D107" i="26"/>
  <c r="D108" i="26"/>
  <c r="D110" i="26"/>
  <c r="D111" i="26"/>
  <c r="D112" i="26"/>
  <c r="D113" i="26"/>
  <c r="D114" i="26"/>
  <c r="D115" i="26"/>
  <c r="D116" i="26"/>
  <c r="D117" i="26"/>
  <c r="D118" i="26"/>
  <c r="D119" i="26"/>
  <c r="D120" i="26"/>
  <c r="D121" i="26"/>
  <c r="D122" i="26"/>
  <c r="D123" i="26"/>
  <c r="D124" i="26"/>
  <c r="D125" i="26"/>
  <c r="D126" i="26"/>
  <c r="D127" i="26"/>
  <c r="D128" i="26"/>
  <c r="D129" i="26"/>
  <c r="D130" i="26"/>
  <c r="D131" i="26"/>
  <c r="D132" i="26"/>
  <c r="D133" i="26"/>
  <c r="D134" i="26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47" i="26"/>
  <c r="D148" i="26"/>
  <c r="D149" i="26"/>
  <c r="D150" i="26"/>
  <c r="D151" i="26"/>
  <c r="D152" i="26"/>
  <c r="D153" i="26"/>
  <c r="D11" i="26"/>
  <c r="D12" i="25"/>
  <c r="K12" i="17" s="1"/>
  <c r="D13" i="25"/>
  <c r="K13" i="17" s="1"/>
  <c r="D14" i="25"/>
  <c r="K14" i="17" s="1"/>
  <c r="D15" i="25"/>
  <c r="K15" i="17" s="1"/>
  <c r="D16" i="25"/>
  <c r="K16" i="17" s="1"/>
  <c r="D17" i="25"/>
  <c r="K17" i="17" s="1"/>
  <c r="D18" i="25"/>
  <c r="K18" i="17" s="1"/>
  <c r="D19" i="25"/>
  <c r="K19" i="17" s="1"/>
  <c r="D20" i="25"/>
  <c r="K20" i="17" s="1"/>
  <c r="D21" i="25"/>
  <c r="K21" i="17" s="1"/>
  <c r="D22" i="25"/>
  <c r="K22" i="17" s="1"/>
  <c r="D23" i="25"/>
  <c r="K23" i="17" s="1"/>
  <c r="D24" i="25"/>
  <c r="K24" i="17" s="1"/>
  <c r="D25" i="25"/>
  <c r="K25" i="17" s="1"/>
  <c r="D26" i="25"/>
  <c r="K26" i="17" s="1"/>
  <c r="D27" i="25"/>
  <c r="K27" i="17" s="1"/>
  <c r="D28" i="25"/>
  <c r="K28" i="17" s="1"/>
  <c r="D29" i="25"/>
  <c r="K29" i="17" s="1"/>
  <c r="D30" i="25"/>
  <c r="K30" i="17" s="1"/>
  <c r="D31" i="25"/>
  <c r="K31" i="17" s="1"/>
  <c r="D32" i="25"/>
  <c r="K32" i="17" s="1"/>
  <c r="D33" i="25"/>
  <c r="K33" i="17" s="1"/>
  <c r="D34" i="25"/>
  <c r="K34" i="17" s="1"/>
  <c r="D35" i="25"/>
  <c r="K35" i="17" s="1"/>
  <c r="D36" i="25"/>
  <c r="K36" i="17" s="1"/>
  <c r="D37" i="25"/>
  <c r="K37" i="17" s="1"/>
  <c r="D38" i="25"/>
  <c r="K38" i="17" s="1"/>
  <c r="D39" i="25"/>
  <c r="K39" i="17" s="1"/>
  <c r="D40" i="25"/>
  <c r="K40" i="17" s="1"/>
  <c r="D41" i="25"/>
  <c r="K41" i="17" s="1"/>
  <c r="D42" i="25"/>
  <c r="K42" i="17" s="1"/>
  <c r="D43" i="25"/>
  <c r="K43" i="17" s="1"/>
  <c r="D44" i="25"/>
  <c r="K44" i="17" s="1"/>
  <c r="D45" i="25"/>
  <c r="K45" i="17" s="1"/>
  <c r="D46" i="25"/>
  <c r="K46" i="17" s="1"/>
  <c r="D47" i="25"/>
  <c r="K47" i="17" s="1"/>
  <c r="D48" i="25"/>
  <c r="K48" i="17" s="1"/>
  <c r="D49" i="25"/>
  <c r="K49" i="17" s="1"/>
  <c r="D50" i="25"/>
  <c r="K50" i="17" s="1"/>
  <c r="D51" i="25"/>
  <c r="K51" i="17" s="1"/>
  <c r="D52" i="25"/>
  <c r="K52" i="17" s="1"/>
  <c r="D53" i="25"/>
  <c r="K53" i="17" s="1"/>
  <c r="D54" i="25"/>
  <c r="K54" i="17" s="1"/>
  <c r="D55" i="25"/>
  <c r="K55" i="17" s="1"/>
  <c r="D56" i="25"/>
  <c r="K56" i="17" s="1"/>
  <c r="D57" i="25"/>
  <c r="K57" i="17" s="1"/>
  <c r="D58" i="25"/>
  <c r="K58" i="17" s="1"/>
  <c r="D59" i="25"/>
  <c r="K59" i="17" s="1"/>
  <c r="D60" i="25"/>
  <c r="K60" i="17" s="1"/>
  <c r="D61" i="25"/>
  <c r="K61" i="17" s="1"/>
  <c r="D62" i="25"/>
  <c r="K62" i="17" s="1"/>
  <c r="D63" i="25"/>
  <c r="K63" i="17" s="1"/>
  <c r="D64" i="25"/>
  <c r="K64" i="17" s="1"/>
  <c r="D65" i="25"/>
  <c r="K65" i="17" s="1"/>
  <c r="D66" i="25"/>
  <c r="K66" i="17" s="1"/>
  <c r="D67" i="25"/>
  <c r="K67" i="17" s="1"/>
  <c r="D68" i="25"/>
  <c r="K68" i="17" s="1"/>
  <c r="D69" i="25"/>
  <c r="K69" i="17" s="1"/>
  <c r="D70" i="25"/>
  <c r="K70" i="17" s="1"/>
  <c r="D71" i="25"/>
  <c r="K71" i="17" s="1"/>
  <c r="D72" i="25"/>
  <c r="K72" i="17" s="1"/>
  <c r="D73" i="25"/>
  <c r="K73" i="17" s="1"/>
  <c r="D74" i="25"/>
  <c r="K74" i="17" s="1"/>
  <c r="D75" i="25"/>
  <c r="K75" i="17" s="1"/>
  <c r="D76" i="25"/>
  <c r="K76" i="17" s="1"/>
  <c r="D77" i="25"/>
  <c r="K77" i="17" s="1"/>
  <c r="D78" i="25"/>
  <c r="K78" i="17" s="1"/>
  <c r="D79" i="25"/>
  <c r="K79" i="17" s="1"/>
  <c r="D80" i="25"/>
  <c r="K80" i="17" s="1"/>
  <c r="D81" i="25"/>
  <c r="K81" i="17" s="1"/>
  <c r="D82" i="25"/>
  <c r="K82" i="17" s="1"/>
  <c r="D83" i="25"/>
  <c r="K83" i="17" s="1"/>
  <c r="D84" i="25"/>
  <c r="K84" i="17" s="1"/>
  <c r="D85" i="25"/>
  <c r="K85" i="17" s="1"/>
  <c r="D86" i="25"/>
  <c r="K86" i="17" s="1"/>
  <c r="D87" i="25"/>
  <c r="K87" i="17" s="1"/>
  <c r="D88" i="25"/>
  <c r="K88" i="17" s="1"/>
  <c r="D89" i="25"/>
  <c r="K89" i="17" s="1"/>
  <c r="D90" i="25"/>
  <c r="K90" i="17" s="1"/>
  <c r="D91" i="25"/>
  <c r="K91" i="17" s="1"/>
  <c r="D92" i="25"/>
  <c r="K92" i="17" s="1"/>
  <c r="D93" i="25"/>
  <c r="K93" i="17" s="1"/>
  <c r="D94" i="25"/>
  <c r="K94" i="17" s="1"/>
  <c r="D95" i="25"/>
  <c r="K95" i="17" s="1"/>
  <c r="D96" i="25"/>
  <c r="K96" i="17" s="1"/>
  <c r="D98" i="25"/>
  <c r="K98" i="17" s="1"/>
  <c r="D99" i="25"/>
  <c r="K99" i="17" s="1"/>
  <c r="D100" i="25"/>
  <c r="K100" i="17" s="1"/>
  <c r="D101" i="25"/>
  <c r="K101" i="17" s="1"/>
  <c r="D102" i="25"/>
  <c r="K102" i="17" s="1"/>
  <c r="D103" i="25"/>
  <c r="K103" i="17" s="1"/>
  <c r="D104" i="25"/>
  <c r="K104" i="17" s="1"/>
  <c r="D105" i="25"/>
  <c r="K105" i="17" s="1"/>
  <c r="D106" i="25"/>
  <c r="K106" i="17" s="1"/>
  <c r="D107" i="25"/>
  <c r="K107" i="17" s="1"/>
  <c r="D108" i="25"/>
  <c r="K108" i="17" s="1"/>
  <c r="D109" i="25"/>
  <c r="K109" i="17" s="1"/>
  <c r="D110" i="25"/>
  <c r="K110" i="17" s="1"/>
  <c r="D111" i="25"/>
  <c r="K111" i="17" s="1"/>
  <c r="D112" i="25"/>
  <c r="K112" i="17" s="1"/>
  <c r="D113" i="25"/>
  <c r="K113" i="17" s="1"/>
  <c r="D114" i="25"/>
  <c r="K114" i="17" s="1"/>
  <c r="D115" i="25"/>
  <c r="K115" i="17" s="1"/>
  <c r="D116" i="25"/>
  <c r="K116" i="17" s="1"/>
  <c r="D117" i="25"/>
  <c r="K117" i="17" s="1"/>
  <c r="D118" i="25"/>
  <c r="K118" i="17" s="1"/>
  <c r="D119" i="25"/>
  <c r="K119" i="17" s="1"/>
  <c r="D120" i="25"/>
  <c r="K120" i="17" s="1"/>
  <c r="D121" i="25"/>
  <c r="K121" i="17" s="1"/>
  <c r="D122" i="25"/>
  <c r="K122" i="17" s="1"/>
  <c r="D123" i="25"/>
  <c r="K123" i="17" s="1"/>
  <c r="D124" i="25"/>
  <c r="K124" i="17" s="1"/>
  <c r="D125" i="25"/>
  <c r="K125" i="17" s="1"/>
  <c r="D126" i="25"/>
  <c r="K126" i="17" s="1"/>
  <c r="D127" i="25"/>
  <c r="K127" i="17" s="1"/>
  <c r="D128" i="25"/>
  <c r="K128" i="17" s="1"/>
  <c r="D129" i="25"/>
  <c r="K129" i="17" s="1"/>
  <c r="D130" i="25"/>
  <c r="K130" i="17" s="1"/>
  <c r="D131" i="25"/>
  <c r="K131" i="17" s="1"/>
  <c r="D132" i="25"/>
  <c r="K132" i="17" s="1"/>
  <c r="D133" i="25"/>
  <c r="K133" i="17" s="1"/>
  <c r="D134" i="25"/>
  <c r="K134" i="17" s="1"/>
  <c r="D135" i="25"/>
  <c r="K135" i="17" s="1"/>
  <c r="D136" i="25"/>
  <c r="K136" i="17" s="1"/>
  <c r="D137" i="25"/>
  <c r="K137" i="17" s="1"/>
  <c r="D138" i="25"/>
  <c r="K138" i="17" s="1"/>
  <c r="D139" i="25"/>
  <c r="K139" i="17" s="1"/>
  <c r="D140" i="25"/>
  <c r="K140" i="17" s="1"/>
  <c r="D141" i="25"/>
  <c r="K141" i="17" s="1"/>
  <c r="D142" i="25"/>
  <c r="K142" i="17" s="1"/>
  <c r="D143" i="25"/>
  <c r="K143" i="17" s="1"/>
  <c r="D144" i="25"/>
  <c r="K144" i="17" s="1"/>
  <c r="D145" i="25"/>
  <c r="K145" i="17" s="1"/>
  <c r="D146" i="25"/>
  <c r="K146" i="17" s="1"/>
  <c r="D147" i="25"/>
  <c r="K147" i="17" s="1"/>
  <c r="D148" i="25"/>
  <c r="K148" i="17" s="1"/>
  <c r="D149" i="25"/>
  <c r="K149" i="17" s="1"/>
  <c r="D150" i="25"/>
  <c r="K150" i="17" s="1"/>
  <c r="D151" i="25"/>
  <c r="K151" i="17" s="1"/>
  <c r="D152" i="25"/>
  <c r="K152" i="17" s="1"/>
  <c r="D153" i="25"/>
  <c r="K153" i="17" s="1"/>
  <c r="D11" i="25"/>
  <c r="K11" i="17" s="1"/>
  <c r="D10" i="25" l="1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F9" i="31"/>
  <c r="K9" i="31" s="1"/>
  <c r="M9" i="31" s="1"/>
  <c r="D155" i="25" l="1"/>
  <c r="O153" i="17"/>
  <c r="O152" i="17"/>
  <c r="O151" i="17"/>
  <c r="O150" i="17"/>
  <c r="O149" i="17"/>
  <c r="O148" i="17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9" i="17"/>
  <c r="M153" i="17"/>
  <c r="M152" i="17"/>
  <c r="M151" i="17"/>
  <c r="M150" i="17"/>
  <c r="M149" i="17"/>
  <c r="M148" i="17"/>
  <c r="M147" i="17"/>
  <c r="M146" i="17"/>
  <c r="M145" i="17"/>
  <c r="M144" i="17"/>
  <c r="M143" i="17"/>
  <c r="M142" i="17"/>
  <c r="M141" i="17"/>
  <c r="M140" i="17"/>
  <c r="M139" i="17"/>
  <c r="M138" i="17"/>
  <c r="M137" i="17"/>
  <c r="M136" i="17"/>
  <c r="M135" i="17"/>
  <c r="M134" i="17"/>
  <c r="M133" i="17"/>
  <c r="M132" i="17"/>
  <c r="M131" i="17"/>
  <c r="M130" i="17"/>
  <c r="M129" i="17"/>
  <c r="M128" i="17"/>
  <c r="M127" i="17"/>
  <c r="M126" i="17"/>
  <c r="M125" i="17"/>
  <c r="M124" i="17"/>
  <c r="M123" i="17"/>
  <c r="M122" i="17"/>
  <c r="M121" i="17"/>
  <c r="M120" i="17"/>
  <c r="M119" i="17"/>
  <c r="M118" i="17"/>
  <c r="M117" i="17"/>
  <c r="M116" i="17"/>
  <c r="M115" i="17"/>
  <c r="M114" i="17"/>
  <c r="M113" i="17"/>
  <c r="M112" i="17"/>
  <c r="M111" i="17"/>
  <c r="M110" i="17"/>
  <c r="M109" i="17"/>
  <c r="M108" i="17"/>
  <c r="M107" i="17"/>
  <c r="M106" i="17"/>
  <c r="M105" i="17"/>
  <c r="M104" i="17"/>
  <c r="M10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9" i="17"/>
  <c r="L96" i="17"/>
  <c r="L95" i="17"/>
  <c r="L94" i="17"/>
  <c r="L93" i="17"/>
  <c r="L9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9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9" i="17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Q9" i="17"/>
  <c r="G10" i="29"/>
  <c r="E10" i="29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P9" i="17"/>
  <c r="Q37" i="17" l="1"/>
  <c r="J37" i="31"/>
  <c r="Q85" i="17"/>
  <c r="J85" i="31"/>
  <c r="Q149" i="17"/>
  <c r="J149" i="31"/>
  <c r="Q14" i="17"/>
  <c r="J14" i="31"/>
  <c r="Q22" i="17"/>
  <c r="J22" i="31"/>
  <c r="Q30" i="17"/>
  <c r="J30" i="31"/>
  <c r="Q38" i="17"/>
  <c r="J38" i="31"/>
  <c r="Q46" i="17"/>
  <c r="J46" i="31"/>
  <c r="Q54" i="17"/>
  <c r="J54" i="31"/>
  <c r="Q62" i="17"/>
  <c r="J62" i="31"/>
  <c r="Q70" i="17"/>
  <c r="J70" i="31"/>
  <c r="Q78" i="17"/>
  <c r="J78" i="31"/>
  <c r="Q86" i="17"/>
  <c r="J86" i="31"/>
  <c r="Q94" i="17"/>
  <c r="J94" i="31"/>
  <c r="Q102" i="17"/>
  <c r="J102" i="31"/>
  <c r="Q110" i="17"/>
  <c r="J110" i="31"/>
  <c r="Q118" i="17"/>
  <c r="J118" i="31"/>
  <c r="Q126" i="17"/>
  <c r="J126" i="31"/>
  <c r="Q134" i="17"/>
  <c r="J134" i="31"/>
  <c r="Q142" i="17"/>
  <c r="J142" i="31"/>
  <c r="Q150" i="17"/>
  <c r="J150" i="31"/>
  <c r="Q29" i="17"/>
  <c r="J29" i="31"/>
  <c r="Q69" i="17"/>
  <c r="J69" i="31"/>
  <c r="Q117" i="17"/>
  <c r="J117" i="31"/>
  <c r="Q15" i="17"/>
  <c r="J15" i="31"/>
  <c r="Q23" i="17"/>
  <c r="J23" i="31"/>
  <c r="Q31" i="17"/>
  <c r="J31" i="31"/>
  <c r="Q39" i="17"/>
  <c r="J39" i="31"/>
  <c r="Q47" i="17"/>
  <c r="J47" i="31"/>
  <c r="Q55" i="17"/>
  <c r="J55" i="31"/>
  <c r="Q63" i="17"/>
  <c r="J63" i="31"/>
  <c r="Q71" i="17"/>
  <c r="J71" i="31"/>
  <c r="Q79" i="17"/>
  <c r="J79" i="31"/>
  <c r="Q87" i="17"/>
  <c r="J87" i="31"/>
  <c r="Q95" i="17"/>
  <c r="J95" i="31"/>
  <c r="Q103" i="17"/>
  <c r="J103" i="31"/>
  <c r="Q111" i="17"/>
  <c r="J111" i="31"/>
  <c r="Q119" i="17"/>
  <c r="J119" i="31"/>
  <c r="Q127" i="17"/>
  <c r="J127" i="31"/>
  <c r="Q135" i="17"/>
  <c r="J135" i="31"/>
  <c r="Q143" i="17"/>
  <c r="J143" i="31"/>
  <c r="Q151" i="17"/>
  <c r="J151" i="31"/>
  <c r="Q13" i="17"/>
  <c r="J13" i="31"/>
  <c r="Q61" i="17"/>
  <c r="J61" i="31"/>
  <c r="Q125" i="17"/>
  <c r="J125" i="31"/>
  <c r="Q16" i="17"/>
  <c r="J16" i="31"/>
  <c r="Q24" i="17"/>
  <c r="J24" i="31"/>
  <c r="Q32" i="17"/>
  <c r="J32" i="31"/>
  <c r="Q40" i="17"/>
  <c r="J40" i="31"/>
  <c r="Q48" i="17"/>
  <c r="J48" i="31"/>
  <c r="Q56" i="17"/>
  <c r="J56" i="31"/>
  <c r="Q64" i="17"/>
  <c r="J64" i="31"/>
  <c r="Q72" i="17"/>
  <c r="J72" i="31"/>
  <c r="Q80" i="17"/>
  <c r="J80" i="31"/>
  <c r="Q88" i="17"/>
  <c r="J88" i="31"/>
  <c r="Q96" i="17"/>
  <c r="J96" i="31"/>
  <c r="Q104" i="17"/>
  <c r="J104" i="31"/>
  <c r="Q112" i="17"/>
  <c r="J112" i="31"/>
  <c r="Q120" i="17"/>
  <c r="J120" i="31"/>
  <c r="Q128" i="17"/>
  <c r="J128" i="31"/>
  <c r="Q136" i="17"/>
  <c r="J136" i="31"/>
  <c r="Q144" i="17"/>
  <c r="J144" i="31"/>
  <c r="Q152" i="17"/>
  <c r="J152" i="31"/>
  <c r="Q101" i="17"/>
  <c r="J101" i="31"/>
  <c r="Q17" i="17"/>
  <c r="J17" i="31"/>
  <c r="Q25" i="17"/>
  <c r="J25" i="31"/>
  <c r="Q33" i="17"/>
  <c r="J33" i="31"/>
  <c r="Q41" i="17"/>
  <c r="J41" i="31"/>
  <c r="Q49" i="17"/>
  <c r="J49" i="31"/>
  <c r="Q57" i="17"/>
  <c r="J57" i="31"/>
  <c r="Q65" i="17"/>
  <c r="J65" i="31"/>
  <c r="Q73" i="17"/>
  <c r="J73" i="31"/>
  <c r="Q81" i="17"/>
  <c r="J81" i="31"/>
  <c r="Q89" i="17"/>
  <c r="J89" i="31"/>
  <c r="Q97" i="17"/>
  <c r="J97" i="31"/>
  <c r="Q105" i="17"/>
  <c r="J105" i="31"/>
  <c r="Q113" i="17"/>
  <c r="J113" i="31"/>
  <c r="Q121" i="17"/>
  <c r="J121" i="31"/>
  <c r="Q129" i="17"/>
  <c r="J129" i="31"/>
  <c r="Q137" i="17"/>
  <c r="J137" i="31"/>
  <c r="Q145" i="17"/>
  <c r="J145" i="31"/>
  <c r="Q153" i="17"/>
  <c r="J153" i="31"/>
  <c r="Q53" i="17"/>
  <c r="J53" i="31"/>
  <c r="Q109" i="17"/>
  <c r="J109" i="31"/>
  <c r="Q18" i="17"/>
  <c r="J18" i="31"/>
  <c r="Q26" i="17"/>
  <c r="J26" i="31"/>
  <c r="Q34" i="17"/>
  <c r="J34" i="31"/>
  <c r="Q42" i="17"/>
  <c r="J42" i="31"/>
  <c r="Q50" i="17"/>
  <c r="J50" i="31"/>
  <c r="Q58" i="17"/>
  <c r="J58" i="31"/>
  <c r="Q66" i="17"/>
  <c r="J66" i="31"/>
  <c r="Q74" i="17"/>
  <c r="J74" i="31"/>
  <c r="Q82" i="17"/>
  <c r="J82" i="31"/>
  <c r="Q90" i="17"/>
  <c r="J90" i="31"/>
  <c r="Q98" i="17"/>
  <c r="J98" i="31"/>
  <c r="Q106" i="17"/>
  <c r="J106" i="31"/>
  <c r="Q114" i="17"/>
  <c r="J114" i="31"/>
  <c r="Q122" i="17"/>
  <c r="J122" i="31"/>
  <c r="Q130" i="17"/>
  <c r="J130" i="31"/>
  <c r="Q138" i="17"/>
  <c r="J138" i="31"/>
  <c r="Q146" i="17"/>
  <c r="J146" i="31"/>
  <c r="Q21" i="17"/>
  <c r="J21" i="31"/>
  <c r="Q77" i="17"/>
  <c r="J77" i="31"/>
  <c r="Q133" i="17"/>
  <c r="J133" i="31"/>
  <c r="Q11" i="17"/>
  <c r="J11" i="31"/>
  <c r="Q19" i="17"/>
  <c r="J19" i="31"/>
  <c r="Q27" i="17"/>
  <c r="J27" i="31"/>
  <c r="Q35" i="17"/>
  <c r="J35" i="31"/>
  <c r="Q43" i="17"/>
  <c r="J43" i="31"/>
  <c r="Q51" i="17"/>
  <c r="J51" i="31"/>
  <c r="Q59" i="17"/>
  <c r="J59" i="31"/>
  <c r="Q67" i="17"/>
  <c r="J67" i="31"/>
  <c r="Q75" i="17"/>
  <c r="J75" i="31"/>
  <c r="Q83" i="17"/>
  <c r="J83" i="31"/>
  <c r="Q91" i="17"/>
  <c r="J91" i="31"/>
  <c r="Q99" i="17"/>
  <c r="J99" i="31"/>
  <c r="Q107" i="17"/>
  <c r="J107" i="31"/>
  <c r="Q115" i="17"/>
  <c r="J115" i="31"/>
  <c r="Q123" i="17"/>
  <c r="J123" i="31"/>
  <c r="Q131" i="17"/>
  <c r="J131" i="31"/>
  <c r="Q139" i="17"/>
  <c r="J139" i="31"/>
  <c r="Q147" i="17"/>
  <c r="J147" i="31"/>
  <c r="Q45" i="17"/>
  <c r="J45" i="31"/>
  <c r="Q93" i="17"/>
  <c r="J93" i="31"/>
  <c r="Q141" i="17"/>
  <c r="J141" i="31"/>
  <c r="Q12" i="17"/>
  <c r="J12" i="31"/>
  <c r="Q20" i="17"/>
  <c r="J20" i="31"/>
  <c r="Q28" i="17"/>
  <c r="J28" i="31"/>
  <c r="Q36" i="17"/>
  <c r="J36" i="31"/>
  <c r="Q44" i="17"/>
  <c r="J44" i="31"/>
  <c r="Q52" i="17"/>
  <c r="J52" i="31"/>
  <c r="Q60" i="17"/>
  <c r="J60" i="31"/>
  <c r="Q68" i="17"/>
  <c r="J68" i="31"/>
  <c r="Q76" i="17"/>
  <c r="J76" i="31"/>
  <c r="Q84" i="17"/>
  <c r="J84" i="31"/>
  <c r="Q92" i="17"/>
  <c r="J92" i="31"/>
  <c r="Q100" i="17"/>
  <c r="J100" i="31"/>
  <c r="Q108" i="17"/>
  <c r="J108" i="31"/>
  <c r="Q116" i="17"/>
  <c r="J116" i="31"/>
  <c r="Q124" i="17"/>
  <c r="J124" i="31"/>
  <c r="Q132" i="17"/>
  <c r="J132" i="31"/>
  <c r="Q140" i="17"/>
  <c r="J140" i="31"/>
  <c r="Q148" i="17"/>
  <c r="J148" i="31"/>
  <c r="P42" i="17"/>
  <c r="I42" i="31"/>
  <c r="P74" i="17"/>
  <c r="I74" i="31"/>
  <c r="P114" i="17"/>
  <c r="I114" i="31"/>
  <c r="P11" i="17"/>
  <c r="I11" i="31"/>
  <c r="P19" i="17"/>
  <c r="I19" i="31"/>
  <c r="P27" i="17"/>
  <c r="I27" i="31"/>
  <c r="P35" i="17"/>
  <c r="I35" i="31"/>
  <c r="P43" i="17"/>
  <c r="I43" i="31"/>
  <c r="P51" i="17"/>
  <c r="I51" i="31"/>
  <c r="P59" i="17"/>
  <c r="I59" i="31"/>
  <c r="P67" i="17"/>
  <c r="I67" i="31"/>
  <c r="P75" i="17"/>
  <c r="I75" i="31"/>
  <c r="P83" i="17"/>
  <c r="I83" i="31"/>
  <c r="P91" i="17"/>
  <c r="I91" i="31"/>
  <c r="P99" i="17"/>
  <c r="I99" i="31"/>
  <c r="P107" i="17"/>
  <c r="I107" i="31"/>
  <c r="P115" i="17"/>
  <c r="I115" i="31"/>
  <c r="P123" i="17"/>
  <c r="I123" i="31"/>
  <c r="P131" i="17"/>
  <c r="I131" i="31"/>
  <c r="P139" i="17"/>
  <c r="I139" i="31"/>
  <c r="P147" i="17"/>
  <c r="I147" i="31"/>
  <c r="P18" i="17"/>
  <c r="I18" i="31"/>
  <c r="P58" i="17"/>
  <c r="I58" i="31"/>
  <c r="P106" i="17"/>
  <c r="I106" i="31"/>
  <c r="P12" i="17"/>
  <c r="I12" i="31"/>
  <c r="P20" i="17"/>
  <c r="I20" i="31"/>
  <c r="P28" i="17"/>
  <c r="I28" i="31"/>
  <c r="P36" i="17"/>
  <c r="I36" i="31"/>
  <c r="P44" i="17"/>
  <c r="I44" i="31"/>
  <c r="P52" i="17"/>
  <c r="I52" i="31"/>
  <c r="P60" i="17"/>
  <c r="I60" i="31"/>
  <c r="P68" i="17"/>
  <c r="I68" i="31"/>
  <c r="P76" i="17"/>
  <c r="I76" i="31"/>
  <c r="P84" i="17"/>
  <c r="I84" i="31"/>
  <c r="P92" i="17"/>
  <c r="I92" i="31"/>
  <c r="P100" i="17"/>
  <c r="I100" i="31"/>
  <c r="P108" i="17"/>
  <c r="I108" i="31"/>
  <c r="P116" i="17"/>
  <c r="I116" i="31"/>
  <c r="P124" i="17"/>
  <c r="I124" i="31"/>
  <c r="P132" i="17"/>
  <c r="I132" i="31"/>
  <c r="P140" i="17"/>
  <c r="I140" i="31"/>
  <c r="P148" i="17"/>
  <c r="I148" i="31"/>
  <c r="P66" i="17"/>
  <c r="I66" i="31"/>
  <c r="P138" i="17"/>
  <c r="I138" i="31"/>
  <c r="P13" i="17"/>
  <c r="I13" i="31"/>
  <c r="P21" i="17"/>
  <c r="I21" i="31"/>
  <c r="P29" i="17"/>
  <c r="I29" i="31"/>
  <c r="P37" i="17"/>
  <c r="I37" i="31"/>
  <c r="P45" i="17"/>
  <c r="I45" i="31"/>
  <c r="P53" i="17"/>
  <c r="I53" i="31"/>
  <c r="P61" i="17"/>
  <c r="I61" i="31"/>
  <c r="P69" i="17"/>
  <c r="I69" i="31"/>
  <c r="P77" i="17"/>
  <c r="I77" i="31"/>
  <c r="P85" i="17"/>
  <c r="I85" i="31"/>
  <c r="P93" i="17"/>
  <c r="I93" i="31"/>
  <c r="P101" i="17"/>
  <c r="I101" i="31"/>
  <c r="P109" i="17"/>
  <c r="I109" i="31"/>
  <c r="P117" i="17"/>
  <c r="I117" i="31"/>
  <c r="P125" i="17"/>
  <c r="I125" i="31"/>
  <c r="P133" i="17"/>
  <c r="I133" i="31"/>
  <c r="P141" i="17"/>
  <c r="I141" i="31"/>
  <c r="P149" i="17"/>
  <c r="I149" i="31"/>
  <c r="P50" i="17"/>
  <c r="I50" i="31"/>
  <c r="P14" i="17"/>
  <c r="I14" i="31"/>
  <c r="P22" i="17"/>
  <c r="I22" i="31"/>
  <c r="P30" i="17"/>
  <c r="I30" i="31"/>
  <c r="P38" i="17"/>
  <c r="I38" i="31"/>
  <c r="P46" i="17"/>
  <c r="I46" i="31"/>
  <c r="P54" i="17"/>
  <c r="I54" i="31"/>
  <c r="P62" i="17"/>
  <c r="I62" i="31"/>
  <c r="P70" i="17"/>
  <c r="I70" i="31"/>
  <c r="P78" i="17"/>
  <c r="I78" i="31"/>
  <c r="P86" i="17"/>
  <c r="I86" i="31"/>
  <c r="P94" i="17"/>
  <c r="I94" i="31"/>
  <c r="P102" i="17"/>
  <c r="I102" i="31"/>
  <c r="P110" i="17"/>
  <c r="I110" i="31"/>
  <c r="P118" i="17"/>
  <c r="I118" i="31"/>
  <c r="P126" i="17"/>
  <c r="I126" i="31"/>
  <c r="P134" i="17"/>
  <c r="I134" i="31"/>
  <c r="P142" i="17"/>
  <c r="I142" i="31"/>
  <c r="P150" i="17"/>
  <c r="I150" i="31"/>
  <c r="P34" i="17"/>
  <c r="I34" i="31"/>
  <c r="P98" i="17"/>
  <c r="I98" i="31"/>
  <c r="P146" i="17"/>
  <c r="I146" i="31"/>
  <c r="P15" i="17"/>
  <c r="I15" i="31"/>
  <c r="P23" i="17"/>
  <c r="I23" i="31"/>
  <c r="P31" i="17"/>
  <c r="I31" i="31"/>
  <c r="P39" i="17"/>
  <c r="I39" i="31"/>
  <c r="P47" i="17"/>
  <c r="I47" i="31"/>
  <c r="P55" i="17"/>
  <c r="I55" i="31"/>
  <c r="P63" i="17"/>
  <c r="I63" i="31"/>
  <c r="P71" i="17"/>
  <c r="I71" i="31"/>
  <c r="P79" i="17"/>
  <c r="I79" i="31"/>
  <c r="P87" i="17"/>
  <c r="I87" i="31"/>
  <c r="P95" i="17"/>
  <c r="I95" i="31"/>
  <c r="P103" i="17"/>
  <c r="I103" i="31"/>
  <c r="P111" i="17"/>
  <c r="I111" i="31"/>
  <c r="P119" i="17"/>
  <c r="I119" i="31"/>
  <c r="P127" i="17"/>
  <c r="I127" i="31"/>
  <c r="P135" i="17"/>
  <c r="I135" i="31"/>
  <c r="P143" i="17"/>
  <c r="I143" i="31"/>
  <c r="P151" i="17"/>
  <c r="I151" i="31"/>
  <c r="P90" i="17"/>
  <c r="I90" i="31"/>
  <c r="P122" i="17"/>
  <c r="I122" i="31"/>
  <c r="P16" i="17"/>
  <c r="I16" i="31"/>
  <c r="P24" i="17"/>
  <c r="I24" i="31"/>
  <c r="P32" i="17"/>
  <c r="I32" i="31"/>
  <c r="P40" i="17"/>
  <c r="I40" i="31"/>
  <c r="P48" i="17"/>
  <c r="I48" i="31"/>
  <c r="P56" i="17"/>
  <c r="I56" i="31"/>
  <c r="P64" i="17"/>
  <c r="I64" i="31"/>
  <c r="P72" i="17"/>
  <c r="I72" i="31"/>
  <c r="P80" i="17"/>
  <c r="I80" i="31"/>
  <c r="P88" i="17"/>
  <c r="I88" i="31"/>
  <c r="P96" i="17"/>
  <c r="I96" i="31"/>
  <c r="P104" i="17"/>
  <c r="I104" i="31"/>
  <c r="P112" i="17"/>
  <c r="I112" i="31"/>
  <c r="P120" i="17"/>
  <c r="I120" i="31"/>
  <c r="P128" i="17"/>
  <c r="I128" i="31"/>
  <c r="P136" i="17"/>
  <c r="I136" i="31"/>
  <c r="P144" i="17"/>
  <c r="I144" i="31"/>
  <c r="P152" i="17"/>
  <c r="I152" i="31"/>
  <c r="P26" i="17"/>
  <c r="I26" i="31"/>
  <c r="P82" i="17"/>
  <c r="I82" i="31"/>
  <c r="P130" i="17"/>
  <c r="I130" i="31"/>
  <c r="P17" i="17"/>
  <c r="I17" i="31"/>
  <c r="P25" i="17"/>
  <c r="I25" i="31"/>
  <c r="P33" i="17"/>
  <c r="I33" i="31"/>
  <c r="P41" i="17"/>
  <c r="I41" i="31"/>
  <c r="P49" i="17"/>
  <c r="I49" i="31"/>
  <c r="P57" i="17"/>
  <c r="I57" i="31"/>
  <c r="P65" i="17"/>
  <c r="I65" i="31"/>
  <c r="P73" i="17"/>
  <c r="I73" i="31"/>
  <c r="P81" i="17"/>
  <c r="I81" i="31"/>
  <c r="P89" i="17"/>
  <c r="I89" i="31"/>
  <c r="P97" i="17"/>
  <c r="I97" i="31"/>
  <c r="P105" i="17"/>
  <c r="I105" i="31"/>
  <c r="P113" i="17"/>
  <c r="I113" i="31"/>
  <c r="P121" i="17"/>
  <c r="I121" i="31"/>
  <c r="P129" i="17"/>
  <c r="I129" i="31"/>
  <c r="P137" i="17"/>
  <c r="I137" i="31"/>
  <c r="P145" i="17"/>
  <c r="I145" i="31"/>
  <c r="P153" i="17"/>
  <c r="I153" i="31"/>
  <c r="D10" i="29"/>
  <c r="E10" i="28"/>
  <c r="F10" i="28"/>
  <c r="G10" i="28"/>
  <c r="H10" i="28"/>
  <c r="I10" i="28"/>
  <c r="D10" i="28"/>
  <c r="D10" i="27"/>
  <c r="H10" i="26"/>
  <c r="G10" i="26"/>
  <c r="F10" i="26"/>
  <c r="E10" i="26"/>
  <c r="D10" i="26"/>
  <c r="H155" i="25"/>
  <c r="I155" i="25"/>
  <c r="J155" i="25"/>
  <c r="K155" i="25"/>
  <c r="G155" i="25"/>
  <c r="F155" i="25"/>
  <c r="E155" i="25"/>
  <c r="E10" i="24"/>
  <c r="F10" i="24"/>
  <c r="G10" i="24"/>
  <c r="E10" i="17"/>
  <c r="E8" i="17" s="1"/>
  <c r="I10" i="17"/>
  <c r="I8" i="17" s="1"/>
  <c r="J10" i="17"/>
  <c r="J8" i="17" s="1"/>
  <c r="K10" i="17"/>
  <c r="K8" i="17" s="1"/>
  <c r="L10" i="17"/>
  <c r="L8" i="17" s="1"/>
  <c r="M10" i="17"/>
  <c r="M8" i="17" s="1"/>
  <c r="N10" i="17"/>
  <c r="N8" i="17" s="1"/>
  <c r="O10" i="17"/>
  <c r="O8" i="17" s="1"/>
  <c r="D10" i="17"/>
  <c r="D8" i="17" s="1"/>
  <c r="D10" i="24"/>
  <c r="D10" i="23"/>
  <c r="P10" i="17" l="1"/>
  <c r="P8" i="17" s="1"/>
  <c r="J10" i="31"/>
  <c r="J8" i="31" s="1"/>
  <c r="I10" i="31"/>
  <c r="I8" i="31" s="1"/>
  <c r="Q10" i="17"/>
  <c r="Q8" i="17" s="1"/>
  <c r="J157" i="18"/>
  <c r="D157" i="18" s="1"/>
  <c r="J156" i="18"/>
  <c r="D156" i="18" s="1"/>
  <c r="S154" i="18"/>
  <c r="J154" i="18"/>
  <c r="D154" i="18" s="1"/>
  <c r="S153" i="18"/>
  <c r="J153" i="18"/>
  <c r="D153" i="18" s="1"/>
  <c r="S152" i="18"/>
  <c r="J152" i="18"/>
  <c r="D152" i="18" s="1"/>
  <c r="S151" i="18"/>
  <c r="J151" i="18"/>
  <c r="D151" i="18" s="1"/>
  <c r="S150" i="18"/>
  <c r="J150" i="18"/>
  <c r="D150" i="18" s="1"/>
  <c r="S149" i="18"/>
  <c r="J149" i="18"/>
  <c r="D149" i="18" s="1"/>
  <c r="S148" i="18"/>
  <c r="J148" i="18"/>
  <c r="D148" i="18" s="1"/>
  <c r="S147" i="18"/>
  <c r="J147" i="18"/>
  <c r="F147" i="18"/>
  <c r="S146" i="18"/>
  <c r="J146" i="18"/>
  <c r="F146" i="18"/>
  <c r="S145" i="18"/>
  <c r="J145" i="18"/>
  <c r="F145" i="18"/>
  <c r="S144" i="18"/>
  <c r="J144" i="18"/>
  <c r="F144" i="18"/>
  <c r="S143" i="18"/>
  <c r="J143" i="18"/>
  <c r="F143" i="18"/>
  <c r="D143" i="18" s="1"/>
  <c r="S142" i="18"/>
  <c r="J142" i="18"/>
  <c r="F142" i="18"/>
  <c r="S141" i="18"/>
  <c r="J141" i="18"/>
  <c r="F141" i="18"/>
  <c r="S140" i="18"/>
  <c r="J140" i="18"/>
  <c r="F140" i="18"/>
  <c r="S139" i="18"/>
  <c r="J139" i="18"/>
  <c r="F139" i="18"/>
  <c r="S138" i="18"/>
  <c r="J138" i="18"/>
  <c r="F138" i="18"/>
  <c r="S137" i="18"/>
  <c r="J137" i="18"/>
  <c r="D137" i="18" s="1"/>
  <c r="S136" i="18"/>
  <c r="J136" i="18"/>
  <c r="D136" i="18" s="1"/>
  <c r="S135" i="18"/>
  <c r="J135" i="18"/>
  <c r="D135" i="18" s="1"/>
  <c r="S134" i="18"/>
  <c r="J134" i="18"/>
  <c r="D134" i="18" s="1"/>
  <c r="S133" i="18"/>
  <c r="J133" i="18"/>
  <c r="D133" i="18" s="1"/>
  <c r="S132" i="18"/>
  <c r="J132" i="18"/>
  <c r="D132" i="18" s="1"/>
  <c r="S131" i="18"/>
  <c r="J131" i="18"/>
  <c r="D131" i="18" s="1"/>
  <c r="S130" i="18"/>
  <c r="J130" i="18"/>
  <c r="D130" i="18" s="1"/>
  <c r="S129" i="18"/>
  <c r="J129" i="18"/>
  <c r="D129" i="18" s="1"/>
  <c r="S128" i="18"/>
  <c r="J128" i="18"/>
  <c r="D128" i="18" s="1"/>
  <c r="S127" i="18"/>
  <c r="J127" i="18"/>
  <c r="D127" i="18" s="1"/>
  <c r="S126" i="18"/>
  <c r="J126" i="18"/>
  <c r="D126" i="18" s="1"/>
  <c r="S125" i="18"/>
  <c r="J125" i="18"/>
  <c r="D125" i="18" s="1"/>
  <c r="S124" i="18"/>
  <c r="J124" i="18"/>
  <c r="D124" i="18" s="1"/>
  <c r="S123" i="18"/>
  <c r="J123" i="18"/>
  <c r="D123" i="18" s="1"/>
  <c r="S122" i="18"/>
  <c r="J122" i="18"/>
  <c r="D122" i="18" s="1"/>
  <c r="S121" i="18"/>
  <c r="J121" i="18"/>
  <c r="D121" i="18" s="1"/>
  <c r="S120" i="18"/>
  <c r="J120" i="18"/>
  <c r="D120" i="18" s="1"/>
  <c r="S119" i="18"/>
  <c r="J119" i="18"/>
  <c r="D119" i="18" s="1"/>
  <c r="S118" i="18"/>
  <c r="J118" i="18"/>
  <c r="D118" i="18" s="1"/>
  <c r="S117" i="18"/>
  <c r="J117" i="18"/>
  <c r="D117" i="18" s="1"/>
  <c r="S116" i="18"/>
  <c r="J116" i="18"/>
  <c r="D116" i="18" s="1"/>
  <c r="S115" i="18"/>
  <c r="J115" i="18"/>
  <c r="F115" i="18"/>
  <c r="S114" i="18"/>
  <c r="J114" i="18"/>
  <c r="F114" i="18"/>
  <c r="S113" i="18"/>
  <c r="J113" i="18"/>
  <c r="F113" i="18"/>
  <c r="S112" i="18"/>
  <c r="J112" i="18"/>
  <c r="F112" i="18"/>
  <c r="S111" i="18"/>
  <c r="J111" i="18"/>
  <c r="F111" i="18"/>
  <c r="S110" i="18"/>
  <c r="J110" i="18"/>
  <c r="F110" i="18"/>
  <c r="S109" i="18"/>
  <c r="J109" i="18"/>
  <c r="F109" i="18"/>
  <c r="S108" i="18"/>
  <c r="J108" i="18"/>
  <c r="F108" i="18"/>
  <c r="S107" i="18"/>
  <c r="J107" i="18"/>
  <c r="F107" i="18"/>
  <c r="S106" i="18"/>
  <c r="J106" i="18"/>
  <c r="F106" i="18"/>
  <c r="S105" i="18"/>
  <c r="J105" i="18"/>
  <c r="F105" i="18"/>
  <c r="S104" i="18"/>
  <c r="J104" i="18"/>
  <c r="F104" i="18"/>
  <c r="S103" i="18"/>
  <c r="J103" i="18"/>
  <c r="F103" i="18"/>
  <c r="S102" i="18"/>
  <c r="J102" i="18"/>
  <c r="F102" i="18"/>
  <c r="S101" i="18"/>
  <c r="J101" i="18"/>
  <c r="F101" i="18"/>
  <c r="S100" i="18"/>
  <c r="J100" i="18"/>
  <c r="F100" i="18"/>
  <c r="S99" i="18"/>
  <c r="J99" i="18"/>
  <c r="F99" i="18"/>
  <c r="S98" i="18"/>
  <c r="J98" i="18"/>
  <c r="F98" i="18"/>
  <c r="J97" i="18"/>
  <c r="F97" i="18"/>
  <c r="S96" i="18"/>
  <c r="J96" i="18"/>
  <c r="F96" i="18"/>
  <c r="D96" i="18" s="1"/>
  <c r="S95" i="18"/>
  <c r="L95" i="18"/>
  <c r="J95" i="18" s="1"/>
  <c r="F95" i="18"/>
  <c r="S94" i="18"/>
  <c r="M94" i="18"/>
  <c r="H93" i="17" s="1"/>
  <c r="H10" i="17" s="1"/>
  <c r="H8" i="17" s="1"/>
  <c r="K94" i="18"/>
  <c r="K11" i="18" s="1"/>
  <c r="K159" i="18" s="1"/>
  <c r="K161" i="18" s="1"/>
  <c r="I94" i="18"/>
  <c r="H94" i="18"/>
  <c r="H11" i="18" s="1"/>
  <c r="H159" i="18" s="1"/>
  <c r="H161" i="18" s="1"/>
  <c r="G94" i="18"/>
  <c r="G11" i="18" s="1"/>
  <c r="G159" i="18" s="1"/>
  <c r="G161" i="18" s="1"/>
  <c r="E94" i="18"/>
  <c r="S93" i="18"/>
  <c r="J93" i="18"/>
  <c r="D93" i="18" s="1"/>
  <c r="S92" i="18"/>
  <c r="J92" i="18"/>
  <c r="F92" i="18"/>
  <c r="S91" i="18"/>
  <c r="J91" i="18"/>
  <c r="F91" i="18"/>
  <c r="S90" i="18"/>
  <c r="J90" i="18"/>
  <c r="F90" i="18"/>
  <c r="S89" i="18"/>
  <c r="J89" i="18"/>
  <c r="F89" i="18"/>
  <c r="S88" i="18"/>
  <c r="J88" i="18"/>
  <c r="F88" i="18"/>
  <c r="S87" i="18"/>
  <c r="J87" i="18"/>
  <c r="F87" i="18"/>
  <c r="S86" i="18"/>
  <c r="J86" i="18"/>
  <c r="F86" i="18"/>
  <c r="S85" i="18"/>
  <c r="J85" i="18"/>
  <c r="F85" i="18"/>
  <c r="S84" i="18"/>
  <c r="J84" i="18"/>
  <c r="F84" i="18"/>
  <c r="S83" i="18"/>
  <c r="J83" i="18"/>
  <c r="F83" i="18"/>
  <c r="S82" i="18"/>
  <c r="J82" i="18"/>
  <c r="F82" i="18"/>
  <c r="S81" i="18"/>
  <c r="J81" i="18"/>
  <c r="F81" i="18"/>
  <c r="S80" i="18"/>
  <c r="J80" i="18"/>
  <c r="F80" i="18"/>
  <c r="S79" i="18"/>
  <c r="J79" i="18"/>
  <c r="F79" i="18"/>
  <c r="S78" i="18"/>
  <c r="J78" i="18"/>
  <c r="F78" i="18"/>
  <c r="S77" i="18"/>
  <c r="J77" i="18"/>
  <c r="F77" i="18"/>
  <c r="S76" i="18"/>
  <c r="J76" i="18"/>
  <c r="F76" i="18"/>
  <c r="S75" i="18"/>
  <c r="J75" i="18"/>
  <c r="F75" i="18"/>
  <c r="S74" i="18"/>
  <c r="J74" i="18"/>
  <c r="F74" i="18"/>
  <c r="S73" i="18"/>
  <c r="J73" i="18"/>
  <c r="F73" i="18"/>
  <c r="S72" i="18"/>
  <c r="J72" i="18"/>
  <c r="F72" i="18"/>
  <c r="S71" i="18"/>
  <c r="J71" i="18"/>
  <c r="F71" i="18"/>
  <c r="S70" i="18"/>
  <c r="J70" i="18"/>
  <c r="F70" i="18"/>
  <c r="S69" i="18"/>
  <c r="J69" i="18"/>
  <c r="F69" i="18"/>
  <c r="S68" i="18"/>
  <c r="J68" i="18"/>
  <c r="F68" i="18"/>
  <c r="S67" i="18"/>
  <c r="J67" i="18"/>
  <c r="D67" i="18" s="1"/>
  <c r="S66" i="18"/>
  <c r="J66" i="18"/>
  <c r="D66" i="18" s="1"/>
  <c r="S65" i="18"/>
  <c r="J65" i="18"/>
  <c r="D65" i="18" s="1"/>
  <c r="S64" i="18"/>
  <c r="J64" i="18"/>
  <c r="F64" i="18"/>
  <c r="S63" i="18"/>
  <c r="J63" i="18"/>
  <c r="F63" i="18"/>
  <c r="S62" i="18"/>
  <c r="J62" i="18"/>
  <c r="F62" i="18"/>
  <c r="S61" i="18"/>
  <c r="J61" i="18"/>
  <c r="F61" i="18"/>
  <c r="S60" i="18"/>
  <c r="J60" i="18"/>
  <c r="F60" i="18"/>
  <c r="S59" i="18"/>
  <c r="J59" i="18"/>
  <c r="F59" i="18"/>
  <c r="S58" i="18"/>
  <c r="J58" i="18"/>
  <c r="F58" i="18"/>
  <c r="S57" i="18"/>
  <c r="J57" i="18"/>
  <c r="F57" i="18"/>
  <c r="S56" i="18"/>
  <c r="J56" i="18"/>
  <c r="F56" i="18"/>
  <c r="S55" i="18"/>
  <c r="J55" i="18"/>
  <c r="F55" i="18"/>
  <c r="S54" i="18"/>
  <c r="J54" i="18"/>
  <c r="F54" i="18"/>
  <c r="S53" i="18"/>
  <c r="J53" i="18"/>
  <c r="F53" i="18"/>
  <c r="S52" i="18"/>
  <c r="J52" i="18"/>
  <c r="F52" i="18"/>
  <c r="S51" i="18"/>
  <c r="J51" i="18"/>
  <c r="F51" i="18"/>
  <c r="S50" i="18"/>
  <c r="J50" i="18"/>
  <c r="F50" i="18"/>
  <c r="S49" i="18"/>
  <c r="J49" i="18"/>
  <c r="F49" i="18"/>
  <c r="S48" i="18"/>
  <c r="J48" i="18"/>
  <c r="F48" i="18"/>
  <c r="S47" i="18"/>
  <c r="J47" i="18"/>
  <c r="F47" i="18"/>
  <c r="S46" i="18"/>
  <c r="J46" i="18"/>
  <c r="F46" i="18"/>
  <c r="S45" i="18"/>
  <c r="J45" i="18"/>
  <c r="F45" i="18"/>
  <c r="S44" i="18"/>
  <c r="J44" i="18"/>
  <c r="F44" i="18"/>
  <c r="S43" i="18"/>
  <c r="J43" i="18"/>
  <c r="F43" i="18"/>
  <c r="S42" i="18"/>
  <c r="J42" i="18"/>
  <c r="F42" i="18"/>
  <c r="S41" i="18"/>
  <c r="J41" i="18"/>
  <c r="F41" i="18"/>
  <c r="S40" i="18"/>
  <c r="J40" i="18"/>
  <c r="F40" i="18"/>
  <c r="S39" i="18"/>
  <c r="J39" i="18"/>
  <c r="F39" i="18"/>
  <c r="S38" i="18"/>
  <c r="J38" i="18"/>
  <c r="F38" i="18"/>
  <c r="S37" i="18"/>
  <c r="J37" i="18"/>
  <c r="F37" i="18"/>
  <c r="S36" i="18"/>
  <c r="J36" i="18"/>
  <c r="F36" i="18"/>
  <c r="S35" i="18"/>
  <c r="J35" i="18"/>
  <c r="F35" i="18"/>
  <c r="S34" i="18"/>
  <c r="J34" i="18"/>
  <c r="F34" i="18"/>
  <c r="S33" i="18"/>
  <c r="J33" i="18"/>
  <c r="F33" i="18"/>
  <c r="S32" i="18"/>
  <c r="J32" i="18"/>
  <c r="F32" i="18"/>
  <c r="S31" i="18"/>
  <c r="J31" i="18"/>
  <c r="F31" i="18"/>
  <c r="S30" i="18"/>
  <c r="J30" i="18"/>
  <c r="F30" i="18"/>
  <c r="S29" i="18"/>
  <c r="J29" i="18"/>
  <c r="F29" i="18"/>
  <c r="S28" i="18"/>
  <c r="J28" i="18"/>
  <c r="F28" i="18"/>
  <c r="S27" i="18"/>
  <c r="J27" i="18"/>
  <c r="F27" i="18"/>
  <c r="S26" i="18"/>
  <c r="J26" i="18"/>
  <c r="F26" i="18"/>
  <c r="S25" i="18"/>
  <c r="J25" i="18"/>
  <c r="F25" i="18"/>
  <c r="S24" i="18"/>
  <c r="J24" i="18"/>
  <c r="F24" i="18"/>
  <c r="S23" i="18"/>
  <c r="J23" i="18"/>
  <c r="F23" i="18"/>
  <c r="S22" i="18"/>
  <c r="J22" i="18"/>
  <c r="F22" i="18"/>
  <c r="S21" i="18"/>
  <c r="J21" i="18"/>
  <c r="F21" i="18"/>
  <c r="S20" i="18"/>
  <c r="J20" i="18"/>
  <c r="F20" i="18"/>
  <c r="S19" i="18"/>
  <c r="J19" i="18"/>
  <c r="F19" i="18"/>
  <c r="S18" i="18"/>
  <c r="J18" i="18"/>
  <c r="F18" i="18"/>
  <c r="S17" i="18"/>
  <c r="J17" i="18"/>
  <c r="F17" i="18"/>
  <c r="S16" i="18"/>
  <c r="J16" i="18"/>
  <c r="F16" i="18"/>
  <c r="S15" i="18"/>
  <c r="J15" i="18"/>
  <c r="F15" i="18"/>
  <c r="S14" i="18"/>
  <c r="J14" i="18"/>
  <c r="F14" i="18"/>
  <c r="S13" i="18"/>
  <c r="J13" i="18"/>
  <c r="F13" i="18"/>
  <c r="S12" i="18"/>
  <c r="J12" i="18"/>
  <c r="F12" i="18"/>
  <c r="I11" i="18"/>
  <c r="I159" i="18" s="1"/>
  <c r="I161" i="18" s="1"/>
  <c r="G9" i="17"/>
  <c r="G118" i="17" l="1"/>
  <c r="F118" i="31"/>
  <c r="K118" i="31" s="1"/>
  <c r="M118" i="31" s="1"/>
  <c r="G122" i="17"/>
  <c r="F122" i="17" s="1"/>
  <c r="R122" i="17" s="1"/>
  <c r="F122" i="31"/>
  <c r="K122" i="31" s="1"/>
  <c r="M122" i="31" s="1"/>
  <c r="G126" i="17"/>
  <c r="F126" i="17" s="1"/>
  <c r="R126" i="17" s="1"/>
  <c r="F126" i="31"/>
  <c r="K126" i="31" s="1"/>
  <c r="M126" i="31" s="1"/>
  <c r="G130" i="17"/>
  <c r="F130" i="17" s="1"/>
  <c r="R130" i="17" s="1"/>
  <c r="F130" i="31"/>
  <c r="K130" i="31" s="1"/>
  <c r="M130" i="31" s="1"/>
  <c r="G134" i="17"/>
  <c r="F134" i="31"/>
  <c r="K134" i="31" s="1"/>
  <c r="M134" i="31" s="1"/>
  <c r="G149" i="17"/>
  <c r="F149" i="17" s="1"/>
  <c r="R149" i="17" s="1"/>
  <c r="F149" i="31"/>
  <c r="K149" i="31" s="1"/>
  <c r="M149" i="31" s="1"/>
  <c r="G153" i="17"/>
  <c r="F153" i="17" s="1"/>
  <c r="R153" i="17" s="1"/>
  <c r="F153" i="31"/>
  <c r="K153" i="31" s="1"/>
  <c r="M153" i="31" s="1"/>
  <c r="G64" i="17"/>
  <c r="F64" i="17" s="1"/>
  <c r="R64" i="17" s="1"/>
  <c r="F64" i="31"/>
  <c r="K64" i="31" s="1"/>
  <c r="M64" i="31" s="1"/>
  <c r="G115" i="17"/>
  <c r="F115" i="31"/>
  <c r="K115" i="31" s="1"/>
  <c r="M115" i="31" s="1"/>
  <c r="G119" i="17"/>
  <c r="F119" i="31"/>
  <c r="K119" i="31" s="1"/>
  <c r="M119" i="31" s="1"/>
  <c r="G123" i="17"/>
  <c r="F123" i="17" s="1"/>
  <c r="R123" i="17" s="1"/>
  <c r="F123" i="31"/>
  <c r="K123" i="31" s="1"/>
  <c r="M123" i="31" s="1"/>
  <c r="G127" i="17"/>
  <c r="F127" i="31"/>
  <c r="K127" i="31" s="1"/>
  <c r="M127" i="31" s="1"/>
  <c r="G131" i="17"/>
  <c r="F131" i="31"/>
  <c r="K131" i="31" s="1"/>
  <c r="M131" i="31" s="1"/>
  <c r="G135" i="17"/>
  <c r="F135" i="17" s="1"/>
  <c r="R135" i="17" s="1"/>
  <c r="F135" i="31"/>
  <c r="K135" i="31" s="1"/>
  <c r="M135" i="31" s="1"/>
  <c r="G150" i="17"/>
  <c r="F150" i="17" s="1"/>
  <c r="R150" i="17" s="1"/>
  <c r="F150" i="31"/>
  <c r="K150" i="31" s="1"/>
  <c r="M150" i="31" s="1"/>
  <c r="G92" i="17"/>
  <c r="F92" i="17" s="1"/>
  <c r="R92" i="17" s="1"/>
  <c r="F92" i="31"/>
  <c r="K92" i="31" s="1"/>
  <c r="M92" i="31" s="1"/>
  <c r="G65" i="17"/>
  <c r="F65" i="31"/>
  <c r="K65" i="31" s="1"/>
  <c r="M65" i="31" s="1"/>
  <c r="G116" i="17"/>
  <c r="F116" i="17" s="1"/>
  <c r="R116" i="17" s="1"/>
  <c r="F116" i="31"/>
  <c r="K116" i="31" s="1"/>
  <c r="M116" i="31" s="1"/>
  <c r="G120" i="17"/>
  <c r="F120" i="17" s="1"/>
  <c r="R120" i="17" s="1"/>
  <c r="F120" i="31"/>
  <c r="K120" i="31" s="1"/>
  <c r="M120" i="31" s="1"/>
  <c r="G124" i="17"/>
  <c r="F124" i="31"/>
  <c r="K124" i="31" s="1"/>
  <c r="M124" i="31" s="1"/>
  <c r="G128" i="17"/>
  <c r="F128" i="17" s="1"/>
  <c r="R128" i="17" s="1"/>
  <c r="F128" i="31"/>
  <c r="K128" i="31" s="1"/>
  <c r="M128" i="31" s="1"/>
  <c r="G132" i="17"/>
  <c r="F132" i="31"/>
  <c r="K132" i="31" s="1"/>
  <c r="M132" i="31" s="1"/>
  <c r="G136" i="17"/>
  <c r="F136" i="17" s="1"/>
  <c r="R136" i="17" s="1"/>
  <c r="F136" i="31"/>
  <c r="K136" i="31" s="1"/>
  <c r="M136" i="31" s="1"/>
  <c r="G147" i="17"/>
  <c r="F147" i="17" s="1"/>
  <c r="R147" i="17" s="1"/>
  <c r="F147" i="31"/>
  <c r="K147" i="31" s="1"/>
  <c r="M147" i="31" s="1"/>
  <c r="G151" i="17"/>
  <c r="F151" i="31"/>
  <c r="K151" i="31" s="1"/>
  <c r="M151" i="31" s="1"/>
  <c r="G95" i="17"/>
  <c r="F95" i="17" s="1"/>
  <c r="R95" i="17" s="1"/>
  <c r="F95" i="31"/>
  <c r="K95" i="31" s="1"/>
  <c r="M95" i="31" s="1"/>
  <c r="G142" i="17"/>
  <c r="F142" i="17" s="1"/>
  <c r="R142" i="17" s="1"/>
  <c r="F142" i="31"/>
  <c r="K142" i="31" s="1"/>
  <c r="M142" i="31" s="1"/>
  <c r="G66" i="17"/>
  <c r="F66" i="17" s="1"/>
  <c r="R66" i="17" s="1"/>
  <c r="F66" i="31"/>
  <c r="K66" i="31" s="1"/>
  <c r="M66" i="31" s="1"/>
  <c r="G117" i="17"/>
  <c r="F117" i="31"/>
  <c r="K117" i="31" s="1"/>
  <c r="M117" i="31" s="1"/>
  <c r="G121" i="17"/>
  <c r="F121" i="31"/>
  <c r="K121" i="31" s="1"/>
  <c r="M121" i="31" s="1"/>
  <c r="G125" i="17"/>
  <c r="F125" i="31"/>
  <c r="K125" i="31" s="1"/>
  <c r="M125" i="31" s="1"/>
  <c r="G129" i="17"/>
  <c r="F129" i="17" s="1"/>
  <c r="R129" i="17" s="1"/>
  <c r="F129" i="31"/>
  <c r="K129" i="31" s="1"/>
  <c r="M129" i="31" s="1"/>
  <c r="G133" i="17"/>
  <c r="F133" i="17" s="1"/>
  <c r="R133" i="17" s="1"/>
  <c r="F133" i="31"/>
  <c r="K133" i="31" s="1"/>
  <c r="M133" i="31" s="1"/>
  <c r="G148" i="17"/>
  <c r="F148" i="31"/>
  <c r="K148" i="31" s="1"/>
  <c r="M148" i="31" s="1"/>
  <c r="G152" i="17"/>
  <c r="F152" i="17" s="1"/>
  <c r="R152" i="17" s="1"/>
  <c r="F152" i="31"/>
  <c r="K152" i="31" s="1"/>
  <c r="M152" i="31" s="1"/>
  <c r="D38" i="18"/>
  <c r="F127" i="17"/>
  <c r="R127" i="17" s="1"/>
  <c r="F131" i="17"/>
  <c r="R131" i="17" s="1"/>
  <c r="F65" i="17"/>
  <c r="R65" i="17" s="1"/>
  <c r="F124" i="17"/>
  <c r="R124" i="17" s="1"/>
  <c r="F151" i="17"/>
  <c r="R151" i="17" s="1"/>
  <c r="F125" i="17"/>
  <c r="R125" i="17" s="1"/>
  <c r="D107" i="18"/>
  <c r="F148" i="17"/>
  <c r="R148" i="17" s="1"/>
  <c r="F9" i="17"/>
  <c r="R9" i="17" s="1"/>
  <c r="F118" i="17"/>
  <c r="R118" i="17" s="1"/>
  <c r="F132" i="17"/>
  <c r="R132" i="17" s="1"/>
  <c r="F121" i="17"/>
  <c r="R121" i="17" s="1"/>
  <c r="F134" i="17"/>
  <c r="R134" i="17" s="1"/>
  <c r="F117" i="17"/>
  <c r="R117" i="17" s="1"/>
  <c r="F115" i="17"/>
  <c r="R115" i="17" s="1"/>
  <c r="F119" i="17"/>
  <c r="R119" i="17" s="1"/>
  <c r="D13" i="18"/>
  <c r="D37" i="18"/>
  <c r="D53" i="18"/>
  <c r="D58" i="18"/>
  <c r="D61" i="18"/>
  <c r="D75" i="18"/>
  <c r="D83" i="18"/>
  <c r="D91" i="18"/>
  <c r="D101" i="18"/>
  <c r="D109" i="18"/>
  <c r="D145" i="18"/>
  <c r="D39" i="18"/>
  <c r="D55" i="18"/>
  <c r="D69" i="18"/>
  <c r="D77" i="18"/>
  <c r="D85" i="18"/>
  <c r="D103" i="18"/>
  <c r="D139" i="18"/>
  <c r="D147" i="18"/>
  <c r="D31" i="18"/>
  <c r="D97" i="18"/>
  <c r="D60" i="18"/>
  <c r="M11" i="18"/>
  <c r="M159" i="18" s="1"/>
  <c r="M161" i="18" s="1"/>
  <c r="D25" i="18"/>
  <c r="D105" i="18"/>
  <c r="D113" i="18"/>
  <c r="D12" i="18"/>
  <c r="D20" i="18"/>
  <c r="D23" i="18"/>
  <c r="D41" i="18"/>
  <c r="D49" i="18"/>
  <c r="D115" i="18"/>
  <c r="D44" i="18"/>
  <c r="D52" i="18"/>
  <c r="D21" i="18"/>
  <c r="D19" i="18"/>
  <c r="D42" i="18"/>
  <c r="D45" i="18"/>
  <c r="D17" i="18"/>
  <c r="D43" i="18"/>
  <c r="D51" i="18"/>
  <c r="E11" i="18"/>
  <c r="D28" i="18"/>
  <c r="D36" i="18"/>
  <c r="D70" i="18"/>
  <c r="D78" i="18"/>
  <c r="D86" i="18"/>
  <c r="D104" i="18"/>
  <c r="D111" i="18"/>
  <c r="D114" i="18"/>
  <c r="D26" i="18"/>
  <c r="D29" i="18"/>
  <c r="D54" i="18"/>
  <c r="D59" i="18"/>
  <c r="D99" i="18"/>
  <c r="D138" i="18"/>
  <c r="D146" i="18"/>
  <c r="D57" i="18"/>
  <c r="D71" i="18"/>
  <c r="D79" i="18"/>
  <c r="D87" i="18"/>
  <c r="D22" i="18"/>
  <c r="D27" i="18"/>
  <c r="D35" i="18"/>
  <c r="D47" i="18"/>
  <c r="D100" i="18"/>
  <c r="D144" i="18"/>
  <c r="D15" i="18"/>
  <c r="D33" i="18"/>
  <c r="D63" i="18"/>
  <c r="F94" i="18"/>
  <c r="F11" i="18" s="1"/>
  <c r="F159" i="18" s="1"/>
  <c r="F161" i="18" s="1"/>
  <c r="D98" i="18"/>
  <c r="D108" i="18"/>
  <c r="D34" i="18"/>
  <c r="D50" i="18"/>
  <c r="D16" i="18"/>
  <c r="D32" i="18"/>
  <c r="D14" i="18"/>
  <c r="D30" i="18"/>
  <c r="D46" i="18"/>
  <c r="D62" i="18"/>
  <c r="D73" i="18"/>
  <c r="D81" i="18"/>
  <c r="D89" i="18"/>
  <c r="D112" i="18"/>
  <c r="D141" i="18"/>
  <c r="D95" i="18"/>
  <c r="D68" i="18"/>
  <c r="D76" i="18"/>
  <c r="D84" i="18"/>
  <c r="D92" i="18"/>
  <c r="D110" i="18"/>
  <c r="D64" i="18"/>
  <c r="D48" i="18"/>
  <c r="D24" i="18"/>
  <c r="D40" i="18"/>
  <c r="D56" i="18"/>
  <c r="D74" i="18"/>
  <c r="D82" i="18"/>
  <c r="D90" i="18"/>
  <c r="D106" i="18"/>
  <c r="D142" i="18"/>
  <c r="D18" i="18"/>
  <c r="D72" i="18"/>
  <c r="D80" i="18"/>
  <c r="D88" i="18"/>
  <c r="D102" i="18"/>
  <c r="D140" i="18"/>
  <c r="L94" i="18"/>
  <c r="G75" i="17" l="1"/>
  <c r="F75" i="31"/>
  <c r="K75" i="31" s="1"/>
  <c r="M75" i="31" s="1"/>
  <c r="G43" i="17"/>
  <c r="F43" i="31"/>
  <c r="K43" i="31" s="1"/>
  <c r="M43" i="31" s="1"/>
  <c r="G71" i="17"/>
  <c r="F71" i="31"/>
  <c r="K71" i="31" s="1"/>
  <c r="M71" i="31" s="1"/>
  <c r="G39" i="17"/>
  <c r="F39" i="17" s="1"/>
  <c r="R39" i="17" s="1"/>
  <c r="F39" i="31"/>
  <c r="K39" i="31" s="1"/>
  <c r="M39" i="31" s="1"/>
  <c r="G67" i="17"/>
  <c r="F67" i="31"/>
  <c r="K67" i="31" s="1"/>
  <c r="M67" i="31" s="1"/>
  <c r="G45" i="17"/>
  <c r="F45" i="31"/>
  <c r="K45" i="31" s="1"/>
  <c r="M45" i="31" s="1"/>
  <c r="G97" i="17"/>
  <c r="F97" i="31"/>
  <c r="K97" i="31" s="1"/>
  <c r="M97" i="31" s="1"/>
  <c r="G34" i="17"/>
  <c r="F34" i="31"/>
  <c r="K34" i="31" s="1"/>
  <c r="M34" i="31" s="1"/>
  <c r="G137" i="17"/>
  <c r="F137" i="31"/>
  <c r="K137" i="31" s="1"/>
  <c r="M137" i="31" s="1"/>
  <c r="G103" i="17"/>
  <c r="F103" i="31"/>
  <c r="K103" i="31" s="1"/>
  <c r="M103" i="31" s="1"/>
  <c r="G42" i="17"/>
  <c r="F42" i="31"/>
  <c r="K42" i="31" s="1"/>
  <c r="M42" i="31" s="1"/>
  <c r="G114" i="17"/>
  <c r="F114" i="17" s="1"/>
  <c r="R114" i="17" s="1"/>
  <c r="F114" i="31"/>
  <c r="K114" i="31" s="1"/>
  <c r="M114" i="31" s="1"/>
  <c r="G24" i="17"/>
  <c r="F24" i="31"/>
  <c r="K24" i="31" s="1"/>
  <c r="M24" i="31" s="1"/>
  <c r="G84" i="17"/>
  <c r="F84" i="31"/>
  <c r="K84" i="31" s="1"/>
  <c r="M84" i="31" s="1"/>
  <c r="G90" i="17"/>
  <c r="F90" i="31"/>
  <c r="K90" i="31" s="1"/>
  <c r="M90" i="31" s="1"/>
  <c r="G37" i="17"/>
  <c r="F37" i="17" s="1"/>
  <c r="R37" i="17" s="1"/>
  <c r="F37" i="31"/>
  <c r="K37" i="31" s="1"/>
  <c r="M37" i="31" s="1"/>
  <c r="G145" i="17"/>
  <c r="F145" i="31"/>
  <c r="K145" i="31" s="1"/>
  <c r="M145" i="31" s="1"/>
  <c r="G98" i="17"/>
  <c r="F98" i="31"/>
  <c r="K98" i="31" s="1"/>
  <c r="M98" i="31" s="1"/>
  <c r="G16" i="17"/>
  <c r="F16" i="31"/>
  <c r="K16" i="31" s="1"/>
  <c r="M16" i="31" s="1"/>
  <c r="G76" i="17"/>
  <c r="F76" i="17" s="1"/>
  <c r="R76" i="17" s="1"/>
  <c r="F76" i="31"/>
  <c r="K76" i="31" s="1"/>
  <c r="M76" i="31" s="1"/>
  <c r="G141" i="17"/>
  <c r="F141" i="31"/>
  <c r="K141" i="31" s="1"/>
  <c r="M141" i="31" s="1"/>
  <c r="G47" i="17"/>
  <c r="F47" i="31"/>
  <c r="K47" i="31" s="1"/>
  <c r="M47" i="31" s="1"/>
  <c r="G140" i="17"/>
  <c r="F140" i="31"/>
  <c r="K140" i="31" s="1"/>
  <c r="M140" i="31" s="1"/>
  <c r="G13" i="17"/>
  <c r="F13" i="17" s="1"/>
  <c r="R13" i="17" s="1"/>
  <c r="F13" i="31"/>
  <c r="K13" i="31" s="1"/>
  <c r="M13" i="31" s="1"/>
  <c r="G62" i="17"/>
  <c r="F62" i="31"/>
  <c r="K62" i="31" s="1"/>
  <c r="M62" i="31" s="1"/>
  <c r="G21" i="17"/>
  <c r="F21" i="31"/>
  <c r="K21" i="31" s="1"/>
  <c r="M21" i="31" s="1"/>
  <c r="G58" i="17"/>
  <c r="F58" i="31"/>
  <c r="K58" i="31" s="1"/>
  <c r="M58" i="31" s="1"/>
  <c r="G77" i="17"/>
  <c r="F77" i="17" s="1"/>
  <c r="R77" i="17" s="1"/>
  <c r="F77" i="31"/>
  <c r="K77" i="31" s="1"/>
  <c r="M77" i="31" s="1"/>
  <c r="G44" i="17"/>
  <c r="F44" i="31"/>
  <c r="K44" i="31" s="1"/>
  <c r="M44" i="31" s="1"/>
  <c r="G40" i="17"/>
  <c r="F40" i="31"/>
  <c r="K40" i="31" s="1"/>
  <c r="M40" i="31" s="1"/>
  <c r="G59" i="17"/>
  <c r="F59" i="31"/>
  <c r="K59" i="31" s="1"/>
  <c r="M59" i="31" s="1"/>
  <c r="G68" i="17"/>
  <c r="F68" i="17" s="1"/>
  <c r="R68" i="17" s="1"/>
  <c r="F68" i="31"/>
  <c r="K68" i="31" s="1"/>
  <c r="M68" i="31" s="1"/>
  <c r="G74" i="17"/>
  <c r="F74" i="31"/>
  <c r="K74" i="31" s="1"/>
  <c r="M74" i="31" s="1"/>
  <c r="G106" i="17"/>
  <c r="F106" i="31"/>
  <c r="K106" i="31" s="1"/>
  <c r="M106" i="31" s="1"/>
  <c r="G79" i="17"/>
  <c r="F79" i="31"/>
  <c r="K79" i="31" s="1"/>
  <c r="M79" i="31" s="1"/>
  <c r="G107" i="17"/>
  <c r="F107" i="31"/>
  <c r="K107" i="31" s="1"/>
  <c r="M107" i="31" s="1"/>
  <c r="G105" i="17"/>
  <c r="F105" i="31"/>
  <c r="K105" i="31" s="1"/>
  <c r="M105" i="31" s="1"/>
  <c r="G31" i="17"/>
  <c r="F31" i="31"/>
  <c r="K31" i="31" s="1"/>
  <c r="M31" i="31" s="1"/>
  <c r="G53" i="17"/>
  <c r="F53" i="31"/>
  <c r="K53" i="31" s="1"/>
  <c r="M53" i="31" s="1"/>
  <c r="G22" i="17"/>
  <c r="F22" i="17" s="1"/>
  <c r="R22" i="17" s="1"/>
  <c r="F22" i="31"/>
  <c r="K22" i="31" s="1"/>
  <c r="M22" i="31" s="1"/>
  <c r="G60" i="17"/>
  <c r="F60" i="31"/>
  <c r="K60" i="31" s="1"/>
  <c r="M60" i="31" s="1"/>
  <c r="G61" i="17"/>
  <c r="F61" i="31"/>
  <c r="K61" i="31" s="1"/>
  <c r="M61" i="31" s="1"/>
  <c r="G50" i="17"/>
  <c r="F50" i="17" s="1"/>
  <c r="R50" i="17" s="1"/>
  <c r="F50" i="31"/>
  <c r="K50" i="31" s="1"/>
  <c r="M50" i="31" s="1"/>
  <c r="G100" i="17"/>
  <c r="F100" i="17" s="1"/>
  <c r="R100" i="17" s="1"/>
  <c r="F100" i="31"/>
  <c r="K100" i="31" s="1"/>
  <c r="M100" i="31" s="1"/>
  <c r="G23" i="17"/>
  <c r="F23" i="31"/>
  <c r="K23" i="31" s="1"/>
  <c r="M23" i="31" s="1"/>
  <c r="G85" i="17"/>
  <c r="F85" i="31"/>
  <c r="K85" i="31" s="1"/>
  <c r="M85" i="31" s="1"/>
  <c r="G63" i="17"/>
  <c r="F63" i="31"/>
  <c r="K63" i="31" s="1"/>
  <c r="M63" i="31" s="1"/>
  <c r="G111" i="17"/>
  <c r="F111" i="17" s="1"/>
  <c r="R111" i="17" s="1"/>
  <c r="F111" i="31"/>
  <c r="K111" i="31" s="1"/>
  <c r="M111" i="31" s="1"/>
  <c r="G32" i="17"/>
  <c r="F32" i="31"/>
  <c r="K32" i="31" s="1"/>
  <c r="M32" i="31" s="1"/>
  <c r="G86" i="17"/>
  <c r="F86" i="31"/>
  <c r="K86" i="31" s="1"/>
  <c r="M86" i="31" s="1"/>
  <c r="G69" i="17"/>
  <c r="F69" i="31"/>
  <c r="K69" i="31" s="1"/>
  <c r="M69" i="31" s="1"/>
  <c r="G41" i="17"/>
  <c r="F41" i="17" s="1"/>
  <c r="R41" i="17" s="1"/>
  <c r="F41" i="31"/>
  <c r="K41" i="31" s="1"/>
  <c r="M41" i="31" s="1"/>
  <c r="G96" i="17"/>
  <c r="F96" i="31"/>
  <c r="K96" i="31" s="1"/>
  <c r="M96" i="31" s="1"/>
  <c r="G54" i="17"/>
  <c r="F54" i="31"/>
  <c r="K54" i="31" s="1"/>
  <c r="M54" i="31" s="1"/>
  <c r="G139" i="17"/>
  <c r="F139" i="31"/>
  <c r="K139" i="31" s="1"/>
  <c r="M139" i="31" s="1"/>
  <c r="G89" i="17"/>
  <c r="F89" i="17" s="1"/>
  <c r="R89" i="17" s="1"/>
  <c r="F89" i="31"/>
  <c r="K89" i="31" s="1"/>
  <c r="M89" i="31" s="1"/>
  <c r="G109" i="17"/>
  <c r="F109" i="31"/>
  <c r="K109" i="31" s="1"/>
  <c r="M109" i="31" s="1"/>
  <c r="G88" i="17"/>
  <c r="F88" i="31"/>
  <c r="K88" i="31" s="1"/>
  <c r="M88" i="31" s="1"/>
  <c r="G15" i="17"/>
  <c r="F15" i="31"/>
  <c r="K15" i="31" s="1"/>
  <c r="M15" i="31" s="1"/>
  <c r="G14" i="17"/>
  <c r="F14" i="17" s="1"/>
  <c r="R14" i="17" s="1"/>
  <c r="F14" i="31"/>
  <c r="K14" i="31" s="1"/>
  <c r="M14" i="31" s="1"/>
  <c r="G78" i="17"/>
  <c r="F78" i="31"/>
  <c r="K78" i="31" s="1"/>
  <c r="M78" i="31" s="1"/>
  <c r="G28" i="17"/>
  <c r="F28" i="31"/>
  <c r="K28" i="31" s="1"/>
  <c r="M28" i="31" s="1"/>
  <c r="G35" i="17"/>
  <c r="F35" i="31"/>
  <c r="K35" i="31" s="1"/>
  <c r="M35" i="31" s="1"/>
  <c r="G18" i="17"/>
  <c r="F18" i="17" s="1"/>
  <c r="R18" i="17" s="1"/>
  <c r="F18" i="31"/>
  <c r="K18" i="31" s="1"/>
  <c r="M18" i="31" s="1"/>
  <c r="G19" i="17"/>
  <c r="F19" i="31"/>
  <c r="K19" i="31" s="1"/>
  <c r="M19" i="31" s="1"/>
  <c r="G30" i="17"/>
  <c r="F30" i="31"/>
  <c r="K30" i="31" s="1"/>
  <c r="M30" i="31" s="1"/>
  <c r="G38" i="17"/>
  <c r="F38" i="31"/>
  <c r="K38" i="31" s="1"/>
  <c r="M38" i="31" s="1"/>
  <c r="G57" i="17"/>
  <c r="F57" i="17" s="1"/>
  <c r="R57" i="17" s="1"/>
  <c r="F57" i="31"/>
  <c r="K57" i="31" s="1"/>
  <c r="M57" i="31" s="1"/>
  <c r="G55" i="17"/>
  <c r="F55" i="31"/>
  <c r="K55" i="31" s="1"/>
  <c r="M55" i="31" s="1"/>
  <c r="G110" i="17"/>
  <c r="F110" i="17" s="1"/>
  <c r="R110" i="17" s="1"/>
  <c r="F110" i="31"/>
  <c r="K110" i="31" s="1"/>
  <c r="M110" i="31" s="1"/>
  <c r="G102" i="17"/>
  <c r="F102" i="31"/>
  <c r="K102" i="31" s="1"/>
  <c r="M102" i="31" s="1"/>
  <c r="G29" i="17"/>
  <c r="F29" i="17" s="1"/>
  <c r="R29" i="17" s="1"/>
  <c r="F29" i="31"/>
  <c r="K29" i="31" s="1"/>
  <c r="M29" i="31" s="1"/>
  <c r="G101" i="17"/>
  <c r="F101" i="31"/>
  <c r="K101" i="31" s="1"/>
  <c r="M101" i="31" s="1"/>
  <c r="G91" i="17"/>
  <c r="F91" i="31"/>
  <c r="K91" i="31" s="1"/>
  <c r="M91" i="31" s="1"/>
  <c r="G49" i="17"/>
  <c r="F49" i="31"/>
  <c r="K49" i="31" s="1"/>
  <c r="M49" i="31" s="1"/>
  <c r="G70" i="17"/>
  <c r="F70" i="17" s="1"/>
  <c r="R70" i="17" s="1"/>
  <c r="F70" i="31"/>
  <c r="K70" i="31" s="1"/>
  <c r="M70" i="31" s="1"/>
  <c r="G27" i="17"/>
  <c r="F27" i="31"/>
  <c r="K27" i="31" s="1"/>
  <c r="M27" i="31" s="1"/>
  <c r="G11" i="17"/>
  <c r="F11" i="31"/>
  <c r="G144" i="17"/>
  <c r="F144" i="31"/>
  <c r="K144" i="31" s="1"/>
  <c r="M144" i="31" s="1"/>
  <c r="G46" i="17"/>
  <c r="F46" i="17" s="1"/>
  <c r="R46" i="17" s="1"/>
  <c r="F46" i="31"/>
  <c r="K46" i="31" s="1"/>
  <c r="M46" i="31" s="1"/>
  <c r="G104" i="17"/>
  <c r="F104" i="17" s="1"/>
  <c r="R104" i="17" s="1"/>
  <c r="F104" i="31"/>
  <c r="K104" i="31" s="1"/>
  <c r="M104" i="31" s="1"/>
  <c r="G12" i="17"/>
  <c r="F12" i="17" s="1"/>
  <c r="R12" i="17" s="1"/>
  <c r="F12" i="31"/>
  <c r="K12" i="31" s="1"/>
  <c r="M12" i="31" s="1"/>
  <c r="G17" i="17"/>
  <c r="F17" i="31"/>
  <c r="K17" i="31" s="1"/>
  <c r="M17" i="31" s="1"/>
  <c r="G94" i="17"/>
  <c r="F94" i="17" s="1"/>
  <c r="R94" i="17" s="1"/>
  <c r="F94" i="31"/>
  <c r="K94" i="31" s="1"/>
  <c r="M94" i="31" s="1"/>
  <c r="G26" i="17"/>
  <c r="F26" i="31"/>
  <c r="K26" i="31" s="1"/>
  <c r="M26" i="31" s="1"/>
  <c r="G48" i="17"/>
  <c r="F48" i="31"/>
  <c r="K48" i="31" s="1"/>
  <c r="M48" i="31" s="1"/>
  <c r="G82" i="17"/>
  <c r="F82" i="17" s="1"/>
  <c r="R82" i="17" s="1"/>
  <c r="F82" i="31"/>
  <c r="K82" i="31" s="1"/>
  <c r="M82" i="31" s="1"/>
  <c r="G81" i="17"/>
  <c r="F81" i="17" s="1"/>
  <c r="R81" i="17" s="1"/>
  <c r="F81" i="31"/>
  <c r="K81" i="31" s="1"/>
  <c r="M81" i="31" s="1"/>
  <c r="G80" i="17"/>
  <c r="F80" i="31"/>
  <c r="K80" i="31" s="1"/>
  <c r="M80" i="31" s="1"/>
  <c r="G143" i="17"/>
  <c r="F143" i="31"/>
  <c r="K143" i="31" s="1"/>
  <c r="M143" i="31" s="1"/>
  <c r="G25" i="17"/>
  <c r="F25" i="31"/>
  <c r="K25" i="31" s="1"/>
  <c r="M25" i="31" s="1"/>
  <c r="G20" i="17"/>
  <c r="F20" i="17" s="1"/>
  <c r="R20" i="17" s="1"/>
  <c r="F20" i="31"/>
  <c r="K20" i="31" s="1"/>
  <c r="M20" i="31" s="1"/>
  <c r="G146" i="17"/>
  <c r="F146" i="31"/>
  <c r="K146" i="31" s="1"/>
  <c r="M146" i="31" s="1"/>
  <c r="G52" i="17"/>
  <c r="F52" i="31"/>
  <c r="K52" i="31" s="1"/>
  <c r="M52" i="31" s="1"/>
  <c r="G87" i="17"/>
  <c r="F87" i="31"/>
  <c r="K87" i="31" s="1"/>
  <c r="M87" i="31" s="1"/>
  <c r="G73" i="17"/>
  <c r="F73" i="17" s="1"/>
  <c r="R73" i="17" s="1"/>
  <c r="F73" i="31"/>
  <c r="K73" i="31" s="1"/>
  <c r="M73" i="31" s="1"/>
  <c r="G83" i="17"/>
  <c r="F83" i="31"/>
  <c r="K83" i="31" s="1"/>
  <c r="M83" i="31" s="1"/>
  <c r="G72" i="17"/>
  <c r="F72" i="31"/>
  <c r="K72" i="31" s="1"/>
  <c r="M72" i="31" s="1"/>
  <c r="G33" i="17"/>
  <c r="F33" i="31"/>
  <c r="K33" i="31" s="1"/>
  <c r="M33" i="31" s="1"/>
  <c r="G99" i="17"/>
  <c r="F99" i="17" s="1"/>
  <c r="R99" i="17" s="1"/>
  <c r="F99" i="31"/>
  <c r="K99" i="31" s="1"/>
  <c r="M99" i="31" s="1"/>
  <c r="G56" i="17"/>
  <c r="F56" i="31"/>
  <c r="K56" i="31" s="1"/>
  <c r="M56" i="31" s="1"/>
  <c r="G113" i="17"/>
  <c r="F113" i="31"/>
  <c r="K113" i="31" s="1"/>
  <c r="M113" i="31" s="1"/>
  <c r="G51" i="17"/>
  <c r="F51" i="31"/>
  <c r="K51" i="31" s="1"/>
  <c r="M51" i="31" s="1"/>
  <c r="G112" i="17"/>
  <c r="F112" i="17" s="1"/>
  <c r="R112" i="17" s="1"/>
  <c r="F112" i="31"/>
  <c r="K112" i="31" s="1"/>
  <c r="M112" i="31" s="1"/>
  <c r="G138" i="17"/>
  <c r="F138" i="31"/>
  <c r="K138" i="31" s="1"/>
  <c r="M138" i="31" s="1"/>
  <c r="G108" i="17"/>
  <c r="F108" i="31"/>
  <c r="K108" i="31" s="1"/>
  <c r="M108" i="31" s="1"/>
  <c r="G36" i="17"/>
  <c r="F36" i="31"/>
  <c r="K36" i="31" s="1"/>
  <c r="M36" i="31" s="1"/>
  <c r="F75" i="17"/>
  <c r="R75" i="17" s="1"/>
  <c r="F107" i="17"/>
  <c r="R107" i="17" s="1"/>
  <c r="F145" i="17"/>
  <c r="R145" i="17" s="1"/>
  <c r="F43" i="17"/>
  <c r="R43" i="17" s="1"/>
  <c r="F102" i="17"/>
  <c r="R102" i="17" s="1"/>
  <c r="F71" i="17"/>
  <c r="R71" i="17" s="1"/>
  <c r="F67" i="17"/>
  <c r="R67" i="17" s="1"/>
  <c r="F45" i="17"/>
  <c r="R45" i="17" s="1"/>
  <c r="F97" i="17"/>
  <c r="R97" i="17" s="1"/>
  <c r="F34" i="17"/>
  <c r="R34" i="17" s="1"/>
  <c r="F137" i="17"/>
  <c r="R137" i="17" s="1"/>
  <c r="F103" i="17"/>
  <c r="R103" i="17" s="1"/>
  <c r="F42" i="17"/>
  <c r="R42" i="17" s="1"/>
  <c r="F24" i="17"/>
  <c r="R24" i="17" s="1"/>
  <c r="F84" i="17"/>
  <c r="R84" i="17" s="1"/>
  <c r="F90" i="17"/>
  <c r="R90" i="17" s="1"/>
  <c r="F79" i="17"/>
  <c r="R79" i="17" s="1"/>
  <c r="F17" i="17"/>
  <c r="R17" i="17" s="1"/>
  <c r="F98" i="17"/>
  <c r="R98" i="17" s="1"/>
  <c r="F16" i="17"/>
  <c r="R16" i="17" s="1"/>
  <c r="F47" i="17"/>
  <c r="R47" i="17" s="1"/>
  <c r="F21" i="17"/>
  <c r="R21" i="17" s="1"/>
  <c r="F44" i="17"/>
  <c r="R44" i="17" s="1"/>
  <c r="F105" i="17"/>
  <c r="R105" i="17" s="1"/>
  <c r="F63" i="17"/>
  <c r="R63" i="17" s="1"/>
  <c r="F31" i="17"/>
  <c r="R31" i="17" s="1"/>
  <c r="F32" i="17"/>
  <c r="R32" i="17" s="1"/>
  <c r="F86" i="17"/>
  <c r="R86" i="17" s="1"/>
  <c r="F53" i="17"/>
  <c r="R53" i="17" s="1"/>
  <c r="F69" i="17"/>
  <c r="R69" i="17" s="1"/>
  <c r="F96" i="17"/>
  <c r="R96" i="17" s="1"/>
  <c r="F54" i="17"/>
  <c r="R54" i="17" s="1"/>
  <c r="F60" i="17"/>
  <c r="R60" i="17" s="1"/>
  <c r="F55" i="17"/>
  <c r="R55" i="17" s="1"/>
  <c r="F23" i="17"/>
  <c r="R23" i="17" s="1"/>
  <c r="F85" i="17"/>
  <c r="R85" i="17" s="1"/>
  <c r="F74" i="17"/>
  <c r="R74" i="17" s="1"/>
  <c r="F109" i="17"/>
  <c r="R109" i="17" s="1"/>
  <c r="F88" i="17"/>
  <c r="R88" i="17" s="1"/>
  <c r="F15" i="17"/>
  <c r="R15" i="17" s="1"/>
  <c r="F78" i="17"/>
  <c r="R78" i="17" s="1"/>
  <c r="F28" i="17"/>
  <c r="R28" i="17" s="1"/>
  <c r="F35" i="17"/>
  <c r="R35" i="17" s="1"/>
  <c r="F19" i="17"/>
  <c r="R19" i="17" s="1"/>
  <c r="F30" i="17"/>
  <c r="R30" i="17" s="1"/>
  <c r="F38" i="17"/>
  <c r="R38" i="17" s="1"/>
  <c r="F106" i="17"/>
  <c r="R106" i="17" s="1"/>
  <c r="F141" i="17"/>
  <c r="R141" i="17" s="1"/>
  <c r="F62" i="17"/>
  <c r="R62" i="17" s="1"/>
  <c r="F40" i="17"/>
  <c r="R40" i="17" s="1"/>
  <c r="F139" i="17"/>
  <c r="R139" i="17" s="1"/>
  <c r="F91" i="17"/>
  <c r="R91" i="17" s="1"/>
  <c r="F80" i="17"/>
  <c r="R80" i="17" s="1"/>
  <c r="F49" i="17"/>
  <c r="R49" i="17" s="1"/>
  <c r="F143" i="17"/>
  <c r="R143" i="17" s="1"/>
  <c r="F25" i="17"/>
  <c r="R25" i="17" s="1"/>
  <c r="F27" i="17"/>
  <c r="R27" i="17" s="1"/>
  <c r="F11" i="17"/>
  <c r="R11" i="17" s="1"/>
  <c r="F146" i="17"/>
  <c r="R146" i="17" s="1"/>
  <c r="F144" i="17"/>
  <c r="R144" i="17" s="1"/>
  <c r="F52" i="17"/>
  <c r="R52" i="17" s="1"/>
  <c r="F61" i="17"/>
  <c r="R61" i="17" s="1"/>
  <c r="F26" i="17"/>
  <c r="R26" i="17" s="1"/>
  <c r="F48" i="17"/>
  <c r="R48" i="17" s="1"/>
  <c r="F140" i="17"/>
  <c r="R140" i="17" s="1"/>
  <c r="F58" i="17"/>
  <c r="R58" i="17" s="1"/>
  <c r="F59" i="17"/>
  <c r="R59" i="17" s="1"/>
  <c r="F101" i="17"/>
  <c r="R101" i="17" s="1"/>
  <c r="F87" i="17"/>
  <c r="R87" i="17" s="1"/>
  <c r="F83" i="17"/>
  <c r="R83" i="17" s="1"/>
  <c r="F72" i="17"/>
  <c r="R72" i="17" s="1"/>
  <c r="F33" i="17"/>
  <c r="R33" i="17" s="1"/>
  <c r="F56" i="17"/>
  <c r="R56" i="17" s="1"/>
  <c r="F113" i="17"/>
  <c r="R113" i="17" s="1"/>
  <c r="F51" i="17"/>
  <c r="R51" i="17" s="1"/>
  <c r="F138" i="17"/>
  <c r="R138" i="17" s="1"/>
  <c r="F108" i="17"/>
  <c r="R108" i="17" s="1"/>
  <c r="F36" i="17"/>
  <c r="R36" i="17" s="1"/>
  <c r="E159" i="18"/>
  <c r="E161" i="18" s="1"/>
  <c r="J94" i="18"/>
  <c r="L11" i="18"/>
  <c r="L159" i="18" s="1"/>
  <c r="L161" i="18" s="1"/>
  <c r="K11" i="31" l="1"/>
  <c r="J11" i="18"/>
  <c r="D11" i="18" s="1"/>
  <c r="D94" i="18"/>
  <c r="G93" i="17" l="1"/>
  <c r="F93" i="17" s="1"/>
  <c r="F10" i="17" s="1"/>
  <c r="F8" i="17" s="1"/>
  <c r="F93" i="31"/>
  <c r="M11" i="31"/>
  <c r="G10" i="17"/>
  <c r="G8" i="17" s="1"/>
  <c r="J159" i="18"/>
  <c r="J161" i="18" s="1"/>
  <c r="D159" i="18"/>
  <c r="D161" i="18" s="1"/>
  <c r="K93" i="31" l="1"/>
  <c r="F10" i="31"/>
  <c r="F8" i="31" s="1"/>
  <c r="R93" i="17"/>
  <c r="M93" i="31" l="1"/>
  <c r="M10" i="31" s="1"/>
  <c r="M8" i="31" s="1"/>
  <c r="K10" i="31"/>
  <c r="K8" i="31" s="1"/>
  <c r="R10" i="17"/>
  <c r="R8" i="17" s="1"/>
</calcChain>
</file>

<file path=xl/sharedStrings.xml><?xml version="1.0" encoding="utf-8"?>
<sst xmlns="http://schemas.openxmlformats.org/spreadsheetml/2006/main" count="4033" uniqueCount="404">
  <si>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</si>
  <si>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</si>
  <si>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</si>
  <si>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</si>
  <si>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</si>
  <si>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</si>
  <si>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</si>
  <si>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</si>
  <si>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</si>
  <si>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</si>
  <si>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</si>
  <si>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</si>
  <si>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</si>
  <si>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</si>
  <si>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</si>
  <si>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</si>
  <si>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</si>
  <si>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</si>
  <si>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</si>
  <si>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</si>
  <si>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</si>
  <si>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</si>
  <si>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</si>
  <si>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</si>
  <si>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</si>
  <si>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</si>
  <si>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</si>
  <si>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</si>
  <si>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</si>
  <si>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</si>
  <si>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</si>
  <si>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</si>
  <si>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</si>
  <si>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</si>
  <si>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</si>
  <si>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</si>
  <si>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</si>
  <si>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</si>
  <si>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</si>
  <si>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</si>
  <si>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</si>
  <si>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</si>
  <si>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</si>
  <si>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</si>
  <si>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</si>
  <si>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РД №3 г.Уфа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</si>
  <si>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</si>
  <si>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</si>
  <si>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</si>
  <si>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</si>
  <si>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</si>
  <si>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</si>
  <si>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</si>
  <si>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</si>
  <si>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</si>
  <si>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</si>
  <si>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</si>
  <si>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</si>
  <si>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</si>
  <si>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отдельные виды диагностики по ПГГ</t>
  </si>
  <si>
    <t>ФАП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</si>
  <si>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</si>
  <si>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</si>
  <si>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</si>
  <si>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</si>
  <si>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</si>
  <si>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</si>
  <si>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</si>
  <si>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</si>
  <si>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</si>
  <si>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</si>
  <si>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</si>
  <si>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</si>
  <si>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</si>
  <si>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</si>
  <si>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</si>
  <si>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</si>
  <si>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</si>
  <si>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</si>
  <si>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</si>
  <si>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</si>
  <si>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</si>
  <si>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</si>
  <si>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</si>
  <si>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</si>
  <si>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</si>
  <si>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</si>
  <si>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</si>
  <si>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</si>
  <si>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</si>
  <si>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</si>
  <si>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</si>
  <si>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</si>
  <si>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</si>
  <si>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</si>
  <si>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</si>
  <si>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</si>
  <si>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</si>
  <si>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</si>
  <si>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</si>
  <si>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</si>
  <si>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</si>
  <si>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</si>
  <si>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</si>
  <si>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</si>
  <si>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</si>
  <si>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</si>
  <si>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</si>
  <si>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</si>
  <si>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</si>
  <si>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</si>
  <si>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</si>
  <si>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</si>
  <si>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</si>
  <si>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</si>
  <si>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</si>
  <si>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</si>
  <si>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</si>
  <si>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</si>
  <si>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</si>
  <si>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</si>
  <si>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</si>
  <si>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</si>
  <si>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</si>
  <si>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</si>
  <si>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</si>
  <si>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</si>
  <si>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</si>
  <si>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</si>
  <si>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</si>
  <si>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</si>
  <si>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</si>
  <si>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</si>
  <si>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</si>
  <si>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</si>
  <si>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</si>
  <si>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</si>
  <si>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</si>
  <si>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</si>
  <si>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</si>
  <si>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</si>
  <si>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</si>
  <si>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</si>
  <si>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</si>
  <si>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</si>
  <si>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</si>
  <si>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</si>
  <si>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</si>
  <si>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</si>
  <si>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</si>
  <si>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</si>
  <si>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</si>
  <si>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</si>
  <si>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</si>
  <si>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</si>
  <si>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</si>
  <si>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</si>
  <si>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</si>
  <si>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</si>
  <si>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</si>
  <si>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</si>
  <si>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</si>
  <si>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</si>
  <si>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</si>
  <si>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</si>
  <si>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</si>
  <si>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</si>
  <si>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</si>
  <si>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</si>
  <si>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</si>
  <si>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</si>
  <si>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</si>
  <si>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</si>
  <si>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</si>
  <si>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</si>
  <si>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</si>
  <si>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</si>
  <si>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</si>
  <si>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</si>
  <si>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</si>
  <si>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</si>
  <si>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</si>
  <si>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</si>
  <si>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</si>
  <si>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</si>
  <si>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</si>
  <si>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</si>
  <si>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</si>
  <si>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</si>
  <si>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</si>
  <si>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</si>
  <si>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</si>
  <si>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</si>
  <si>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</si>
  <si>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</si>
  <si>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</si>
  <si>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</si>
  <si>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</si>
  <si>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</si>
  <si>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</si>
  <si>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</si>
  <si>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</si>
  <si>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</si>
  <si>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</si>
  <si>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</si>
  <si>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</si>
  <si>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</si>
  <si>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</si>
  <si>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</si>
  <si>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</si>
  <si>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</si>
  <si>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</si>
  <si>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</si>
  <si>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</si>
  <si>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</si>
  <si>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</si>
  <si>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</si>
  <si>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</si>
  <si>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</si>
  <si>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</si>
  <si>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</si>
  <si>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</si>
  <si>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</si>
  <si>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</si>
  <si>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</si>
  <si>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</si>
  <si>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</si>
  <si>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</si>
  <si>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</si>
  <si>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</si>
  <si>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</si>
  <si>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</si>
  <si>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</si>
  <si>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</si>
  <si>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</si>
  <si>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</si>
  <si>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</si>
  <si>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</si>
  <si>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</si>
  <si>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</si>
  <si>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</si>
  <si>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</si>
  <si>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</si>
  <si>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</si>
  <si>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</si>
  <si>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</si>
  <si>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</si>
  <si>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</si>
  <si>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</si>
  <si>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</si>
  <si>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</si>
  <si>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</si>
  <si>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</si>
  <si>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</si>
  <si>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</si>
  <si>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</si>
  <si>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</si>
  <si>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</si>
  <si>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</si>
  <si>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</si>
  <si>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</si>
  <si>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</si>
  <si>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</si>
  <si>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</si>
  <si>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</si>
  <si>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</si>
  <si>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</si>
  <si>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</si>
  <si>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</si>
  <si>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</si>
  <si>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</si>
  <si>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</si>
  <si>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</si>
  <si>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</si>
  <si>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</si>
  <si>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</si>
  <si>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</si>
  <si>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</si>
  <si>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(без стоматологии)</t>
  </si>
  <si>
    <t>ФГБОУ ВО БГМУ Минздрава России (стоматология)</t>
  </si>
  <si>
    <t>029184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</si>
  <si>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</si>
  <si>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</si>
  <si>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</si>
  <si>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</si>
  <si>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</si>
  <si>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</si>
  <si>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</si>
  <si>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</si>
  <si>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</si>
  <si>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</si>
  <si>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</si>
  <si>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</si>
  <si>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</si>
  <si>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</si>
  <si>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ЛДУ</t>
  </si>
  <si>
    <t>Итого</t>
  </si>
  <si>
    <t>Отклонение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</si>
  <si>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</si>
  <si>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</si>
  <si>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</si>
  <si>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</si>
  <si>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</si>
  <si>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</si>
  <si>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</si>
  <si>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</si>
  <si>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</si>
  <si>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</si>
  <si>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</si>
  <si>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</si>
  <si>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</si>
  <si>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</si>
  <si>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</si>
  <si>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</si>
  <si>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</si>
  <si>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</si>
  <si>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</si>
  <si>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</si>
  <si>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</si>
  <si>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</si>
  <si>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</si>
  <si>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</si>
  <si>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</si>
  <si>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</si>
  <si>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По подушевому нормативу финансирования</t>
  </si>
  <si>
    <t>За единицу объема медицинской помощи</t>
  </si>
  <si>
    <t>исследование кала на скрытую кровь иммунохимическим методом (количественный метод)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</si>
  <si>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</si>
  <si>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</si>
  <si>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</si>
  <si>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</si>
  <si>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</si>
  <si>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</si>
  <si>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</si>
  <si>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</si>
  <si>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</si>
  <si>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</si>
  <si>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</si>
  <si>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</si>
  <si>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</si>
  <si>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</si>
  <si>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</si>
  <si>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</si>
  <si>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ПГГ</t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</si>
  <si>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</si>
  <si>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</si>
  <si>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</si>
  <si>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</si>
  <si>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>ds08 "детская онкология", ds19 "онкология"</t>
  </si>
  <si>
    <t>КСГ для случаев проведения ЭКО</t>
  </si>
  <si>
    <t>ds36.007 (иммунизация недоношенных)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</si>
  <si>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</si>
  <si>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</si>
  <si>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</si>
  <si>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</si>
  <si>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</si>
  <si>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</si>
  <si>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</si>
  <si>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</si>
  <si>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Обращения МО, имеющие прикрепленное население </t>
  </si>
  <si>
    <t>по реестрам</t>
  </si>
  <si>
    <t>по подушевому принципу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</si>
  <si>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</si>
  <si>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</si>
  <si>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</si>
  <si>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</si>
  <si>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</si>
  <si>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</si>
  <si>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</si>
  <si>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</si>
  <si>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</si>
  <si>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</si>
  <si>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</si>
  <si>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</si>
  <si>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</si>
  <si>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</si>
  <si>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диспансерное наблюдение</t>
  </si>
  <si>
    <t>пгг</t>
  </si>
  <si>
    <t>резерв</t>
  </si>
  <si>
    <t>КСГ (за исключением КСГ по профилю "Онкология",  КСГ по COVID-19)</t>
  </si>
  <si>
    <t xml:space="preserve">ПГГ без гемодиализа </t>
  </si>
  <si>
    <t>Всего Базовая программа ОМС</t>
  </si>
  <si>
    <t>Всего по БП (КСГ+ВМП)</t>
  </si>
  <si>
    <t>Всего по БП (КСГ)</t>
  </si>
  <si>
    <t>МКБ</t>
  </si>
  <si>
    <t>ds18.003 "нефрология (без диализа)"</t>
  </si>
  <si>
    <t>ВМП  профиль "онкология"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</si>
  <si>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</si>
  <si>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Итого Территориальная программа ОМС</t>
  </si>
  <si>
    <t>ФГБОУ ВО БГМУ Минздрава России (без стоматологии, офтальмологии для отдельного структурного подразделения)</t>
  </si>
  <si>
    <t>ФГБОУ ВО БГМУ Минздрава России (офтальмология для отдельного структурного подразделения)</t>
  </si>
  <si>
    <t xml:space="preserve">Плановые объемы финансового обеспечения  Территориальной программы ОМС на 2023 год. </t>
  </si>
  <si>
    <t xml:space="preserve">Плановые объемы финансового обеспечения Базовой программы ОМС на 2023 год. </t>
  </si>
  <si>
    <t xml:space="preserve">Плановые объемы финансового обеспечения скорой медицинской помощи по Базовой программе ОМС на 2023 год </t>
  </si>
  <si>
    <t>Плановые объемы финанслвого обеспечения по  программе ОМС на 2023 год в стационарных условиях</t>
  </si>
  <si>
    <t xml:space="preserve">Плановые объемы финансового обеспечения по базовой программе ОМС на 2023 год в амбулаторных условиях (посещения с профилактическими и иными целями и диспансерное наблюдение). </t>
  </si>
  <si>
    <t xml:space="preserve">Плановые объемы финансового обеспечения по Базовой программе ОМС на 2023 год в амбулаторных условиях ( посещения в неотложной форме). </t>
  </si>
  <si>
    <t>Плановые объемы финансового обеспечения по Базовой программе ОМС на 2023 год в амбулаторных условиях (обращения по поводу заболевания)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</si>
  <si>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         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</si>
  <si>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</t>
  </si>
  <si>
    <t>Плановые объемы финансового обеспечения фельдшерских, фельдшерско - акушерских пунктов на 2023 год</t>
  </si>
  <si>
    <t xml:space="preserve">Плановые объемы финансового обеспечения сеансов (услуг) заместительной почечной терапии методами гемодиализа и перитонеального диализа по Базовой программе ОМС на 2023 год </t>
  </si>
  <si>
    <t xml:space="preserve">Плановые объемы финансового обеспечения Медицинской помощи по профилю "Медицинская реабилитация" по Базовой программе ОМС на 2023 год </t>
  </si>
  <si>
    <t xml:space="preserve">Плановые объемы финансового обеспечения по базовой программе ОМС на 2023 год в условиях дневного стационара.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</si>
</sst>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36">
    <xf numFmtId="0" fontId="0" fillId="0" borderId="0"/>
    <xf numFmtId="0" fontId="8" fillId="0" borderId="0"/>
    <xf numFmtId="0" fontId="9" fillId="0" borderId="0"/>
    <xf numFmtId="0" fontId="10" fillId="0" borderId="0"/>
    <xf numFmtId="166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7" fillId="0" borderId="0"/>
    <xf numFmtId="0" fontId="9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3" applyNumberFormat="0" applyAlignment="0" applyProtection="0"/>
    <xf numFmtId="0" fontId="17" fillId="23" borderId="4" applyNumberFormat="0" applyAlignment="0" applyProtection="0"/>
    <xf numFmtId="0" fontId="18" fillId="0" borderId="0"/>
    <xf numFmtId="166" fontId="11" fillId="0" borderId="0" applyBorder="0" applyProtection="0"/>
    <xf numFmtId="166" fontId="11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Border="0" applyProtection="0">
      <alignment horizontal="center"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Border="0" applyProtection="0">
      <alignment horizontal="center" textRotation="90"/>
    </xf>
    <xf numFmtId="0" fontId="26" fillId="9" borderId="3" applyNumberFormat="0" applyAlignment="0" applyProtection="0"/>
    <xf numFmtId="0" fontId="27" fillId="0" borderId="8" applyNumberFormat="0" applyFill="0" applyAlignment="0" applyProtection="0"/>
    <xf numFmtId="0" fontId="28" fillId="24" borderId="0" applyNumberFormat="0" applyBorder="0" applyAlignment="0" applyProtection="0"/>
    <xf numFmtId="0" fontId="7" fillId="25" borderId="9" applyNumberFormat="0" applyFont="0" applyAlignment="0" applyProtection="0"/>
    <xf numFmtId="0" fontId="29" fillId="22" borderId="10" applyNumberFormat="0" applyAlignment="0" applyProtection="0"/>
    <xf numFmtId="0" fontId="30" fillId="0" borderId="0" applyNumberFormat="0" applyBorder="0" applyProtection="0"/>
    <xf numFmtId="167" fontId="30" fillId="0" borderId="0" applyBorder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6" fillId="9" borderId="3" applyNumberFormat="0" applyAlignment="0" applyProtection="0"/>
    <xf numFmtId="0" fontId="29" fillId="22" borderId="10" applyNumberFormat="0" applyAlignment="0" applyProtection="0"/>
    <xf numFmtId="0" fontId="16" fillId="22" borderId="3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7" fillId="23" borderId="4" applyNumberFormat="0" applyAlignment="0" applyProtection="0"/>
    <xf numFmtId="0" fontId="3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34" fillId="0" borderId="0"/>
    <xf numFmtId="0" fontId="18" fillId="0" borderId="0"/>
    <xf numFmtId="0" fontId="35" fillId="0" borderId="0"/>
    <xf numFmtId="0" fontId="35" fillId="0" borderId="0"/>
    <xf numFmtId="0" fontId="36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/>
    <xf numFmtId="0" fontId="13" fillId="0" borderId="0"/>
    <xf numFmtId="0" fontId="13" fillId="0" borderId="0"/>
    <xf numFmtId="0" fontId="9" fillId="0" borderId="0"/>
    <xf numFmtId="0" fontId="2" fillId="0" borderId="0"/>
    <xf numFmtId="0" fontId="12" fillId="0" borderId="0"/>
    <xf numFmtId="0" fontId="34" fillId="0" borderId="0"/>
    <xf numFmtId="0" fontId="34" fillId="0" borderId="0"/>
    <xf numFmtId="0" fontId="1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5" borderId="9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38" fillId="0" borderId="0" applyFill="0" applyBorder="0" applyAlignment="0" applyProtection="0"/>
    <xf numFmtId="164" fontId="34" fillId="0" borderId="0" applyFont="0" applyFill="0" applyBorder="0" applyAlignment="0" applyProtection="0"/>
    <xf numFmtId="0" fontId="21" fillId="6" borderId="0" applyNumberFormat="0" applyBorder="0" applyAlignment="0" applyProtection="0"/>
    <xf numFmtId="9" fontId="39" fillId="0" borderId="0" applyFont="0" applyFill="0" applyBorder="0" applyAlignment="0" applyProtection="0"/>
    <xf numFmtId="0" fontId="7" fillId="0" borderId="0"/>
    <xf numFmtId="0" fontId="13" fillId="0" borderId="0"/>
    <xf numFmtId="0" fontId="7" fillId="0" borderId="0"/>
    <xf numFmtId="0" fontId="34" fillId="0" borderId="0"/>
    <xf numFmtId="0" fontId="9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41" fillId="3" borderId="0" xfId="0" applyFont="1" applyFill="1" applyAlignment="1">
      <alignment horizontal="right" vertical="center"/>
    </xf>
    <xf numFmtId="0" fontId="42" fillId="2" borderId="0" xfId="0" applyFont="1" applyFill="1" applyAlignment="1">
      <alignment horizontal="right" vertical="center"/>
    </xf>
    <xf numFmtId="0" fontId="42" fillId="3" borderId="0" xfId="0" applyFont="1" applyFill="1" applyAlignment="1">
      <alignment horizontal="right" vertical="center"/>
    </xf>
    <xf numFmtId="3" fontId="41" fillId="2" borderId="0" xfId="0" applyNumberFormat="1" applyFont="1" applyFill="1" applyAlignment="1">
      <alignment horizontal="right" vertical="center"/>
    </xf>
    <xf numFmtId="0" fontId="42" fillId="0" borderId="1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left" vertical="center"/>
    </xf>
    <xf numFmtId="0" fontId="41" fillId="2" borderId="0" xfId="0" applyFont="1" applyFill="1" applyAlignment="1">
      <alignment horizontal="right" vertical="center"/>
    </xf>
    <xf numFmtId="0" fontId="41" fillId="2" borderId="0" xfId="0" applyNumberFormat="1" applyFont="1" applyFill="1" applyBorder="1" applyAlignment="1">
      <alignment horizontal="center" vertical="center" wrapText="1"/>
    </xf>
    <xf numFmtId="0" fontId="41" fillId="3" borderId="1" xfId="2" applyFont="1" applyFill="1" applyBorder="1" applyAlignment="1">
      <alignment horizontal="left" vertical="center" wrapText="1"/>
    </xf>
    <xf numFmtId="4" fontId="42" fillId="3" borderId="1" xfId="0" applyNumberFormat="1" applyFont="1" applyFill="1" applyBorder="1" applyAlignment="1">
      <alignment vertical="center" wrapText="1"/>
    </xf>
    <xf numFmtId="49" fontId="41" fillId="3" borderId="1" xfId="2" applyNumberFormat="1" applyFont="1" applyFill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left" vertical="center" wrapText="1"/>
    </xf>
    <xf numFmtId="0" fontId="41" fillId="3" borderId="1" xfId="2" applyFont="1" applyFill="1" applyBorder="1" applyAlignment="1">
      <alignment horizontal="center" vertical="center" wrapText="1"/>
    </xf>
    <xf numFmtId="49" fontId="41" fillId="3" borderId="1" xfId="0" applyNumberFormat="1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left" vertical="center" wrapText="1"/>
    </xf>
    <xf numFmtId="49" fontId="41" fillId="3" borderId="1" xfId="0" applyNumberFormat="1" applyFont="1" applyFill="1" applyBorder="1" applyAlignment="1">
      <alignment horizontal="center" vertical="center"/>
    </xf>
    <xf numFmtId="49" fontId="41" fillId="3" borderId="1" xfId="2" applyNumberFormat="1" applyFont="1" applyFill="1" applyBorder="1" applyAlignment="1">
      <alignment horizontal="left" vertical="center" wrapText="1"/>
    </xf>
    <xf numFmtId="49" fontId="44" fillId="3" borderId="1" xfId="2" applyNumberFormat="1" applyFont="1" applyFill="1" applyBorder="1" applyAlignment="1">
      <alignment horizontal="center" vertical="center"/>
    </xf>
    <xf numFmtId="0" fontId="41" fillId="0" borderId="1" xfId="2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right" vertical="center"/>
    </xf>
    <xf numFmtId="49" fontId="41" fillId="0" borderId="1" xfId="2" applyNumberFormat="1" applyFont="1" applyFill="1" applyBorder="1" applyAlignment="1">
      <alignment horizontal="center" vertical="center" wrapText="1"/>
    </xf>
    <xf numFmtId="0" fontId="41" fillId="0" borderId="1" xfId="2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/>
    </xf>
    <xf numFmtId="49" fontId="41" fillId="3" borderId="1" xfId="2" applyNumberFormat="1" applyFont="1" applyFill="1" applyBorder="1" applyAlignment="1">
      <alignment horizontal="center" vertical="center"/>
    </xf>
    <xf numFmtId="49" fontId="41" fillId="0" borderId="1" xfId="2" applyNumberFormat="1" applyFont="1" applyFill="1" applyBorder="1" applyAlignment="1">
      <alignment horizontal="center" vertical="center"/>
    </xf>
    <xf numFmtId="0" fontId="41" fillId="3" borderId="18" xfId="195" applyFont="1" applyFill="1" applyBorder="1" applyAlignment="1">
      <alignment horizontal="left" vertical="center" wrapText="1"/>
    </xf>
    <xf numFmtId="3" fontId="48" fillId="3" borderId="18" xfId="0" applyNumberFormat="1" applyFont="1" applyFill="1" applyBorder="1" applyAlignment="1">
      <alignment horizontal="center" vertical="center" wrapText="1"/>
    </xf>
    <xf numFmtId="0" fontId="41" fillId="3" borderId="0" xfId="45" applyFont="1" applyFill="1" applyAlignment="1">
      <alignment horizontal="right" vertical="center"/>
    </xf>
    <xf numFmtId="0" fontId="41" fillId="3" borderId="0" xfId="45" applyFont="1" applyFill="1" applyAlignment="1">
      <alignment horizontal="center" vertical="center"/>
    </xf>
    <xf numFmtId="0" fontId="41" fillId="3" borderId="0" xfId="45" applyNumberFormat="1" applyFont="1" applyFill="1" applyBorder="1" applyAlignment="1">
      <alignment horizontal="center" vertical="center" wrapText="1"/>
    </xf>
    <xf numFmtId="3" fontId="41" fillId="3" borderId="0" xfId="45" applyNumberFormat="1" applyFont="1" applyFill="1" applyAlignment="1">
      <alignment horizontal="right" vertical="center"/>
    </xf>
    <xf numFmtId="0" fontId="42" fillId="3" borderId="0" xfId="45" applyFont="1" applyFill="1" applyAlignment="1">
      <alignment horizontal="right" vertical="center"/>
    </xf>
    <xf numFmtId="3" fontId="50" fillId="3" borderId="14" xfId="234" applyNumberFormat="1" applyFont="1" applyFill="1" applyBorder="1" applyAlignment="1">
      <alignment horizontal="center" vertical="center" wrapText="1"/>
    </xf>
    <xf numFmtId="3" fontId="50" fillId="3" borderId="18" xfId="234" applyNumberFormat="1" applyFont="1" applyFill="1" applyBorder="1" applyAlignment="1">
      <alignment horizontal="center" vertical="center" wrapText="1"/>
    </xf>
    <xf numFmtId="3" fontId="52" fillId="3" borderId="18" xfId="234" applyNumberFormat="1" applyFont="1" applyFill="1" applyBorder="1" applyAlignment="1">
      <alignment horizontal="center" vertical="center" wrapText="1"/>
    </xf>
    <xf numFmtId="3" fontId="52" fillId="0" borderId="18" xfId="234" applyNumberFormat="1" applyFont="1" applyFill="1" applyBorder="1" applyAlignment="1">
      <alignment horizontal="center" vertical="center" wrapText="1"/>
    </xf>
    <xf numFmtId="3" fontId="52" fillId="3" borderId="14" xfId="234" applyNumberFormat="1" applyFont="1" applyFill="1" applyBorder="1" applyAlignment="1">
      <alignment horizontal="center" vertical="center" wrapText="1"/>
    </xf>
    <xf numFmtId="0" fontId="41" fillId="3" borderId="18" xfId="45" applyFont="1" applyFill="1" applyBorder="1" applyAlignment="1">
      <alignment horizontal="center" vertical="center"/>
    </xf>
    <xf numFmtId="49" fontId="40" fillId="3" borderId="18" xfId="94" applyNumberFormat="1" applyFont="1" applyFill="1" applyBorder="1" applyAlignment="1">
      <alignment horizontal="center" vertical="center" wrapText="1"/>
    </xf>
    <xf numFmtId="0" fontId="47" fillId="3" borderId="18" xfId="94" applyFont="1" applyFill="1" applyBorder="1" applyAlignment="1">
      <alignment horizontal="left" vertical="center" wrapText="1"/>
    </xf>
    <xf numFmtId="0" fontId="41" fillId="3" borderId="18" xfId="233" applyFont="1" applyFill="1" applyBorder="1" applyAlignment="1">
      <alignment horizontal="left" vertical="center" wrapText="1"/>
    </xf>
    <xf numFmtId="0" fontId="40" fillId="3" borderId="18" xfId="94" applyFont="1" applyFill="1" applyBorder="1" applyAlignment="1">
      <alignment horizontal="center" vertical="center" wrapText="1"/>
    </xf>
    <xf numFmtId="3" fontId="41" fillId="3" borderId="18" xfId="45" applyNumberFormat="1" applyFont="1" applyFill="1" applyBorder="1" applyAlignment="1">
      <alignment horizontal="center" vertical="center"/>
    </xf>
    <xf numFmtId="49" fontId="40" fillId="3" borderId="18" xfId="94" applyNumberFormat="1" applyFont="1" applyFill="1" applyBorder="1" applyAlignment="1">
      <alignment horizontal="center" vertical="center"/>
    </xf>
    <xf numFmtId="0" fontId="40" fillId="3" borderId="18" xfId="94" applyFont="1" applyFill="1" applyBorder="1" applyAlignment="1">
      <alignment horizontal="left" vertical="center" wrapText="1"/>
    </xf>
    <xf numFmtId="0" fontId="41" fillId="0" borderId="18" xfId="233" applyFont="1" applyFill="1" applyBorder="1" applyAlignment="1">
      <alignment horizontal="left" vertical="center" wrapText="1"/>
    </xf>
    <xf numFmtId="49" fontId="41" fillId="3" borderId="18" xfId="94" applyNumberFormat="1" applyFont="1" applyFill="1" applyBorder="1" applyAlignment="1">
      <alignment horizontal="center" vertical="center" wrapText="1"/>
    </xf>
    <xf numFmtId="0" fontId="41" fillId="3" borderId="18" xfId="94" applyFont="1" applyFill="1" applyBorder="1" applyAlignment="1">
      <alignment horizontal="left" vertical="center" wrapText="1"/>
    </xf>
    <xf numFmtId="49" fontId="40" fillId="3" borderId="18" xfId="45" applyNumberFormat="1" applyFont="1" applyFill="1" applyBorder="1" applyAlignment="1">
      <alignment horizontal="center" vertical="center" wrapText="1"/>
    </xf>
    <xf numFmtId="0" fontId="47" fillId="3" borderId="18" xfId="45" applyFont="1" applyFill="1" applyBorder="1" applyAlignment="1">
      <alignment horizontal="left" vertical="center" wrapText="1"/>
    </xf>
    <xf numFmtId="0" fontId="41" fillId="3" borderId="18" xfId="5" applyFont="1" applyFill="1" applyBorder="1" applyAlignment="1">
      <alignment horizontal="left" vertical="center" wrapText="1"/>
    </xf>
    <xf numFmtId="0" fontId="41" fillId="28" borderId="18" xfId="45" applyFont="1" applyFill="1" applyBorder="1" applyAlignment="1">
      <alignment horizontal="center" vertical="center"/>
    </xf>
    <xf numFmtId="49" fontId="41" fillId="28" borderId="18" xfId="94" applyNumberFormat="1" applyFont="1" applyFill="1" applyBorder="1" applyAlignment="1">
      <alignment horizontal="center" vertical="center"/>
    </xf>
    <xf numFmtId="0" fontId="41" fillId="0" borderId="18" xfId="94" applyFont="1" applyFill="1" applyBorder="1" applyAlignment="1">
      <alignment horizontal="left" vertical="center" wrapText="1"/>
    </xf>
    <xf numFmtId="0" fontId="41" fillId="26" borderId="18" xfId="233" applyFont="1" applyFill="1" applyBorder="1" applyAlignment="1">
      <alignment horizontal="left" vertical="center" wrapText="1"/>
    </xf>
    <xf numFmtId="0" fontId="42" fillId="3" borderId="18" xfId="233" applyFont="1" applyFill="1" applyBorder="1" applyAlignment="1">
      <alignment horizontal="left" vertical="center" wrapText="1"/>
    </xf>
    <xf numFmtId="49" fontId="40" fillId="3" borderId="18" xfId="45" applyNumberFormat="1" applyFont="1" applyFill="1" applyBorder="1" applyAlignment="1">
      <alignment horizontal="center" vertical="center"/>
    </xf>
    <xf numFmtId="0" fontId="40" fillId="3" borderId="18" xfId="45" applyFont="1" applyFill="1" applyBorder="1" applyAlignment="1">
      <alignment horizontal="left" vertical="center" wrapText="1"/>
    </xf>
    <xf numFmtId="49" fontId="40" fillId="3" borderId="18" xfId="94" applyNumberFormat="1" applyFont="1" applyFill="1" applyBorder="1" applyAlignment="1">
      <alignment horizontal="left" vertical="center" wrapText="1"/>
    </xf>
    <xf numFmtId="49" fontId="41" fillId="3" borderId="18" xfId="233" applyNumberFormat="1" applyFont="1" applyFill="1" applyBorder="1" applyAlignment="1">
      <alignment horizontal="left" vertical="center" wrapText="1"/>
    </xf>
    <xf numFmtId="49" fontId="53" fillId="3" borderId="18" xfId="94" applyNumberFormat="1" applyFont="1" applyFill="1" applyBorder="1" applyAlignment="1">
      <alignment horizontal="center" vertical="center"/>
    </xf>
    <xf numFmtId="0" fontId="53" fillId="3" borderId="18" xfId="94" applyFont="1" applyFill="1" applyBorder="1" applyAlignment="1">
      <alignment horizontal="left" vertical="center" wrapText="1"/>
    </xf>
    <xf numFmtId="0" fontId="44" fillId="3" borderId="18" xfId="233" applyFont="1" applyFill="1" applyBorder="1" applyAlignment="1">
      <alignment horizontal="left" vertical="center" wrapText="1"/>
    </xf>
    <xf numFmtId="3" fontId="44" fillId="0" borderId="18" xfId="233" applyNumberFormat="1" applyFont="1" applyFill="1" applyBorder="1" applyAlignment="1">
      <alignment horizontal="center" vertical="center"/>
    </xf>
    <xf numFmtId="3" fontId="46" fillId="0" borderId="18" xfId="5" applyNumberFormat="1" applyFont="1" applyFill="1" applyBorder="1" applyAlignment="1">
      <alignment horizontal="left" vertical="center" wrapText="1"/>
    </xf>
    <xf numFmtId="3" fontId="46" fillId="26" borderId="18" xfId="5" applyNumberFormat="1" applyFont="1" applyFill="1" applyBorder="1" applyAlignment="1">
      <alignment horizontal="left" vertical="center" wrapText="1"/>
    </xf>
    <xf numFmtId="169" fontId="44" fillId="0" borderId="18" xfId="233" applyNumberFormat="1" applyFont="1" applyFill="1" applyBorder="1" applyAlignment="1">
      <alignment horizontal="center" vertical="center"/>
    </xf>
    <xf numFmtId="3" fontId="44" fillId="0" borderId="18" xfId="5" applyNumberFormat="1" applyFont="1" applyFill="1" applyBorder="1" applyAlignment="1">
      <alignment horizontal="left" vertical="center" wrapText="1"/>
    </xf>
    <xf numFmtId="3" fontId="44" fillId="26" borderId="18" xfId="5" applyNumberFormat="1" applyFont="1" applyFill="1" applyBorder="1" applyAlignment="1">
      <alignment horizontal="left" vertical="center" wrapText="1"/>
    </xf>
    <xf numFmtId="3" fontId="44" fillId="0" borderId="16" xfId="233" applyNumberFormat="1" applyFont="1" applyFill="1" applyBorder="1" applyAlignment="1">
      <alignment horizontal="center" vertical="center"/>
    </xf>
    <xf numFmtId="3" fontId="46" fillId="0" borderId="16" xfId="5" applyNumberFormat="1" applyFont="1" applyFill="1" applyBorder="1" applyAlignment="1">
      <alignment horizontal="left" vertical="center" wrapText="1"/>
    </xf>
    <xf numFmtId="3" fontId="46" fillId="26" borderId="16" xfId="5" applyNumberFormat="1" applyFont="1" applyFill="1" applyBorder="1" applyAlignment="1">
      <alignment horizontal="left" vertical="center" wrapText="1"/>
    </xf>
    <xf numFmtId="0" fontId="41" fillId="0" borderId="18" xfId="5" applyFont="1" applyFill="1" applyBorder="1" applyAlignment="1">
      <alignment horizontal="center" vertical="center"/>
    </xf>
    <xf numFmtId="0" fontId="41" fillId="0" borderId="18" xfId="5" applyFont="1" applyFill="1" applyBorder="1" applyAlignment="1">
      <alignment horizontal="left" vertical="center"/>
    </xf>
    <xf numFmtId="0" fontId="41" fillId="26" borderId="18" xfId="5" applyFont="1" applyFill="1" applyBorder="1" applyAlignment="1">
      <alignment horizontal="left" vertical="center"/>
    </xf>
    <xf numFmtId="0" fontId="41" fillId="3" borderId="0" xfId="45" applyFont="1" applyFill="1" applyAlignment="1">
      <alignment horizontal="left" vertical="center"/>
    </xf>
    <xf numFmtId="3" fontId="41" fillId="3" borderId="0" xfId="45" applyNumberFormat="1" applyFont="1" applyFill="1" applyAlignment="1">
      <alignment horizontal="center" vertical="center"/>
    </xf>
    <xf numFmtId="0" fontId="41" fillId="3" borderId="18" xfId="45" applyFont="1" applyFill="1" applyBorder="1" applyAlignment="1">
      <alignment horizontal="left" vertical="center"/>
    </xf>
    <xf numFmtId="3" fontId="41" fillId="3" borderId="18" xfId="45" applyNumberFormat="1" applyFont="1" applyFill="1" applyBorder="1" applyAlignment="1">
      <alignment horizontal="right" vertical="center"/>
    </xf>
    <xf numFmtId="0" fontId="41" fillId="29" borderId="18" xfId="45" applyFont="1" applyFill="1" applyBorder="1" applyAlignment="1">
      <alignment horizontal="left" vertical="center"/>
    </xf>
    <xf numFmtId="3" fontId="41" fillId="29" borderId="18" xfId="45" applyNumberFormat="1" applyFont="1" applyFill="1" applyBorder="1" applyAlignment="1">
      <alignment horizontal="right" vertical="center"/>
    </xf>
    <xf numFmtId="3" fontId="41" fillId="29" borderId="18" xfId="45" applyNumberFormat="1" applyFont="1" applyFill="1" applyBorder="1" applyAlignment="1">
      <alignment horizontal="center" vertical="center"/>
    </xf>
    <xf numFmtId="3" fontId="44" fillId="3" borderId="1" xfId="2" applyNumberFormat="1" applyFont="1" applyFill="1" applyBorder="1" applyAlignment="1">
      <alignment horizontal="center" vertical="center"/>
    </xf>
    <xf numFmtId="3" fontId="46" fillId="3" borderId="1" xfId="0" applyNumberFormat="1" applyFont="1" applyFill="1" applyBorder="1" applyAlignment="1">
      <alignment horizontal="left" vertical="center" wrapText="1"/>
    </xf>
    <xf numFmtId="169" fontId="44" fillId="3" borderId="1" xfId="2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left" vertical="center" wrapText="1"/>
    </xf>
    <xf numFmtId="3" fontId="44" fillId="3" borderId="12" xfId="2" applyNumberFormat="1" applyFont="1" applyFill="1" applyBorder="1" applyAlignment="1">
      <alignment horizontal="center" vertical="center"/>
    </xf>
    <xf numFmtId="3" fontId="46" fillId="3" borderId="12" xfId="0" applyNumberFormat="1" applyFont="1" applyFill="1" applyBorder="1" applyAlignment="1">
      <alignment horizontal="left" vertical="center" wrapText="1"/>
    </xf>
    <xf numFmtId="0" fontId="41" fillId="3" borderId="1" xfId="0" applyFont="1" applyFill="1" applyBorder="1" applyAlignment="1">
      <alignment horizontal="left" vertical="center"/>
    </xf>
    <xf numFmtId="3" fontId="41" fillId="3" borderId="18" xfId="2" applyNumberFormat="1" applyFont="1" applyFill="1" applyBorder="1" applyAlignment="1">
      <alignment horizontal="left" vertical="center" wrapText="1"/>
    </xf>
    <xf numFmtId="0" fontId="42" fillId="3" borderId="18" xfId="0" applyFont="1" applyFill="1" applyBorder="1" applyAlignment="1">
      <alignment horizontal="right" vertical="center"/>
    </xf>
    <xf numFmtId="3" fontId="51" fillId="27" borderId="18" xfId="234" applyNumberFormat="1" applyFont="1" applyFill="1" applyBorder="1" applyAlignment="1">
      <alignment horizontal="center" vertical="center" wrapText="1"/>
    </xf>
    <xf numFmtId="3" fontId="41" fillId="3" borderId="18" xfId="0" applyNumberFormat="1" applyFont="1" applyFill="1" applyBorder="1" applyAlignment="1">
      <alignment horizontal="right" vertical="center"/>
    </xf>
    <xf numFmtId="3" fontId="42" fillId="27" borderId="18" xfId="0" applyNumberFormat="1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right" vertical="center"/>
    </xf>
    <xf numFmtId="3" fontId="41" fillId="0" borderId="18" xfId="0" applyNumberFormat="1" applyFont="1" applyFill="1" applyBorder="1" applyAlignment="1">
      <alignment horizontal="right" vertical="center"/>
    </xf>
    <xf numFmtId="3" fontId="41" fillId="2" borderId="18" xfId="0" applyNumberFormat="1" applyFont="1" applyFill="1" applyBorder="1" applyAlignment="1">
      <alignment horizontal="right" vertical="center"/>
    </xf>
    <xf numFmtId="3" fontId="42" fillId="3" borderId="0" xfId="0" applyNumberFormat="1" applyFont="1" applyFill="1" applyAlignment="1">
      <alignment horizontal="right" vertical="center"/>
    </xf>
    <xf numFmtId="3" fontId="48" fillId="3" borderId="18" xfId="0" applyNumberFormat="1" applyFont="1" applyFill="1" applyBorder="1" applyAlignment="1">
      <alignment horizontal="center" vertical="center" wrapText="1"/>
    </xf>
    <xf numFmtId="4" fontId="41" fillId="2" borderId="0" xfId="0" applyNumberFormat="1" applyFont="1" applyFill="1" applyAlignment="1">
      <alignment horizontal="right" vertical="center"/>
    </xf>
    <xf numFmtId="4" fontId="42" fillId="27" borderId="18" xfId="0" applyNumberFormat="1" applyFont="1" applyFill="1" applyBorder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1" fillId="3" borderId="18" xfId="0" applyNumberFormat="1" applyFont="1" applyFill="1" applyBorder="1" applyAlignment="1">
      <alignment horizontal="right" vertical="center"/>
    </xf>
    <xf numFmtId="4" fontId="41" fillId="0" borderId="18" xfId="0" applyNumberFormat="1" applyFont="1" applyFill="1" applyBorder="1" applyAlignment="1">
      <alignment horizontal="right" vertical="center"/>
    </xf>
    <xf numFmtId="4" fontId="41" fillId="2" borderId="18" xfId="0" applyNumberFormat="1" applyFont="1" applyFill="1" applyBorder="1" applyAlignment="1">
      <alignment horizontal="right" vertical="center"/>
    </xf>
    <xf numFmtId="0" fontId="44" fillId="29" borderId="0" xfId="45" applyFont="1" applyFill="1" applyAlignment="1">
      <alignment horizontal="right" vertical="center"/>
    </xf>
    <xf numFmtId="3" fontId="44" fillId="29" borderId="0" xfId="45" applyNumberFormat="1" applyFont="1" applyFill="1" applyAlignment="1">
      <alignment horizontal="right" vertical="center"/>
    </xf>
    <xf numFmtId="3" fontId="45" fillId="3" borderId="0" xfId="0" applyNumberFormat="1" applyFont="1" applyFill="1" applyBorder="1" applyAlignment="1">
      <alignment horizontal="center" vertical="center" wrapText="1"/>
    </xf>
    <xf numFmtId="3" fontId="41" fillId="3" borderId="1" xfId="67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/>
    </xf>
    <xf numFmtId="3" fontId="41" fillId="3" borderId="1" xfId="45" applyNumberFormat="1" applyFont="1" applyFill="1" applyBorder="1" applyAlignment="1">
      <alignment horizontal="center" vertical="center" wrapText="1"/>
    </xf>
    <xf numFmtId="3" fontId="41" fillId="3" borderId="1" xfId="2" applyNumberFormat="1" applyFont="1" applyFill="1" applyBorder="1" applyAlignment="1">
      <alignment horizontal="left" vertical="center" wrapText="1"/>
    </xf>
    <xf numFmtId="3" fontId="40" fillId="3" borderId="1" xfId="94" applyNumberFormat="1" applyFont="1" applyFill="1" applyBorder="1" applyAlignment="1">
      <alignment horizontal="center" vertical="center" wrapText="1"/>
    </xf>
    <xf numFmtId="3" fontId="41" fillId="3" borderId="1" xfId="94" applyNumberFormat="1" applyFont="1" applyFill="1" applyBorder="1" applyAlignment="1">
      <alignment horizontal="center" vertical="center" wrapText="1"/>
    </xf>
    <xf numFmtId="3" fontId="47" fillId="3" borderId="1" xfId="94" applyNumberFormat="1" applyFont="1" applyFill="1" applyBorder="1" applyAlignment="1">
      <alignment horizontal="center" vertical="center" wrapText="1"/>
    </xf>
    <xf numFmtId="3" fontId="40" fillId="3" borderId="1" xfId="45" applyNumberFormat="1" applyFont="1" applyFill="1" applyBorder="1" applyAlignment="1">
      <alignment horizontal="center" vertical="center" wrapText="1"/>
    </xf>
    <xf numFmtId="3" fontId="42" fillId="0" borderId="1" xfId="0" applyNumberFormat="1" applyFont="1" applyBorder="1" applyAlignment="1">
      <alignment horizontal="center" vertical="center"/>
    </xf>
    <xf numFmtId="3" fontId="42" fillId="3" borderId="1" xfId="0" applyNumberFormat="1" applyFont="1" applyFill="1" applyBorder="1" applyAlignment="1">
      <alignment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1" fillId="3" borderId="1" xfId="0" applyNumberFormat="1" applyFont="1" applyFill="1" applyBorder="1" applyAlignment="1">
      <alignment horizontal="center" vertical="center"/>
    </xf>
    <xf numFmtId="3" fontId="41" fillId="3" borderId="1" xfId="2" applyNumberFormat="1" applyFont="1" applyFill="1" applyBorder="1" applyAlignment="1">
      <alignment horizontal="center" vertical="center" wrapText="1"/>
    </xf>
    <xf numFmtId="3" fontId="41" fillId="3" borderId="1" xfId="0" applyNumberFormat="1" applyFont="1" applyFill="1" applyBorder="1" applyAlignment="1">
      <alignment horizontal="right" vertical="center"/>
    </xf>
    <xf numFmtId="3" fontId="41" fillId="0" borderId="1" xfId="2" applyNumberFormat="1" applyFont="1" applyFill="1" applyBorder="1" applyAlignment="1">
      <alignment horizontal="center" vertical="center"/>
    </xf>
    <xf numFmtId="3" fontId="41" fillId="0" borderId="1" xfId="2" applyNumberFormat="1" applyFont="1" applyFill="1" applyBorder="1" applyAlignment="1">
      <alignment horizontal="left" vertical="center" wrapText="1"/>
    </xf>
    <xf numFmtId="3" fontId="41" fillId="0" borderId="1" xfId="0" applyNumberFormat="1" applyFont="1" applyFill="1" applyBorder="1" applyAlignment="1">
      <alignment horizontal="right" vertical="center"/>
    </xf>
    <xf numFmtId="3" fontId="41" fillId="3" borderId="1" xfId="2" applyNumberFormat="1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right" vertical="center"/>
    </xf>
    <xf numFmtId="3" fontId="41" fillId="0" borderId="1" xfId="2" applyNumberFormat="1" applyFont="1" applyFill="1" applyBorder="1" applyAlignment="1">
      <alignment horizontal="center" vertical="center" wrapText="1"/>
    </xf>
    <xf numFmtId="3" fontId="41" fillId="3" borderId="1" xfId="0" applyNumberFormat="1" applyFont="1" applyFill="1" applyBorder="1" applyAlignment="1">
      <alignment horizontal="center" vertical="center" wrapText="1"/>
    </xf>
    <xf numFmtId="3" fontId="41" fillId="3" borderId="1" xfId="0" applyNumberFormat="1" applyFont="1" applyFill="1" applyBorder="1" applyAlignment="1">
      <alignment horizontal="left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1" fillId="3" borderId="1" xfId="45" applyNumberFormat="1" applyFont="1" applyFill="1" applyBorder="1" applyAlignment="1">
      <alignment horizontal="right" vertical="center"/>
    </xf>
    <xf numFmtId="3" fontId="44" fillId="3" borderId="1" xfId="2" applyNumberFormat="1" applyFont="1" applyFill="1" applyBorder="1" applyAlignment="1">
      <alignment horizontal="left" vertical="center" wrapText="1"/>
    </xf>
    <xf numFmtId="3" fontId="41" fillId="3" borderId="1" xfId="0" applyNumberFormat="1" applyFont="1" applyFill="1" applyBorder="1" applyAlignment="1">
      <alignment horizontal="left" vertical="center"/>
    </xf>
    <xf numFmtId="0" fontId="41" fillId="3" borderId="1" xfId="0" applyFont="1" applyFill="1" applyBorder="1" applyAlignment="1">
      <alignment horizontal="right" vertical="center"/>
    </xf>
    <xf numFmtId="3" fontId="41" fillId="3" borderId="18" xfId="0" applyNumberFormat="1" applyFont="1" applyFill="1" applyBorder="1" applyAlignment="1">
      <alignment horizontal="center" vertical="center"/>
    </xf>
    <xf numFmtId="3" fontId="44" fillId="3" borderId="1" xfId="0" applyNumberFormat="1" applyFont="1" applyFill="1" applyBorder="1" applyAlignment="1">
      <alignment horizontal="center" vertical="center"/>
    </xf>
    <xf numFmtId="3" fontId="44" fillId="2" borderId="1" xfId="0" applyNumberFormat="1" applyFont="1" applyFill="1" applyBorder="1" applyAlignment="1">
      <alignment horizontal="center" vertical="center"/>
    </xf>
    <xf numFmtId="0" fontId="41" fillId="2" borderId="18" xfId="0" applyFont="1" applyFill="1" applyBorder="1" applyAlignment="1">
      <alignment horizontal="center" vertical="center"/>
    </xf>
    <xf numFmtId="3" fontId="42" fillId="27" borderId="1" xfId="0" applyNumberFormat="1" applyFont="1" applyFill="1" applyBorder="1" applyAlignment="1">
      <alignment horizontal="right" vertical="center"/>
    </xf>
    <xf numFmtId="0" fontId="41" fillId="3" borderId="12" xfId="0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41" fillId="3" borderId="14" xfId="0" applyFont="1" applyFill="1" applyBorder="1" applyAlignment="1">
      <alignment horizontal="center" vertical="center"/>
    </xf>
    <xf numFmtId="49" fontId="41" fillId="3" borderId="12" xfId="2" applyNumberFormat="1" applyFont="1" applyFill="1" applyBorder="1" applyAlignment="1">
      <alignment horizontal="center" vertical="center"/>
    </xf>
    <xf numFmtId="49" fontId="41" fillId="3" borderId="13" xfId="2" applyNumberFormat="1" applyFont="1" applyFill="1" applyBorder="1" applyAlignment="1">
      <alignment horizontal="center" vertical="center"/>
    </xf>
    <xf numFmtId="49" fontId="41" fillId="3" borderId="14" xfId="2" applyNumberFormat="1" applyFont="1" applyFill="1" applyBorder="1" applyAlignment="1">
      <alignment horizontal="center" vertical="center"/>
    </xf>
    <xf numFmtId="3" fontId="44" fillId="3" borderId="19" xfId="0" applyNumberFormat="1" applyFont="1" applyFill="1" applyBorder="1" applyAlignment="1">
      <alignment horizontal="center" vertical="center" wrapText="1"/>
    </xf>
    <xf numFmtId="3" fontId="44" fillId="3" borderId="20" xfId="0" applyNumberFormat="1" applyFont="1" applyFill="1" applyBorder="1" applyAlignment="1">
      <alignment horizontal="center" vertical="center" wrapText="1"/>
    </xf>
    <xf numFmtId="3" fontId="44" fillId="3" borderId="21" xfId="0" applyNumberFormat="1" applyFont="1" applyFill="1" applyBorder="1" applyAlignment="1">
      <alignment horizontal="center" vertical="center" wrapText="1"/>
    </xf>
    <xf numFmtId="3" fontId="44" fillId="3" borderId="22" xfId="0" applyNumberFormat="1" applyFont="1" applyFill="1" applyBorder="1" applyAlignment="1">
      <alignment horizontal="center" vertical="center" wrapText="1"/>
    </xf>
    <xf numFmtId="3" fontId="44" fillId="3" borderId="23" xfId="0" applyNumberFormat="1" applyFont="1" applyFill="1" applyBorder="1" applyAlignment="1">
      <alignment horizontal="center" vertical="center" wrapText="1"/>
    </xf>
    <xf numFmtId="3" fontId="44" fillId="3" borderId="24" xfId="0" applyNumberFormat="1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3" fontId="44" fillId="3" borderId="16" xfId="0" applyNumberFormat="1" applyFont="1" applyFill="1" applyBorder="1" applyAlignment="1">
      <alignment horizontal="center" vertical="center" wrapText="1"/>
    </xf>
    <xf numFmtId="3" fontId="44" fillId="3" borderId="13" xfId="0" applyNumberFormat="1" applyFont="1" applyFill="1" applyBorder="1" applyAlignment="1">
      <alignment horizontal="center" vertical="center" wrapText="1"/>
    </xf>
    <xf numFmtId="3" fontId="44" fillId="3" borderId="14" xfId="0" applyNumberFormat="1" applyFont="1" applyFill="1" applyBorder="1" applyAlignment="1">
      <alignment horizontal="center" vertical="center" wrapText="1"/>
    </xf>
    <xf numFmtId="3" fontId="44" fillId="3" borderId="18" xfId="0" applyNumberFormat="1" applyFont="1" applyFill="1" applyBorder="1" applyAlignment="1">
      <alignment horizontal="center" vertical="center" wrapText="1"/>
    </xf>
    <xf numFmtId="0" fontId="42" fillId="27" borderId="1" xfId="0" applyFont="1" applyFill="1" applyBorder="1" applyAlignment="1">
      <alignment horizontal="center" vertical="center"/>
    </xf>
    <xf numFmtId="0" fontId="45" fillId="3" borderId="0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41" fillId="3" borderId="18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3" fontId="42" fillId="27" borderId="1" xfId="0" applyNumberFormat="1" applyFont="1" applyFill="1" applyBorder="1" applyAlignment="1">
      <alignment horizontal="center" vertical="center"/>
    </xf>
    <xf numFmtId="3" fontId="41" fillId="3" borderId="1" xfId="0" applyNumberFormat="1" applyFont="1" applyFill="1" applyBorder="1" applyAlignment="1">
      <alignment horizontal="center" vertical="center"/>
    </xf>
    <xf numFmtId="3" fontId="41" fillId="3" borderId="1" xfId="2" applyNumberFormat="1" applyFont="1" applyFill="1" applyBorder="1" applyAlignment="1">
      <alignment horizontal="center" vertical="center"/>
    </xf>
    <xf numFmtId="3" fontId="4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5" fillId="3" borderId="0" xfId="45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/>
    </xf>
    <xf numFmtId="3" fontId="45" fillId="3" borderId="0" xfId="0" applyNumberFormat="1" applyFont="1" applyFill="1" applyBorder="1" applyAlignment="1">
      <alignment horizontal="center" vertical="center" wrapText="1"/>
    </xf>
    <xf numFmtId="4" fontId="40" fillId="3" borderId="16" xfId="0" applyNumberFormat="1" applyFont="1" applyFill="1" applyBorder="1" applyAlignment="1">
      <alignment horizontal="center" vertical="center" wrapText="1"/>
    </xf>
    <xf numFmtId="4" fontId="40" fillId="3" borderId="13" xfId="0" applyNumberFormat="1" applyFont="1" applyFill="1" applyBorder="1" applyAlignment="1">
      <alignment horizontal="center" vertical="center" wrapText="1"/>
    </xf>
    <xf numFmtId="4" fontId="40" fillId="3" borderId="14" xfId="0" applyNumberFormat="1" applyFont="1" applyFill="1" applyBorder="1" applyAlignment="1">
      <alignment horizontal="center" vertical="center" wrapText="1"/>
    </xf>
    <xf numFmtId="4" fontId="40" fillId="3" borderId="18" xfId="0" applyNumberFormat="1" applyFont="1" applyFill="1" applyBorder="1" applyAlignment="1">
      <alignment horizontal="center" vertical="center" wrapText="1"/>
    </xf>
    <xf numFmtId="0" fontId="49" fillId="3" borderId="0" xfId="45" applyNumberFormat="1" applyFont="1" applyFill="1" applyBorder="1" applyAlignment="1">
      <alignment horizontal="center" vertical="center" wrapText="1"/>
    </xf>
    <xf numFmtId="0" fontId="41" fillId="3" borderId="18" xfId="45" applyFont="1" applyFill="1" applyBorder="1" applyAlignment="1">
      <alignment horizontal="center" vertical="center" wrapText="1"/>
    </xf>
    <xf numFmtId="3" fontId="50" fillId="3" borderId="18" xfId="234" applyNumberFormat="1" applyFont="1" applyFill="1" applyBorder="1" applyAlignment="1">
      <alignment horizontal="center" vertical="center" wrapText="1"/>
    </xf>
    <xf numFmtId="3" fontId="50" fillId="3" borderId="16" xfId="234" applyNumberFormat="1" applyFont="1" applyFill="1" applyBorder="1" applyAlignment="1">
      <alignment horizontal="center" vertical="center" wrapText="1"/>
    </xf>
    <xf numFmtId="3" fontId="50" fillId="3" borderId="13" xfId="234" applyNumberFormat="1" applyFont="1" applyFill="1" applyBorder="1" applyAlignment="1">
      <alignment horizontal="center" vertical="center" wrapText="1"/>
    </xf>
    <xf numFmtId="3" fontId="50" fillId="3" borderId="14" xfId="234" applyNumberFormat="1" applyFont="1" applyFill="1" applyBorder="1" applyAlignment="1">
      <alignment horizontal="center" vertical="center" wrapText="1"/>
    </xf>
    <xf numFmtId="3" fontId="50" fillId="3" borderId="15" xfId="234" applyNumberFormat="1" applyFont="1" applyFill="1" applyBorder="1" applyAlignment="1">
      <alignment horizontal="center" vertical="center" wrapText="1"/>
    </xf>
    <xf numFmtId="3" fontId="50" fillId="3" borderId="2" xfId="234" applyNumberFormat="1" applyFont="1" applyFill="1" applyBorder="1" applyAlignment="1">
      <alignment horizontal="center" vertical="center" wrapText="1"/>
    </xf>
    <xf numFmtId="3" fontId="50" fillId="3" borderId="17" xfId="234" applyNumberFormat="1" applyFont="1" applyFill="1" applyBorder="1" applyAlignment="1">
      <alignment horizontal="center" vertical="center" wrapText="1"/>
    </xf>
    <xf numFmtId="0" fontId="41" fillId="3" borderId="16" xfId="45" applyFont="1" applyFill="1" applyBorder="1" applyAlignment="1">
      <alignment horizontal="center" vertical="center"/>
    </xf>
    <xf numFmtId="0" fontId="41" fillId="3" borderId="13" xfId="45" applyFont="1" applyFill="1" applyBorder="1" applyAlignment="1">
      <alignment horizontal="center" vertical="center"/>
    </xf>
    <xf numFmtId="0" fontId="41" fillId="3" borderId="14" xfId="45" applyFont="1" applyFill="1" applyBorder="1" applyAlignment="1">
      <alignment horizontal="center" vertical="center"/>
    </xf>
    <xf numFmtId="49" fontId="40" fillId="3" borderId="16" xfId="94" applyNumberFormat="1" applyFont="1" applyFill="1" applyBorder="1" applyAlignment="1">
      <alignment horizontal="center" vertical="center"/>
    </xf>
    <xf numFmtId="49" fontId="40" fillId="3" borderId="13" xfId="94" applyNumberFormat="1" applyFont="1" applyFill="1" applyBorder="1" applyAlignment="1">
      <alignment horizontal="center" vertical="center"/>
    </xf>
    <xf numFmtId="49" fontId="40" fillId="3" borderId="14" xfId="94" applyNumberFormat="1" applyFont="1" applyFill="1" applyBorder="1" applyAlignment="1">
      <alignment horizontal="center" vertical="center"/>
    </xf>
    <xf numFmtId="0" fontId="42" fillId="27" borderId="18" xfId="45" applyFont="1" applyFill="1" applyBorder="1" applyAlignment="1">
      <alignment horizontal="center" vertical="center"/>
    </xf>
    <xf numFmtId="4" fontId="42" fillId="3" borderId="2" xfId="45" applyNumberFormat="1" applyFont="1" applyFill="1" applyBorder="1" applyAlignment="1">
      <alignment horizontal="center" vertical="center" wrapText="1"/>
    </xf>
    <xf numFmtId="4" fontId="42" fillId="3" borderId="17" xfId="45" applyNumberFormat="1" applyFont="1" applyFill="1" applyBorder="1" applyAlignment="1">
      <alignment horizontal="center" vertical="center" wrapText="1"/>
    </xf>
    <xf numFmtId="4" fontId="42" fillId="3" borderId="15" xfId="45" applyNumberFormat="1" applyFont="1" applyFill="1" applyBorder="1" applyAlignment="1">
      <alignment horizontal="center" vertical="center" wrapText="1"/>
    </xf>
    <xf numFmtId="4" fontId="42" fillId="27" borderId="2" xfId="45" applyNumberFormat="1" applyFont="1" applyFill="1" applyBorder="1" applyAlignment="1">
      <alignment horizontal="center" vertical="center" wrapText="1"/>
    </xf>
    <xf numFmtId="4" fontId="42" fillId="27" borderId="17" xfId="45" applyNumberFormat="1" applyFont="1" applyFill="1" applyBorder="1" applyAlignment="1">
      <alignment horizontal="center" vertical="center" wrapText="1"/>
    </xf>
    <xf numFmtId="4" fontId="42" fillId="27" borderId="15" xfId="45" applyNumberFormat="1" applyFont="1" applyFill="1" applyBorder="1" applyAlignment="1">
      <alignment horizontal="center" vertical="center" wrapText="1"/>
    </xf>
    <xf numFmtId="3" fontId="41" fillId="3" borderId="16" xfId="0" applyNumberFormat="1" applyFont="1" applyFill="1" applyBorder="1" applyAlignment="1">
      <alignment horizontal="center" vertical="center" wrapText="1"/>
    </xf>
    <xf numFmtId="3" fontId="41" fillId="3" borderId="13" xfId="0" applyNumberFormat="1" applyFont="1" applyFill="1" applyBorder="1" applyAlignment="1">
      <alignment horizontal="center" vertical="center" wrapText="1"/>
    </xf>
    <xf numFmtId="3" fontId="41" fillId="3" borderId="14" xfId="0" applyNumberFormat="1" applyFont="1" applyFill="1" applyBorder="1" applyAlignment="1">
      <alignment horizontal="center" vertical="center" wrapText="1"/>
    </xf>
    <xf numFmtId="3" fontId="41" fillId="3" borderId="18" xfId="0" applyNumberFormat="1" applyFont="1" applyFill="1" applyBorder="1" applyAlignment="1">
      <alignment horizontal="center" vertical="center" wrapText="1"/>
    </xf>
    <xf numFmtId="3" fontId="41" fillId="0" borderId="18" xfId="0" applyNumberFormat="1" applyFont="1" applyFill="1" applyBorder="1" applyAlignment="1">
      <alignment horizontal="center" vertical="center" wrapText="1"/>
    </xf>
    <xf numFmtId="3" fontId="41" fillId="0" borderId="16" xfId="0" applyNumberFormat="1" applyFont="1" applyFill="1" applyBorder="1" applyAlignment="1">
      <alignment horizontal="center" vertical="center"/>
    </xf>
    <xf numFmtId="3" fontId="41" fillId="0" borderId="13" xfId="0" applyNumberFormat="1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/>
    </xf>
    <xf numFmtId="3" fontId="41" fillId="3" borderId="2" xfId="0" applyNumberFormat="1" applyFont="1" applyFill="1" applyBorder="1" applyAlignment="1">
      <alignment horizontal="center" vertical="center" wrapText="1"/>
    </xf>
    <xf numFmtId="3" fontId="41" fillId="3" borderId="17" xfId="0" applyNumberFormat="1" applyFont="1" applyFill="1" applyBorder="1" applyAlignment="1">
      <alignment horizontal="center" vertical="center" wrapText="1"/>
    </xf>
    <xf numFmtId="3" fontId="41" fillId="3" borderId="15" xfId="0" applyNumberFormat="1" applyFont="1" applyFill="1" applyBorder="1" applyAlignment="1">
      <alignment horizontal="center" vertical="center" wrapText="1"/>
    </xf>
    <xf numFmtId="3" fontId="41" fillId="3" borderId="16" xfId="0" applyNumberFormat="1" applyFont="1" applyFill="1" applyBorder="1" applyAlignment="1">
      <alignment horizontal="center" vertical="center"/>
    </xf>
    <xf numFmtId="3" fontId="41" fillId="3" borderId="13" xfId="0" applyNumberFormat="1" applyFont="1" applyFill="1" applyBorder="1" applyAlignment="1">
      <alignment horizontal="center" vertical="center"/>
    </xf>
    <xf numFmtId="3" fontId="41" fillId="3" borderId="14" xfId="0" applyNumberFormat="1" applyFont="1" applyFill="1" applyBorder="1" applyAlignment="1">
      <alignment horizontal="center" vertical="center"/>
    </xf>
    <xf numFmtId="3" fontId="48" fillId="3" borderId="2" xfId="0" applyNumberFormat="1" applyFont="1" applyFill="1" applyBorder="1" applyAlignment="1">
      <alignment horizontal="center" vertical="center" wrapText="1"/>
    </xf>
    <xf numFmtId="3" fontId="48" fillId="3" borderId="17" xfId="0" applyNumberFormat="1" applyFont="1" applyFill="1" applyBorder="1" applyAlignment="1">
      <alignment horizontal="center" vertical="center" wrapText="1"/>
    </xf>
    <xf numFmtId="3" fontId="48" fillId="3" borderId="15" xfId="0" applyNumberFormat="1" applyFont="1" applyFill="1" applyBorder="1" applyAlignment="1">
      <alignment horizontal="center" vertical="center" wrapText="1"/>
    </xf>
    <xf numFmtId="3" fontId="48" fillId="3" borderId="16" xfId="0" applyNumberFormat="1" applyFont="1" applyFill="1" applyBorder="1" applyAlignment="1">
      <alignment horizontal="center" vertical="center" wrapText="1"/>
    </xf>
    <xf numFmtId="3" fontId="48" fillId="3" borderId="13" xfId="0" applyNumberFormat="1" applyFont="1" applyFill="1" applyBorder="1" applyAlignment="1">
      <alignment horizontal="center" vertical="center" wrapText="1"/>
    </xf>
    <xf numFmtId="3" fontId="48" fillId="3" borderId="14" xfId="0" applyNumberFormat="1" applyFont="1" applyFill="1" applyBorder="1" applyAlignment="1">
      <alignment horizontal="center" vertical="center" wrapText="1"/>
    </xf>
  </cellXfs>
  <cellStyles count="236">
    <cellStyle name="20% - Accent1" xfId="99"/>
    <cellStyle name="20% - Accent2" xfId="100"/>
    <cellStyle name="20% - Accent3" xfId="101"/>
    <cellStyle name="20% - Accent4" xfId="102"/>
    <cellStyle name="20% - Accent5" xfId="103"/>
    <cellStyle name="20% - Accent6" xfId="104"/>
    <cellStyle name="20% - Акцент1 2" xfId="105"/>
    <cellStyle name="20% - Акцент2 2" xfId="106"/>
    <cellStyle name="20% - Акцент3 2" xfId="107"/>
    <cellStyle name="20% - Акцент4 2" xfId="108"/>
    <cellStyle name="20% - Акцент5 2" xfId="109"/>
    <cellStyle name="20% - Акцент6 2" xfId="110"/>
    <cellStyle name="40% - Accent1" xfId="111"/>
    <cellStyle name="40% - Accent2" xfId="112"/>
    <cellStyle name="40% - Accent3" xfId="113"/>
    <cellStyle name="40% - Accent4" xfId="114"/>
    <cellStyle name="40% - Accent5" xfId="115"/>
    <cellStyle name="40% - Accent6" xfId="116"/>
    <cellStyle name="40% - Акцент1 2" xfId="117"/>
    <cellStyle name="40% - Акцент2 2" xfId="118"/>
    <cellStyle name="40% - Акцент3 2" xfId="119"/>
    <cellStyle name="40% - Акцент4 2" xfId="120"/>
    <cellStyle name="40% - Акцент5 2" xfId="121"/>
    <cellStyle name="40% - Акцент6 2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60% - Акцент1 2" xfId="129"/>
    <cellStyle name="60% - Акцент2 2" xfId="130"/>
    <cellStyle name="60% - Акцент3 2" xfId="131"/>
    <cellStyle name="60% - Акцент4 2" xfId="132"/>
    <cellStyle name="60% - Акцент5 2" xfId="133"/>
    <cellStyle name="60% - Акцент6 2" xfId="134"/>
    <cellStyle name="Accent1" xfId="135"/>
    <cellStyle name="Accent2" xfId="136"/>
    <cellStyle name="Accent3" xfId="137"/>
    <cellStyle name="Accent4" xfId="138"/>
    <cellStyle name="Accent5" xfId="139"/>
    <cellStyle name="Accent6" xfId="140"/>
    <cellStyle name="Bad" xfId="141"/>
    <cellStyle name="Calculation" xfId="142"/>
    <cellStyle name="Check Cell" xfId="143"/>
    <cellStyle name="Excel Built-in Normal" xfId="4"/>
    <cellStyle name="Excel Built-in Normal 2" xfId="144"/>
    <cellStyle name="Excel Built-in Normal 3" xfId="145"/>
    <cellStyle name="Excel Built-in Normal 4" xfId="146"/>
    <cellStyle name="Excel Built-in Обычный 2" xfId="147"/>
    <cellStyle name="Excel Built-in Обычный_КОЙКИ - ПЛАН 2005год" xfId="148"/>
    <cellStyle name="Explanatory Text" xfId="149"/>
    <cellStyle name="Good" xfId="150"/>
    <cellStyle name="Heading" xfId="151"/>
    <cellStyle name="Heading 1" xfId="152"/>
    <cellStyle name="Heading 2" xfId="153"/>
    <cellStyle name="Heading 3" xfId="154"/>
    <cellStyle name="Heading 4" xfId="155"/>
    <cellStyle name="Heading1" xfId="156"/>
    <cellStyle name="Input" xfId="157"/>
    <cellStyle name="Linked Cell" xfId="158"/>
    <cellStyle name="Neutral" xfId="159"/>
    <cellStyle name="Normal_Book1" xfId="1"/>
    <cellStyle name="Note" xfId="160"/>
    <cellStyle name="Output" xfId="161"/>
    <cellStyle name="Result" xfId="162"/>
    <cellStyle name="Result2" xfId="163"/>
    <cellStyle name="Title" xfId="164"/>
    <cellStyle name="Total" xfId="165"/>
    <cellStyle name="Warning Text" xfId="166"/>
    <cellStyle name="Акцент1 2" xfId="167"/>
    <cellStyle name="Акцент2 2" xfId="168"/>
    <cellStyle name="Акцент3 2" xfId="169"/>
    <cellStyle name="Акцент4 2" xfId="170"/>
    <cellStyle name="Акцент5 2" xfId="171"/>
    <cellStyle name="Акцент6 2" xfId="172"/>
    <cellStyle name="Ввод  2" xfId="173"/>
    <cellStyle name="Вывод 2" xfId="174"/>
    <cellStyle name="Вычисление 2" xfId="175"/>
    <cellStyle name="Заголовок 1 2" xfId="176"/>
    <cellStyle name="Заголовок 2 2" xfId="177"/>
    <cellStyle name="Заголовок 3 2" xfId="178"/>
    <cellStyle name="Заголовок 4 2" xfId="179"/>
    <cellStyle name="Итог 2" xfId="180"/>
    <cellStyle name="Контрольная ячейка 2" xfId="181"/>
    <cellStyle name="Название 2" xfId="182"/>
    <cellStyle name="Нейтральный 2" xfId="183"/>
    <cellStyle name="Обычный" xfId="0" builtinId="0"/>
    <cellStyle name="Обычный 10" xfId="184"/>
    <cellStyle name="Обычный 100" xfId="5"/>
    <cellStyle name="Обычный 101" xfId="6"/>
    <cellStyle name="Обычный 102" xfId="7"/>
    <cellStyle name="Обычный 103" xfId="8"/>
    <cellStyle name="Обычный 104" xfId="9"/>
    <cellStyle name="Обычный 105" xfId="10"/>
    <cellStyle name="Обычный 106" xfId="11"/>
    <cellStyle name="Обычный 107" xfId="12"/>
    <cellStyle name="Обычный 108" xfId="13"/>
    <cellStyle name="Обычный 109" xfId="14"/>
    <cellStyle name="Обычный 11" xfId="185"/>
    <cellStyle name="Обычный 110" xfId="15"/>
    <cellStyle name="Обычный 111" xfId="16"/>
    <cellStyle name="Обычный 112" xfId="17"/>
    <cellStyle name="Обычный 113" xfId="18"/>
    <cellStyle name="Обычный 114" xfId="19"/>
    <cellStyle name="Обычный 115" xfId="20"/>
    <cellStyle name="Обычный 116" xfId="21"/>
    <cellStyle name="Обычный 117" xfId="22"/>
    <cellStyle name="Обычный 118" xfId="23"/>
    <cellStyle name="Обычный 119" xfId="24"/>
    <cellStyle name="Обычный 12" xfId="186"/>
    <cellStyle name="Обычный 120" xfId="25"/>
    <cellStyle name="Обычный 121" xfId="26"/>
    <cellStyle name="Обычный 122" xfId="27"/>
    <cellStyle name="Обычный 123" xfId="28"/>
    <cellStyle name="Обычный 124" xfId="29"/>
    <cellStyle name="Обычный 125" xfId="30"/>
    <cellStyle name="Обычный 126" xfId="31"/>
    <cellStyle name="Обычный 127" xfId="32"/>
    <cellStyle name="Обычный 128" xfId="33"/>
    <cellStyle name="Обычный 129" xfId="34"/>
    <cellStyle name="Обычный 13" xfId="187"/>
    <cellStyle name="Обычный 130" xfId="35"/>
    <cellStyle name="Обычный 131" xfId="36"/>
    <cellStyle name="Обычный 132" xfId="37"/>
    <cellStyle name="Обычный 133" xfId="38"/>
    <cellStyle name="Обычный 134" xfId="39"/>
    <cellStyle name="Обычный 135" xfId="40"/>
    <cellStyle name="Обычный 136" xfId="41"/>
    <cellStyle name="Обычный 137" xfId="42"/>
    <cellStyle name="Обычный 138" xfId="43"/>
    <cellStyle name="Обычный 139" xfId="44"/>
    <cellStyle name="Обычный 14" xfId="188"/>
    <cellStyle name="Обычный 15" xfId="189"/>
    <cellStyle name="Обычный 16" xfId="190"/>
    <cellStyle name="Обычный 17" xfId="191"/>
    <cellStyle name="Обычный 18" xfId="192"/>
    <cellStyle name="Обычный 2" xfId="2"/>
    <cellStyle name="Обычный 2 10" xfId="45"/>
    <cellStyle name="Обычный 2 11" xfId="46"/>
    <cellStyle name="Обычный 2 12" xfId="47"/>
    <cellStyle name="Обычный 2 13" xfId="48"/>
    <cellStyle name="Обычный 2 136" xfId="235"/>
    <cellStyle name="Обычный 2 137" xfId="233"/>
    <cellStyle name="Обычный 2 14" xfId="49"/>
    <cellStyle name="Обычный 2 15" xfId="50"/>
    <cellStyle name="Обычный 2 16" xfId="51"/>
    <cellStyle name="Обычный 2 17" xfId="52"/>
    <cellStyle name="Обычный 2 18" xfId="53"/>
    <cellStyle name="Обычный 2 19" xfId="54"/>
    <cellStyle name="Обычный 2 2" xfId="55"/>
    <cellStyle name="Обычный 2 2 2" xfId="94"/>
    <cellStyle name="Обычный 2 2 2 2" xfId="95"/>
    <cellStyle name="Обычный 2 2 2 2 2" xfId="229"/>
    <cellStyle name="Обычный 2 2 2 3" xfId="193"/>
    <cellStyle name="Обычный 2 20" xfId="56"/>
    <cellStyle name="Обычный 2 21" xfId="57"/>
    <cellStyle name="Обычный 2 22" xfId="93"/>
    <cellStyle name="Обычный 2 3" xfId="58"/>
    <cellStyle name="Обычный 2 3 2" xfId="195"/>
    <cellStyle name="Обычный 2 3 3" xfId="194"/>
    <cellStyle name="Обычный 2 4" xfId="59"/>
    <cellStyle name="Обычный 2 5" xfId="60"/>
    <cellStyle name="Обычный 2 5 2" xfId="196"/>
    <cellStyle name="Обычный 2 6" xfId="61"/>
    <cellStyle name="Обычный 2 6 3" xfId="232"/>
    <cellStyle name="Обычный 2 7" xfId="62"/>
    <cellStyle name="Обычный 2 8" xfId="63"/>
    <cellStyle name="Обычный 2 9" xfId="64"/>
    <cellStyle name="Обычный 2_npa12EB" xfId="197"/>
    <cellStyle name="Обычный 20" xfId="198"/>
    <cellStyle name="Обычный 20 2" xfId="199"/>
    <cellStyle name="Обычный 22" xfId="230"/>
    <cellStyle name="Обычный 3" xfId="65"/>
    <cellStyle name="Обычный 3 2" xfId="200"/>
    <cellStyle name="Обычный 3 3" xfId="231"/>
    <cellStyle name="Обычный 4" xfId="66"/>
    <cellStyle name="Обычный 4 10" xfId="67"/>
    <cellStyle name="Обычный 4 11" xfId="68"/>
    <cellStyle name="Обычный 4 12" xfId="69"/>
    <cellStyle name="Обычный 4 13" xfId="70"/>
    <cellStyle name="Обычный 4 14" xfId="71"/>
    <cellStyle name="Обычный 4 15" xfId="72"/>
    <cellStyle name="Обычный 4 16" xfId="96"/>
    <cellStyle name="Обычный 4 16 2" xfId="201"/>
    <cellStyle name="Обычный 4 17" xfId="202"/>
    <cellStyle name="Обычный 4 2" xfId="73"/>
    <cellStyle name="Обычный 4 3" xfId="74"/>
    <cellStyle name="Обычный 4 4" xfId="75"/>
    <cellStyle name="Обычный 4 5" xfId="76"/>
    <cellStyle name="Обычный 4 6" xfId="77"/>
    <cellStyle name="Обычный 4 7" xfId="78"/>
    <cellStyle name="Обычный 4 8" xfId="79"/>
    <cellStyle name="Обычный 4 9" xfId="80"/>
    <cellStyle name="Обычный 5" xfId="81"/>
    <cellStyle name="Обычный 5 2" xfId="204"/>
    <cellStyle name="Обычный 5 3" xfId="203"/>
    <cellStyle name="Обычный 6" xfId="205"/>
    <cellStyle name="Обычный 6 4" xfId="91"/>
    <cellStyle name="Обычный 69" xfId="92"/>
    <cellStyle name="Обычный 69 2" xfId="97"/>
    <cellStyle name="Обычный 7" xfId="206"/>
    <cellStyle name="Обычный 7 2" xfId="207"/>
    <cellStyle name="Обычный 70" xfId="98"/>
    <cellStyle name="Обычный 8" xfId="208"/>
    <cellStyle name="Обычный 83" xfId="234"/>
    <cellStyle name="Обычный 9" xfId="209"/>
    <cellStyle name="Обычный 91" xfId="82"/>
    <cellStyle name="Обычный 92" xfId="83"/>
    <cellStyle name="Обычный 93" xfId="84"/>
    <cellStyle name="Обычный 94" xfId="85"/>
    <cellStyle name="Обычный 95" xfId="86"/>
    <cellStyle name="Обычный 96" xfId="87"/>
    <cellStyle name="Обычный 97" xfId="88"/>
    <cellStyle name="Обычный 98" xfId="89"/>
    <cellStyle name="Обычный 99" xfId="90"/>
    <cellStyle name="Плохой 2" xfId="210"/>
    <cellStyle name="Пояснение 2" xfId="211"/>
    <cellStyle name="Примечание 2" xfId="212"/>
    <cellStyle name="Процентный 2" xfId="213"/>
    <cellStyle name="Процентный 2 2" xfId="214"/>
    <cellStyle name="Процентный 3" xfId="215"/>
    <cellStyle name="Процентный 4" xfId="216"/>
    <cellStyle name="Процентный 5" xfId="217"/>
    <cellStyle name="Процентный 6" xfId="228"/>
    <cellStyle name="Связанная ячейка 2" xfId="218"/>
    <cellStyle name="Стиль 1" xfId="3"/>
    <cellStyle name="Текст предупреждения 2" xfId="219"/>
    <cellStyle name="Финансовый 2" xfId="220"/>
    <cellStyle name="Финансовый 2 2" xfId="221"/>
    <cellStyle name="Финансовый 3" xfId="222"/>
    <cellStyle name="Финансовый 4" xfId="223"/>
    <cellStyle name="Финансовый 5" xfId="224"/>
    <cellStyle name="Финансовый 6" xfId="225"/>
    <cellStyle name="Финансовый 7" xfId="226"/>
    <cellStyle name="Хороший 2" xfId="227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3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O17" sqref="O17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42578125" style="8" customWidth="1"/>
    <col min="13" max="13" width="19.5703125" style="8" customWidth="1"/>
    <col min="14" max="16384" width="9.140625" style="8"/>
  </cols>
  <sheetData>
    <row r="2" spans="1:14" ht="15.75" x14ac:dyDescent="0.2">
      <c r="A2" s="166" t="s">
        <v>391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x14ac:dyDescent="0.2">
      <c r="C3" s="9"/>
      <c r="M3" s="8" t="s">
        <v>314</v>
      </c>
    </row>
    <row r="4" spans="1:14" s="2" customFormat="1" ht="15.75" customHeight="1" x14ac:dyDescent="0.2">
      <c r="A4" s="167" t="s">
        <v>47</v>
      </c>
      <c r="B4" s="167" t="s">
        <v>61</v>
      </c>
      <c r="C4" s="168" t="s">
        <v>48</v>
      </c>
      <c r="D4" s="164" t="s">
        <v>299</v>
      </c>
      <c r="E4" s="164"/>
      <c r="F4" s="164"/>
      <c r="G4" s="164"/>
      <c r="H4" s="164"/>
      <c r="I4" s="164"/>
      <c r="J4" s="164"/>
      <c r="K4" s="164"/>
      <c r="L4" s="155" t="s">
        <v>387</v>
      </c>
      <c r="M4" s="158" t="s">
        <v>388</v>
      </c>
    </row>
    <row r="5" spans="1:14" ht="15" customHeight="1" x14ac:dyDescent="0.2">
      <c r="A5" s="167"/>
      <c r="B5" s="167"/>
      <c r="C5" s="168"/>
      <c r="D5" s="164" t="s">
        <v>300</v>
      </c>
      <c r="E5" s="164" t="s">
        <v>301</v>
      </c>
      <c r="F5" s="149" t="s">
        <v>302</v>
      </c>
      <c r="G5" s="150"/>
      <c r="H5" s="164" t="s">
        <v>307</v>
      </c>
      <c r="I5" s="164" t="s">
        <v>308</v>
      </c>
      <c r="J5" s="161" t="s">
        <v>355</v>
      </c>
      <c r="K5" s="164" t="s">
        <v>381</v>
      </c>
      <c r="L5" s="156"/>
      <c r="M5" s="159"/>
    </row>
    <row r="6" spans="1:14" ht="14.25" customHeight="1" x14ac:dyDescent="0.2">
      <c r="A6" s="167"/>
      <c r="B6" s="167"/>
      <c r="C6" s="168"/>
      <c r="D6" s="164"/>
      <c r="E6" s="164"/>
      <c r="F6" s="151"/>
      <c r="G6" s="152"/>
      <c r="H6" s="164"/>
      <c r="I6" s="164"/>
      <c r="J6" s="162"/>
      <c r="K6" s="164"/>
      <c r="L6" s="156"/>
      <c r="M6" s="159"/>
    </row>
    <row r="7" spans="1:14" ht="47.25" customHeight="1" x14ac:dyDescent="0.2">
      <c r="A7" s="167"/>
      <c r="B7" s="167"/>
      <c r="C7" s="168"/>
      <c r="D7" s="164"/>
      <c r="E7" s="164"/>
      <c r="F7" s="153"/>
      <c r="G7" s="154"/>
      <c r="H7" s="164"/>
      <c r="I7" s="164"/>
      <c r="J7" s="163"/>
      <c r="K7" s="164"/>
      <c r="L7" s="157"/>
      <c r="M7" s="160"/>
    </row>
    <row r="8" spans="1:14" s="2" customFormat="1" x14ac:dyDescent="0.2">
      <c r="A8" s="165" t="s">
        <v>251</v>
      </c>
      <c r="B8" s="165"/>
      <c r="C8" s="165"/>
      <c r="D8" s="96">
        <f>D10+D9</f>
        <v>28587321242</v>
      </c>
      <c r="E8" s="96">
        <f t="shared" ref="E8:M8" si="0">E10+E9</f>
        <v>7395611865</v>
      </c>
      <c r="F8" s="96">
        <f t="shared" si="0"/>
        <v>24597405338.549999</v>
      </c>
      <c r="G8" s="96">
        <f t="shared" si="0"/>
        <v>0</v>
      </c>
      <c r="H8" s="96">
        <f t="shared" si="0"/>
        <v>4151436195</v>
      </c>
      <c r="I8" s="96">
        <f t="shared" si="0"/>
        <v>1418974326</v>
      </c>
      <c r="J8" s="96">
        <f t="shared" si="0"/>
        <v>1554017603</v>
      </c>
      <c r="K8" s="96">
        <f t="shared" si="0"/>
        <v>67704766569.550003</v>
      </c>
      <c r="L8" s="96">
        <f t="shared" si="0"/>
        <v>4500917738.3699999</v>
      </c>
      <c r="M8" s="96">
        <f t="shared" si="0"/>
        <v>72205684307.920013</v>
      </c>
    </row>
    <row r="9" spans="1:14" s="3" customFormat="1" ht="11.25" customHeight="1" x14ac:dyDescent="0.2">
      <c r="A9" s="5"/>
      <c r="B9" s="5"/>
      <c r="C9" s="11" t="s">
        <v>57</v>
      </c>
      <c r="D9" s="95">
        <f>КС!D9</f>
        <v>3572260127</v>
      </c>
      <c r="E9" s="95">
        <f>ДС!D9</f>
        <v>724706034</v>
      </c>
      <c r="F9" s="95">
        <f>'АПУ профилактика '!D10+'АПУ профилактика '!M10+'АПУ неотл.пом.'!D9+'АПУ обращения'!D9+'ОДИ ПГГ'!D9+'ОДИ МЗ РБ'!D9+ФАП!D9</f>
        <v>535799903</v>
      </c>
      <c r="G9" s="97"/>
      <c r="H9" s="95">
        <f>СМП!D9</f>
        <v>85897831</v>
      </c>
      <c r="I9" s="95">
        <f>Гемодиализ!D9</f>
        <v>124434180</v>
      </c>
      <c r="J9" s="95">
        <f>'Мед.реаб.(АПУ,ДС,КС)'!D9</f>
        <v>33313832</v>
      </c>
      <c r="K9" s="95">
        <f>D9+E9+F9+H9+I9+J9</f>
        <v>5076411907</v>
      </c>
      <c r="L9" s="95">
        <v>34583738.500000007</v>
      </c>
      <c r="M9" s="95">
        <f>K9+L9</f>
        <v>5110995645.5</v>
      </c>
    </row>
    <row r="10" spans="1:14" s="2" customFormat="1" x14ac:dyDescent="0.2">
      <c r="A10" s="165" t="s">
        <v>250</v>
      </c>
      <c r="B10" s="165"/>
      <c r="C10" s="165"/>
      <c r="D10" s="96">
        <f>SUM(D11:D153)-D93</f>
        <v>25015061115</v>
      </c>
      <c r="E10" s="96">
        <f t="shared" ref="E10:M10" si="1">SUM(E11:E153)-E93</f>
        <v>6670905831</v>
      </c>
      <c r="F10" s="96">
        <f t="shared" si="1"/>
        <v>24061605435.549999</v>
      </c>
      <c r="G10" s="96">
        <f t="shared" si="1"/>
        <v>0</v>
      </c>
      <c r="H10" s="96">
        <f t="shared" si="1"/>
        <v>4065538364</v>
      </c>
      <c r="I10" s="96">
        <f t="shared" si="1"/>
        <v>1294540146</v>
      </c>
      <c r="J10" s="96">
        <f t="shared" si="1"/>
        <v>1520703771</v>
      </c>
      <c r="K10" s="96">
        <f t="shared" si="1"/>
        <v>62628354662.550003</v>
      </c>
      <c r="L10" s="96">
        <f t="shared" si="1"/>
        <v>4466333999.8699999</v>
      </c>
      <c r="M10" s="96">
        <f t="shared" si="1"/>
        <v>67094688662.420006</v>
      </c>
    </row>
    <row r="11" spans="1:14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f>КС!D11</f>
        <v>49299052</v>
      </c>
      <c r="E11" s="95">
        <f>ДС!D11</f>
        <v>12159792</v>
      </c>
      <c r="F11" s="95">
        <f>'АПУ профилактика '!D12+'АПУ профилактика '!M12+'АПУ неотл.пом.'!D11+'АПУ обращения'!D11+'ОДИ ПГГ'!D11+'ОДИ МЗ РБ'!D11+ФАП!D11</f>
        <v>132725816</v>
      </c>
      <c r="G11" s="95"/>
      <c r="H11" s="95">
        <f>СМП!D11</f>
        <v>0</v>
      </c>
      <c r="I11" s="95">
        <f>Гемодиализ!D11</f>
        <v>0</v>
      </c>
      <c r="J11" s="95">
        <f>'Мед.реаб.(АПУ,ДС,КС)'!D11</f>
        <v>0</v>
      </c>
      <c r="K11" s="95">
        <f t="shared" ref="K11:K42" si="2">D11+E11+F11+H11+I11+J11</f>
        <v>194184660</v>
      </c>
      <c r="L11" s="95">
        <v>12441297.079999998</v>
      </c>
      <c r="M11" s="95">
        <f t="shared" ref="M11:M70" si="3">K11+L11</f>
        <v>206625957.07999998</v>
      </c>
    </row>
    <row r="12" spans="1:14" s="1" customFormat="1" x14ac:dyDescent="0.2">
      <c r="A12" s="25">
        <v>2</v>
      </c>
      <c r="B12" s="14" t="s">
        <v>63</v>
      </c>
      <c r="C12" s="10" t="s">
        <v>235</v>
      </c>
      <c r="D12" s="95">
        <f>КС!D12</f>
        <v>34872319</v>
      </c>
      <c r="E12" s="95">
        <f>ДС!D12</f>
        <v>12949238</v>
      </c>
      <c r="F12" s="95">
        <f>'АПУ профилактика '!D13+'АПУ профилактика '!M13+'АПУ неотл.пом.'!D12+'АПУ обращения'!D12+'ОДИ ПГГ'!D12+'ОДИ МЗ РБ'!D12+ФАП!D12</f>
        <v>132365421</v>
      </c>
      <c r="G12" s="95"/>
      <c r="H12" s="95">
        <f>СМП!D12</f>
        <v>0</v>
      </c>
      <c r="I12" s="95">
        <f>Гемодиализ!D12</f>
        <v>0</v>
      </c>
      <c r="J12" s="95">
        <f>'Мед.реаб.(АПУ,ДС,КС)'!D12</f>
        <v>0</v>
      </c>
      <c r="K12" s="95">
        <f t="shared" si="2"/>
        <v>180186978</v>
      </c>
      <c r="L12" s="95">
        <v>15686062.98</v>
      </c>
      <c r="M12" s="95">
        <f t="shared" si="3"/>
        <v>195873040.97999999</v>
      </c>
    </row>
    <row r="13" spans="1:14" s="22" customFormat="1" x14ac:dyDescent="0.2">
      <c r="A13" s="25">
        <v>3</v>
      </c>
      <c r="B13" s="27" t="s">
        <v>64</v>
      </c>
      <c r="C13" s="21" t="s">
        <v>5</v>
      </c>
      <c r="D13" s="95">
        <f>КС!D13</f>
        <v>208162575</v>
      </c>
      <c r="E13" s="95">
        <f>ДС!D13</f>
        <v>35927542</v>
      </c>
      <c r="F13" s="95">
        <f>'АПУ профилактика '!D14+'АПУ профилактика '!M14+'АПУ неотл.пом.'!D13+'АПУ обращения'!D13+'ОДИ ПГГ'!D13+'ОДИ МЗ РБ'!D13+ФАП!D13</f>
        <v>336568558</v>
      </c>
      <c r="G13" s="98"/>
      <c r="H13" s="95">
        <f>СМП!D13</f>
        <v>156085380</v>
      </c>
      <c r="I13" s="95">
        <f>Гемодиализ!D13</f>
        <v>0</v>
      </c>
      <c r="J13" s="95">
        <f>'Мед.реаб.(АПУ,ДС,КС)'!D13</f>
        <v>0</v>
      </c>
      <c r="K13" s="95">
        <f t="shared" si="2"/>
        <v>736744055</v>
      </c>
      <c r="L13" s="95">
        <v>33250996.75</v>
      </c>
      <c r="M13" s="95">
        <f t="shared" si="3"/>
        <v>769995051.75</v>
      </c>
    </row>
    <row r="14" spans="1:14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f>КС!D14</f>
        <v>40453270</v>
      </c>
      <c r="E14" s="95">
        <f>ДС!D14</f>
        <v>13417660</v>
      </c>
      <c r="F14" s="95">
        <f>'АПУ профилактика '!D15+'АПУ профилактика '!M15+'АПУ неотл.пом.'!D14+'АПУ обращения'!D14+'ОДИ ПГГ'!D14+'ОДИ МЗ РБ'!D14+ФАП!D14</f>
        <v>144090093</v>
      </c>
      <c r="G14" s="95"/>
      <c r="H14" s="95">
        <f>СМП!D14</f>
        <v>0</v>
      </c>
      <c r="I14" s="95">
        <f>Гемодиализ!D14</f>
        <v>0</v>
      </c>
      <c r="J14" s="95">
        <f>'Мед.реаб.(АПУ,ДС,КС)'!D14</f>
        <v>0</v>
      </c>
      <c r="K14" s="95">
        <f t="shared" si="2"/>
        <v>197961023</v>
      </c>
      <c r="L14" s="95">
        <v>12825510.379999999</v>
      </c>
      <c r="M14" s="95">
        <f t="shared" si="3"/>
        <v>210786533.38</v>
      </c>
    </row>
    <row r="15" spans="1:14" s="1" customFormat="1" x14ac:dyDescent="0.2">
      <c r="A15" s="25">
        <v>5</v>
      </c>
      <c r="B15" s="12" t="s">
        <v>66</v>
      </c>
      <c r="C15" s="10" t="s">
        <v>8</v>
      </c>
      <c r="D15" s="95">
        <f>КС!D15</f>
        <v>48414261</v>
      </c>
      <c r="E15" s="95">
        <f>ДС!D15</f>
        <v>14535647</v>
      </c>
      <c r="F15" s="95">
        <f>'АПУ профилактика '!D16+'АПУ профилактика '!M16+'АПУ неотл.пом.'!D15+'АПУ обращения'!D15+'ОДИ ПГГ'!D15+'ОДИ МЗ РБ'!D15+ФАП!D15</f>
        <v>148569485</v>
      </c>
      <c r="G15" s="95"/>
      <c r="H15" s="95">
        <f>СМП!D15</f>
        <v>0</v>
      </c>
      <c r="I15" s="95">
        <f>Гемодиализ!D15</f>
        <v>0</v>
      </c>
      <c r="J15" s="95">
        <f>'Мед.реаб.(АПУ,ДС,КС)'!D15</f>
        <v>0</v>
      </c>
      <c r="K15" s="95">
        <f t="shared" si="2"/>
        <v>211519393</v>
      </c>
      <c r="L15" s="95">
        <v>12485053.699999999</v>
      </c>
      <c r="M15" s="95">
        <f t="shared" si="3"/>
        <v>224004446.69999999</v>
      </c>
    </row>
    <row r="16" spans="1:14" s="22" customFormat="1" x14ac:dyDescent="0.2">
      <c r="A16" s="25">
        <v>6</v>
      </c>
      <c r="B16" s="27" t="s">
        <v>67</v>
      </c>
      <c r="C16" s="21" t="s">
        <v>68</v>
      </c>
      <c r="D16" s="95">
        <f>КС!D16</f>
        <v>552974048</v>
      </c>
      <c r="E16" s="95">
        <f>ДС!D16</f>
        <v>93692090</v>
      </c>
      <c r="F16" s="95">
        <f>'АПУ профилактика '!D17+'АПУ профилактика '!M17+'АПУ неотл.пом.'!D16+'АПУ обращения'!D16+'ОДИ ПГГ'!D16+'ОДИ МЗ РБ'!D16+ФАП!D16</f>
        <v>803435036.95000005</v>
      </c>
      <c r="G16" s="98"/>
      <c r="H16" s="95">
        <f>СМП!D16</f>
        <v>324746681</v>
      </c>
      <c r="I16" s="95">
        <f>Гемодиализ!D16</f>
        <v>568275</v>
      </c>
      <c r="J16" s="95">
        <f>'Мед.реаб.(АПУ,ДС,КС)'!D16</f>
        <v>36231757</v>
      </c>
      <c r="K16" s="95">
        <f t="shared" si="2"/>
        <v>1811647887.95</v>
      </c>
      <c r="L16" s="95">
        <v>65215919.060000002</v>
      </c>
      <c r="M16" s="95">
        <f t="shared" si="3"/>
        <v>1876863807.01</v>
      </c>
    </row>
    <row r="17" spans="1:13" s="1" customFormat="1" x14ac:dyDescent="0.2">
      <c r="A17" s="25">
        <v>7</v>
      </c>
      <c r="B17" s="12" t="s">
        <v>69</v>
      </c>
      <c r="C17" s="10" t="s">
        <v>237</v>
      </c>
      <c r="D17" s="95">
        <f>КС!D17</f>
        <v>178862821</v>
      </c>
      <c r="E17" s="95">
        <f>ДС!D17</f>
        <v>34984845</v>
      </c>
      <c r="F17" s="95">
        <f>'АПУ профилактика '!D18+'АПУ профилактика '!M18+'АПУ неотл.пом.'!D17+'АПУ обращения'!D17+'ОДИ ПГГ'!D17+'ОДИ МЗ РБ'!D17+ФАП!D17</f>
        <v>346449563.60000002</v>
      </c>
      <c r="G17" s="95"/>
      <c r="H17" s="95">
        <f>СМП!D17</f>
        <v>0</v>
      </c>
      <c r="I17" s="95">
        <f>Гемодиализ!D17</f>
        <v>0</v>
      </c>
      <c r="J17" s="95">
        <f>'Мед.реаб.(АПУ,ДС,КС)'!D17</f>
        <v>18517474</v>
      </c>
      <c r="K17" s="95">
        <f t="shared" si="2"/>
        <v>578814703.60000002</v>
      </c>
      <c r="L17" s="95">
        <v>19840327.289999999</v>
      </c>
      <c r="M17" s="95">
        <f t="shared" si="3"/>
        <v>598655030.88999999</v>
      </c>
    </row>
    <row r="18" spans="1:13" s="1" customFormat="1" x14ac:dyDescent="0.2">
      <c r="A18" s="25">
        <v>8</v>
      </c>
      <c r="B18" s="26" t="s">
        <v>70</v>
      </c>
      <c r="C18" s="10" t="s">
        <v>17</v>
      </c>
      <c r="D18" s="95">
        <f>КС!D18</f>
        <v>36417073</v>
      </c>
      <c r="E18" s="95">
        <f>ДС!D18</f>
        <v>15518498</v>
      </c>
      <c r="F18" s="95">
        <f>'АПУ профилактика '!D19+'АПУ профилактика '!M19+'АПУ неотл.пом.'!D18+'АПУ обращения'!D18+'ОДИ ПГГ'!D18+'ОДИ МЗ РБ'!D18+ФАП!D18</f>
        <v>149102197</v>
      </c>
      <c r="G18" s="95"/>
      <c r="H18" s="95">
        <f>СМП!D18</f>
        <v>0</v>
      </c>
      <c r="I18" s="95">
        <f>Гемодиализ!D18</f>
        <v>0</v>
      </c>
      <c r="J18" s="95">
        <f>'Мед.реаб.(АПУ,ДС,КС)'!D18</f>
        <v>0</v>
      </c>
      <c r="K18" s="95">
        <f t="shared" si="2"/>
        <v>201037768</v>
      </c>
      <c r="L18" s="95">
        <v>14094903.029999999</v>
      </c>
      <c r="M18" s="95">
        <f t="shared" si="3"/>
        <v>215132671.03</v>
      </c>
    </row>
    <row r="19" spans="1:13" s="1" customFormat="1" x14ac:dyDescent="0.2">
      <c r="A19" s="25">
        <v>9</v>
      </c>
      <c r="B19" s="26" t="s">
        <v>71</v>
      </c>
      <c r="C19" s="10" t="s">
        <v>6</v>
      </c>
      <c r="D19" s="95">
        <f>КС!D19</f>
        <v>59023046</v>
      </c>
      <c r="E19" s="95">
        <f>ДС!D19</f>
        <v>12774064</v>
      </c>
      <c r="F19" s="95">
        <f>'АПУ профилактика '!D20+'АПУ профилактика '!M20+'АПУ неотл.пом.'!D19+'АПУ обращения'!D19+'ОДИ ПГГ'!D19+'ОДИ МЗ РБ'!D19+ФАП!D19</f>
        <v>162992723</v>
      </c>
      <c r="G19" s="95"/>
      <c r="H19" s="95">
        <f>СМП!D19</f>
        <v>0</v>
      </c>
      <c r="I19" s="95">
        <f>Гемодиализ!D19</f>
        <v>0</v>
      </c>
      <c r="J19" s="95">
        <f>'Мед.реаб.(АПУ,ДС,КС)'!D19</f>
        <v>0</v>
      </c>
      <c r="K19" s="95">
        <f t="shared" si="2"/>
        <v>234789833</v>
      </c>
      <c r="L19" s="95">
        <v>13879837.629999999</v>
      </c>
      <c r="M19" s="95">
        <f t="shared" si="3"/>
        <v>248669670.63</v>
      </c>
    </row>
    <row r="20" spans="1:13" s="1" customFormat="1" x14ac:dyDescent="0.2">
      <c r="A20" s="25">
        <v>10</v>
      </c>
      <c r="B20" s="26" t="s">
        <v>72</v>
      </c>
      <c r="C20" s="10" t="s">
        <v>18</v>
      </c>
      <c r="D20" s="95">
        <f>КС!D20</f>
        <v>44793695</v>
      </c>
      <c r="E20" s="95">
        <f>ДС!D20</f>
        <v>16861186</v>
      </c>
      <c r="F20" s="95">
        <f>'АПУ профилактика '!D21+'АПУ профилактика '!M21+'АПУ неотл.пом.'!D20+'АПУ обращения'!D20+'ОДИ ПГГ'!D20+'ОДИ МЗ РБ'!D20+ФАП!D20</f>
        <v>162658106</v>
      </c>
      <c r="G20" s="95"/>
      <c r="H20" s="95">
        <f>СМП!D20</f>
        <v>0</v>
      </c>
      <c r="I20" s="95">
        <f>Гемодиализ!D20</f>
        <v>0</v>
      </c>
      <c r="J20" s="95">
        <f>'Мед.реаб.(АПУ,ДС,КС)'!D20</f>
        <v>0</v>
      </c>
      <c r="K20" s="95">
        <f t="shared" si="2"/>
        <v>224312987</v>
      </c>
      <c r="L20" s="95">
        <v>24267396.439999998</v>
      </c>
      <c r="M20" s="95">
        <f t="shared" si="3"/>
        <v>248580383.44</v>
      </c>
    </row>
    <row r="21" spans="1:13" s="1" customFormat="1" x14ac:dyDescent="0.2">
      <c r="A21" s="25">
        <v>11</v>
      </c>
      <c r="B21" s="26" t="s">
        <v>73</v>
      </c>
      <c r="C21" s="10" t="s">
        <v>7</v>
      </c>
      <c r="D21" s="95">
        <f>КС!D21</f>
        <v>47183948</v>
      </c>
      <c r="E21" s="95">
        <f>ДС!D21</f>
        <v>13457873</v>
      </c>
      <c r="F21" s="95">
        <f>'АПУ профилактика '!D22+'АПУ профилактика '!M22+'АПУ неотл.пом.'!D21+'АПУ обращения'!D21+'ОДИ ПГГ'!D21+'ОДИ МЗ РБ'!D21+ФАП!D21</f>
        <v>140729340</v>
      </c>
      <c r="G21" s="95"/>
      <c r="H21" s="95">
        <f>СМП!D21</f>
        <v>0</v>
      </c>
      <c r="I21" s="95">
        <f>Гемодиализ!D21</f>
        <v>0</v>
      </c>
      <c r="J21" s="95">
        <f>'Мед.реаб.(АПУ,ДС,КС)'!D21</f>
        <v>0</v>
      </c>
      <c r="K21" s="95">
        <f t="shared" si="2"/>
        <v>201371161</v>
      </c>
      <c r="L21" s="95">
        <v>12763787.33</v>
      </c>
      <c r="M21" s="95">
        <f t="shared" si="3"/>
        <v>214134948.33000001</v>
      </c>
    </row>
    <row r="22" spans="1:13" s="1" customFormat="1" x14ac:dyDescent="0.2">
      <c r="A22" s="25">
        <v>12</v>
      </c>
      <c r="B22" s="26" t="s">
        <v>74</v>
      </c>
      <c r="C22" s="10" t="s">
        <v>19</v>
      </c>
      <c r="D22" s="95">
        <f>КС!D22</f>
        <v>127544814</v>
      </c>
      <c r="E22" s="95">
        <f>ДС!D22</f>
        <v>26751433</v>
      </c>
      <c r="F22" s="95">
        <f>'АПУ профилактика '!D23+'АПУ профилактика '!M23+'АПУ неотл.пом.'!D22+'АПУ обращения'!D22+'ОДИ ПГГ'!D22+'ОДИ МЗ РБ'!D22+ФАП!D22</f>
        <v>267546534</v>
      </c>
      <c r="G22" s="95"/>
      <c r="H22" s="95">
        <f>СМП!D22</f>
        <v>0</v>
      </c>
      <c r="I22" s="95">
        <f>Гемодиализ!D22</f>
        <v>0</v>
      </c>
      <c r="J22" s="95">
        <f>'Мед.реаб.(АПУ,ДС,КС)'!D22</f>
        <v>0</v>
      </c>
      <c r="K22" s="95">
        <f t="shared" si="2"/>
        <v>421842781</v>
      </c>
      <c r="L22" s="95">
        <v>17195761.149999999</v>
      </c>
      <c r="M22" s="95">
        <f t="shared" si="3"/>
        <v>439038542.14999998</v>
      </c>
    </row>
    <row r="23" spans="1:13" s="1" customFormat="1" x14ac:dyDescent="0.2">
      <c r="A23" s="25">
        <v>13</v>
      </c>
      <c r="B23" s="26" t="s">
        <v>259</v>
      </c>
      <c r="C23" s="10" t="s">
        <v>260</v>
      </c>
      <c r="D23" s="95">
        <f>КС!D23</f>
        <v>0</v>
      </c>
      <c r="E23" s="95">
        <f>ДС!D23</f>
        <v>0</v>
      </c>
      <c r="F23" s="95">
        <f>'АПУ профилактика '!D24+'АПУ профилактика '!M24+'АПУ неотл.пом.'!D23+'АПУ обращения'!D23+'ОДИ ПГГ'!D23+'ОДИ МЗ РБ'!D23+ФАП!D23</f>
        <v>5543872</v>
      </c>
      <c r="G23" s="95"/>
      <c r="H23" s="95">
        <f>СМП!D23</f>
        <v>0</v>
      </c>
      <c r="I23" s="95">
        <f>Гемодиализ!D23</f>
        <v>0</v>
      </c>
      <c r="J23" s="95">
        <f>'Мед.реаб.(АПУ,ДС,КС)'!D23</f>
        <v>0</v>
      </c>
      <c r="K23" s="95">
        <f t="shared" si="2"/>
        <v>5543872</v>
      </c>
      <c r="L23" s="95">
        <v>0</v>
      </c>
      <c r="M23" s="95">
        <f t="shared" si="3"/>
        <v>5543872</v>
      </c>
    </row>
    <row r="24" spans="1:13" s="1" customFormat="1" x14ac:dyDescent="0.2">
      <c r="A24" s="25">
        <v>14</v>
      </c>
      <c r="B24" s="12" t="s">
        <v>75</v>
      </c>
      <c r="C24" s="10" t="s">
        <v>76</v>
      </c>
      <c r="D24" s="95">
        <f>КС!D24</f>
        <v>0</v>
      </c>
      <c r="E24" s="95">
        <f>ДС!D24</f>
        <v>70570</v>
      </c>
      <c r="F24" s="95">
        <f>'АПУ профилактика '!D25+'АПУ профилактика '!M25+'АПУ неотл.пом.'!D24+'АПУ обращения'!D24+'ОДИ ПГГ'!D24+'ОДИ МЗ РБ'!D24+ФАП!D24</f>
        <v>80904</v>
      </c>
      <c r="G24" s="95"/>
      <c r="H24" s="95">
        <f>СМП!D24</f>
        <v>0</v>
      </c>
      <c r="I24" s="95">
        <f>Гемодиализ!D24</f>
        <v>0</v>
      </c>
      <c r="J24" s="95">
        <f>'Мед.реаб.(АПУ,ДС,КС)'!D24</f>
        <v>0</v>
      </c>
      <c r="K24" s="95">
        <f t="shared" si="2"/>
        <v>151474</v>
      </c>
      <c r="L24" s="95">
        <v>0</v>
      </c>
      <c r="M24" s="95">
        <f t="shared" si="3"/>
        <v>151474</v>
      </c>
    </row>
    <row r="25" spans="1:13" s="1" customFormat="1" x14ac:dyDescent="0.2">
      <c r="A25" s="25">
        <v>15</v>
      </c>
      <c r="B25" s="26" t="s">
        <v>77</v>
      </c>
      <c r="C25" s="10" t="s">
        <v>22</v>
      </c>
      <c r="D25" s="95">
        <f>КС!D25</f>
        <v>54702403</v>
      </c>
      <c r="E25" s="95">
        <f>ДС!D25</f>
        <v>17716154</v>
      </c>
      <c r="F25" s="95">
        <f>'АПУ профилактика '!D26+'АПУ профилактика '!M26+'АПУ неотл.пом.'!D25+'АПУ обращения'!D25+'ОДИ ПГГ'!D25+'ОДИ МЗ РБ'!D25+ФАП!D25</f>
        <v>168230315</v>
      </c>
      <c r="G25" s="95"/>
      <c r="H25" s="95">
        <f>СМП!D25</f>
        <v>0</v>
      </c>
      <c r="I25" s="95">
        <f>Гемодиализ!D25</f>
        <v>0</v>
      </c>
      <c r="J25" s="95">
        <f>'Мед.реаб.(АПУ,ДС,КС)'!D25</f>
        <v>0</v>
      </c>
      <c r="K25" s="95">
        <f t="shared" si="2"/>
        <v>240648872</v>
      </c>
      <c r="L25" s="95">
        <v>14193102.539999999</v>
      </c>
      <c r="M25" s="95">
        <f t="shared" si="3"/>
        <v>254841974.53999999</v>
      </c>
    </row>
    <row r="26" spans="1:13" s="1" customFormat="1" x14ac:dyDescent="0.2">
      <c r="A26" s="25">
        <v>16</v>
      </c>
      <c r="B26" s="26" t="s">
        <v>78</v>
      </c>
      <c r="C26" s="10" t="s">
        <v>10</v>
      </c>
      <c r="D26" s="95">
        <f>КС!D26</f>
        <v>72174945</v>
      </c>
      <c r="E26" s="95">
        <f>ДС!D26</f>
        <v>25135907</v>
      </c>
      <c r="F26" s="95">
        <f>'АПУ профилактика '!D27+'АПУ профилактика '!M27+'АПУ неотл.пом.'!D26+'АПУ обращения'!D26+'ОДИ ПГГ'!D26+'ОДИ МЗ РБ'!D26+ФАП!D26</f>
        <v>240773616</v>
      </c>
      <c r="G26" s="95"/>
      <c r="H26" s="95">
        <f>СМП!D26</f>
        <v>0</v>
      </c>
      <c r="I26" s="95">
        <f>Гемодиализ!D26</f>
        <v>0</v>
      </c>
      <c r="J26" s="95">
        <f>'Мед.реаб.(АПУ,ДС,КС)'!D26</f>
        <v>0</v>
      </c>
      <c r="K26" s="95">
        <f t="shared" si="2"/>
        <v>338084468</v>
      </c>
      <c r="L26" s="95">
        <v>24733020.16</v>
      </c>
      <c r="M26" s="95">
        <f t="shared" si="3"/>
        <v>362817488.16000003</v>
      </c>
    </row>
    <row r="27" spans="1:13" s="1" customFormat="1" x14ac:dyDescent="0.2">
      <c r="A27" s="25">
        <v>17</v>
      </c>
      <c r="B27" s="26" t="s">
        <v>79</v>
      </c>
      <c r="C27" s="10" t="s">
        <v>238</v>
      </c>
      <c r="D27" s="95">
        <f>КС!D27</f>
        <v>117853366</v>
      </c>
      <c r="E27" s="95">
        <f>ДС!D27</f>
        <v>31806348</v>
      </c>
      <c r="F27" s="95">
        <f>'АПУ профилактика '!D28+'АПУ профилактика '!M28+'АПУ неотл.пом.'!D27+'АПУ обращения'!D27+'ОДИ ПГГ'!D27+'ОДИ МЗ РБ'!D27+ФАП!D27</f>
        <v>329929347</v>
      </c>
      <c r="G27" s="95"/>
      <c r="H27" s="95">
        <f>СМП!D27</f>
        <v>0</v>
      </c>
      <c r="I27" s="95">
        <f>Гемодиализ!D27</f>
        <v>0</v>
      </c>
      <c r="J27" s="95">
        <f>'Мед.реаб.(АПУ,ДС,КС)'!D27</f>
        <v>0</v>
      </c>
      <c r="K27" s="95">
        <f t="shared" si="2"/>
        <v>479589061</v>
      </c>
      <c r="L27" s="95">
        <v>25430411.390000001</v>
      </c>
      <c r="M27" s="95">
        <f t="shared" si="3"/>
        <v>505019472.38999999</v>
      </c>
    </row>
    <row r="28" spans="1:13" s="22" customFormat="1" x14ac:dyDescent="0.2">
      <c r="A28" s="25">
        <v>18</v>
      </c>
      <c r="B28" s="27" t="s">
        <v>80</v>
      </c>
      <c r="C28" s="21" t="s">
        <v>9</v>
      </c>
      <c r="D28" s="95">
        <f>КС!D28</f>
        <v>548599455</v>
      </c>
      <c r="E28" s="95">
        <f>ДС!D28</f>
        <v>64880199</v>
      </c>
      <c r="F28" s="95">
        <f>'АПУ профилактика '!D29+'АПУ профилактика '!M29+'АПУ неотл.пом.'!D28+'АПУ обращения'!D28+'ОДИ ПГГ'!D28+'ОДИ МЗ РБ'!D28+ФАП!D28</f>
        <v>603920677</v>
      </c>
      <c r="G28" s="98"/>
      <c r="H28" s="95">
        <f>СМП!D28</f>
        <v>222799397</v>
      </c>
      <c r="I28" s="95">
        <f>Гемодиализ!D28</f>
        <v>0</v>
      </c>
      <c r="J28" s="95">
        <f>'Мед.реаб.(АПУ,ДС,КС)'!D28</f>
        <v>37246904</v>
      </c>
      <c r="K28" s="95">
        <f t="shared" si="2"/>
        <v>1477446632</v>
      </c>
      <c r="L28" s="95">
        <v>46599044.969999999</v>
      </c>
      <c r="M28" s="95">
        <f t="shared" si="3"/>
        <v>1524045676.97</v>
      </c>
    </row>
    <row r="29" spans="1:13" s="1" customFormat="1" x14ac:dyDescent="0.2">
      <c r="A29" s="25">
        <v>19</v>
      </c>
      <c r="B29" s="12" t="s">
        <v>81</v>
      </c>
      <c r="C29" s="10" t="s">
        <v>11</v>
      </c>
      <c r="D29" s="95">
        <f>КС!D29</f>
        <v>27994111</v>
      </c>
      <c r="E29" s="95">
        <f>ДС!D29</f>
        <v>10795567</v>
      </c>
      <c r="F29" s="95">
        <f>'АПУ профилактика '!D30+'АПУ профилактика '!M30+'АПУ неотл.пом.'!D29+'АПУ обращения'!D29+'ОДИ ПГГ'!D29+'ОДИ МЗ РБ'!D29+ФАП!D29</f>
        <v>117039556</v>
      </c>
      <c r="G29" s="95"/>
      <c r="H29" s="95">
        <f>СМП!D29</f>
        <v>0</v>
      </c>
      <c r="I29" s="95">
        <f>Гемодиализ!D29</f>
        <v>0</v>
      </c>
      <c r="J29" s="95">
        <f>'Мед.реаб.(АПУ,ДС,КС)'!D29</f>
        <v>0</v>
      </c>
      <c r="K29" s="95">
        <f t="shared" si="2"/>
        <v>155829234</v>
      </c>
      <c r="L29" s="95">
        <v>7970675.9400000004</v>
      </c>
      <c r="M29" s="95">
        <f t="shared" si="3"/>
        <v>163799909.94</v>
      </c>
    </row>
    <row r="30" spans="1:13" s="1" customFormat="1" x14ac:dyDescent="0.2">
      <c r="A30" s="25">
        <v>20</v>
      </c>
      <c r="B30" s="12" t="s">
        <v>82</v>
      </c>
      <c r="C30" s="10" t="s">
        <v>239</v>
      </c>
      <c r="D30" s="95">
        <f>КС!D30</f>
        <v>27243556</v>
      </c>
      <c r="E30" s="95">
        <f>ДС!D30</f>
        <v>8330324</v>
      </c>
      <c r="F30" s="95">
        <f>'АПУ профилактика '!D31+'АПУ профилактика '!M31+'АПУ неотл.пом.'!D30+'АПУ обращения'!D30+'ОДИ ПГГ'!D30+'ОДИ МЗ РБ'!D30+ФАП!D30</f>
        <v>82811245</v>
      </c>
      <c r="G30" s="95"/>
      <c r="H30" s="95">
        <f>СМП!D30</f>
        <v>0</v>
      </c>
      <c r="I30" s="95">
        <f>Гемодиализ!D30</f>
        <v>0</v>
      </c>
      <c r="J30" s="95">
        <f>'Мед.реаб.(АПУ,ДС,КС)'!D30</f>
        <v>0</v>
      </c>
      <c r="K30" s="95">
        <f t="shared" si="2"/>
        <v>118385125</v>
      </c>
      <c r="L30" s="95">
        <v>13254089.140000001</v>
      </c>
      <c r="M30" s="95">
        <f t="shared" si="3"/>
        <v>131639214.14</v>
      </c>
    </row>
    <row r="31" spans="1:13" x14ac:dyDescent="0.2">
      <c r="A31" s="25">
        <v>21</v>
      </c>
      <c r="B31" s="12" t="s">
        <v>83</v>
      </c>
      <c r="C31" s="10" t="s">
        <v>84</v>
      </c>
      <c r="D31" s="95">
        <f>КС!D31</f>
        <v>182670411</v>
      </c>
      <c r="E31" s="95">
        <f>ДС!D31</f>
        <v>42365899</v>
      </c>
      <c r="F31" s="95">
        <f>'АПУ профилактика '!D32+'АПУ профилактика '!M32+'АПУ неотл.пом.'!D31+'АПУ обращения'!D31+'ОДИ ПГГ'!D31+'ОДИ МЗ РБ'!D31+ФАП!D31</f>
        <v>407275246</v>
      </c>
      <c r="G31" s="99"/>
      <c r="H31" s="95">
        <f>СМП!D31</f>
        <v>0</v>
      </c>
      <c r="I31" s="95">
        <f>Гемодиализ!D31</f>
        <v>0</v>
      </c>
      <c r="J31" s="95">
        <f>'Мед.реаб.(АПУ,ДС,КС)'!D31</f>
        <v>14191877</v>
      </c>
      <c r="K31" s="95">
        <f t="shared" si="2"/>
        <v>646503433</v>
      </c>
      <c r="L31" s="95">
        <v>44466476.239999995</v>
      </c>
      <c r="M31" s="95">
        <f t="shared" si="3"/>
        <v>690969909.24000001</v>
      </c>
    </row>
    <row r="32" spans="1:13" s="22" customFormat="1" x14ac:dyDescent="0.2">
      <c r="A32" s="25">
        <v>22</v>
      </c>
      <c r="B32" s="23" t="s">
        <v>85</v>
      </c>
      <c r="C32" s="21" t="s">
        <v>40</v>
      </c>
      <c r="D32" s="95">
        <f>КС!D32</f>
        <v>341451426</v>
      </c>
      <c r="E32" s="95">
        <f>ДС!D32</f>
        <v>35412650</v>
      </c>
      <c r="F32" s="95">
        <f>'АПУ профилактика '!D33+'АПУ профилактика '!M33+'АПУ неотл.пом.'!D32+'АПУ обращения'!D32+'ОДИ ПГГ'!D32+'ОДИ МЗ РБ'!D32+ФАП!D32</f>
        <v>322157096</v>
      </c>
      <c r="G32" s="98"/>
      <c r="H32" s="95">
        <f>СМП!D32</f>
        <v>151763448</v>
      </c>
      <c r="I32" s="95">
        <f>Гемодиализ!D32</f>
        <v>0</v>
      </c>
      <c r="J32" s="95">
        <f>'Мед.реаб.(АПУ,ДС,КС)'!D32</f>
        <v>5072603</v>
      </c>
      <c r="K32" s="95">
        <f t="shared" si="2"/>
        <v>855857223</v>
      </c>
      <c r="L32" s="95">
        <v>50468948.520000003</v>
      </c>
      <c r="M32" s="95">
        <f t="shared" si="3"/>
        <v>906326171.51999998</v>
      </c>
    </row>
    <row r="33" spans="1:13" s="22" customFormat="1" x14ac:dyDescent="0.2">
      <c r="A33" s="25">
        <v>23</v>
      </c>
      <c r="B33" s="27" t="s">
        <v>86</v>
      </c>
      <c r="C33" s="21" t="s">
        <v>87</v>
      </c>
      <c r="D33" s="95">
        <f>КС!D33</f>
        <v>0</v>
      </c>
      <c r="E33" s="95">
        <f>ДС!D33</f>
        <v>7203787</v>
      </c>
      <c r="F33" s="95">
        <f>'АПУ профилактика '!D34+'АПУ профилактика '!M34+'АПУ неотл.пом.'!D33+'АПУ обращения'!D33+'ОДИ ПГГ'!D33+'ОДИ МЗ РБ'!D33+ФАП!D33</f>
        <v>121957155</v>
      </c>
      <c r="G33" s="98"/>
      <c r="H33" s="95">
        <f>СМП!D33</f>
        <v>24201955</v>
      </c>
      <c r="I33" s="95">
        <f>Гемодиализ!D33</f>
        <v>0</v>
      </c>
      <c r="J33" s="95">
        <f>'Мед.реаб.(АПУ,ДС,КС)'!D33</f>
        <v>0</v>
      </c>
      <c r="K33" s="95">
        <f t="shared" si="2"/>
        <v>153362897</v>
      </c>
      <c r="L33" s="95">
        <v>0</v>
      </c>
      <c r="M33" s="95">
        <f t="shared" si="3"/>
        <v>153362897</v>
      </c>
    </row>
    <row r="34" spans="1:13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f>КС!D34</f>
        <v>0</v>
      </c>
      <c r="E34" s="95">
        <f>ДС!D34</f>
        <v>0</v>
      </c>
      <c r="F34" s="95">
        <f>'АПУ профилактика '!D35+'АПУ профилактика '!M35+'АПУ неотл.пом.'!D34+'АПУ обращения'!D34+'ОДИ ПГГ'!D34+'ОДИ МЗ РБ'!D34+ФАП!D34</f>
        <v>11836762</v>
      </c>
      <c r="G34" s="95"/>
      <c r="H34" s="95">
        <f>СМП!D34</f>
        <v>0</v>
      </c>
      <c r="I34" s="95">
        <f>Гемодиализ!D34</f>
        <v>0</v>
      </c>
      <c r="J34" s="95">
        <f>'Мед.реаб.(АПУ,ДС,КС)'!D34</f>
        <v>0</v>
      </c>
      <c r="K34" s="95">
        <f t="shared" si="2"/>
        <v>11836762</v>
      </c>
      <c r="L34" s="95">
        <v>0</v>
      </c>
      <c r="M34" s="95">
        <f t="shared" si="3"/>
        <v>11836762</v>
      </c>
    </row>
    <row r="35" spans="1:13" s="1" customFormat="1" ht="24" x14ac:dyDescent="0.2">
      <c r="A35" s="25">
        <v>25</v>
      </c>
      <c r="B35" s="26" t="s">
        <v>90</v>
      </c>
      <c r="C35" s="10" t="s">
        <v>91</v>
      </c>
      <c r="D35" s="95">
        <f>КС!D35</f>
        <v>0</v>
      </c>
      <c r="E35" s="95">
        <f>ДС!D35</f>
        <v>0</v>
      </c>
      <c r="F35" s="95">
        <f>'АПУ профилактика '!D36+'АПУ профилактика '!M36+'АПУ неотл.пом.'!D35+'АПУ обращения'!D35+'ОДИ ПГГ'!D35+'ОДИ МЗ РБ'!D35+ФАП!D35</f>
        <v>0</v>
      </c>
      <c r="G35" s="95"/>
      <c r="H35" s="95">
        <f>СМП!D35</f>
        <v>0</v>
      </c>
      <c r="I35" s="95">
        <f>Гемодиализ!D35</f>
        <v>0</v>
      </c>
      <c r="J35" s="95">
        <f>'Мед.реаб.(АПУ,ДС,КС)'!D35</f>
        <v>18527263</v>
      </c>
      <c r="K35" s="95">
        <f t="shared" si="2"/>
        <v>18527263</v>
      </c>
      <c r="L35" s="95">
        <v>0</v>
      </c>
      <c r="M35" s="95">
        <f t="shared" si="3"/>
        <v>18527263</v>
      </c>
    </row>
    <row r="36" spans="1:13" s="1" customFormat="1" x14ac:dyDescent="0.2">
      <c r="A36" s="25">
        <v>26</v>
      </c>
      <c r="B36" s="12" t="s">
        <v>92</v>
      </c>
      <c r="C36" s="10" t="s">
        <v>93</v>
      </c>
      <c r="D36" s="95">
        <f>КС!D36</f>
        <v>1028338086</v>
      </c>
      <c r="E36" s="95">
        <f>ДС!D36</f>
        <v>66832247</v>
      </c>
      <c r="F36" s="95">
        <f>'АПУ профилактика '!D37+'АПУ профилактика '!M37+'АПУ неотл.пом.'!D36+'АПУ обращения'!D36+'ОДИ ПГГ'!D36+'ОДИ МЗ РБ'!D36+ФАП!D36</f>
        <v>533118810</v>
      </c>
      <c r="G36" s="95"/>
      <c r="H36" s="95">
        <f>СМП!D36</f>
        <v>0</v>
      </c>
      <c r="I36" s="95">
        <f>Гемодиализ!D36</f>
        <v>940995</v>
      </c>
      <c r="J36" s="95">
        <f>'Мед.реаб.(АПУ,ДС,КС)'!D36</f>
        <v>31693418</v>
      </c>
      <c r="K36" s="95">
        <f t="shared" si="2"/>
        <v>1660923556</v>
      </c>
      <c r="L36" s="95">
        <v>40820097.5</v>
      </c>
      <c r="M36" s="95">
        <f t="shared" si="3"/>
        <v>1701743653.5</v>
      </c>
    </row>
    <row r="37" spans="1:13" s="1" customFormat="1" x14ac:dyDescent="0.2">
      <c r="A37" s="25">
        <v>27</v>
      </c>
      <c r="B37" s="26" t="s">
        <v>94</v>
      </c>
      <c r="C37" s="10" t="s">
        <v>95</v>
      </c>
      <c r="D37" s="95">
        <f>КС!D37</f>
        <v>362454292</v>
      </c>
      <c r="E37" s="95">
        <f>ДС!D37</f>
        <v>82331469</v>
      </c>
      <c r="F37" s="95">
        <f>'АПУ профилактика '!D38+'АПУ профилактика '!M38+'АПУ неотл.пом.'!D37+'АПУ обращения'!D37+'ОДИ ПГГ'!D37+'ОДИ МЗ РБ'!D37+ФАП!D37</f>
        <v>703060555</v>
      </c>
      <c r="G37" s="95"/>
      <c r="H37" s="95">
        <f>СМП!D37</f>
        <v>0</v>
      </c>
      <c r="I37" s="95">
        <f>Гемодиализ!D37</f>
        <v>757700</v>
      </c>
      <c r="J37" s="95">
        <f>'Мед.реаб.(АПУ,ДС,КС)'!D37</f>
        <v>0</v>
      </c>
      <c r="K37" s="95">
        <f t="shared" si="2"/>
        <v>1148604016</v>
      </c>
      <c r="L37" s="95">
        <v>24346248.59</v>
      </c>
      <c r="M37" s="95">
        <f t="shared" si="3"/>
        <v>1172950264.5899999</v>
      </c>
    </row>
    <row r="38" spans="1:13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f>КС!D38</f>
        <v>91649701</v>
      </c>
      <c r="E38" s="95">
        <f>ДС!D38</f>
        <v>31879772</v>
      </c>
      <c r="F38" s="95">
        <f>'АПУ профилактика '!D39+'АПУ профилактика '!M39+'АПУ неотл.пом.'!D38+'АПУ обращения'!D38+'ОДИ ПГГ'!D38+'ОДИ МЗ РБ'!D38+ФАП!D38</f>
        <v>204923752</v>
      </c>
      <c r="G38" s="95"/>
      <c r="H38" s="95">
        <f>СМП!D38</f>
        <v>0</v>
      </c>
      <c r="I38" s="95">
        <f>Гемодиализ!D38</f>
        <v>0</v>
      </c>
      <c r="J38" s="95">
        <f>'Мед.реаб.(АПУ,ДС,КС)'!D38</f>
        <v>15805459</v>
      </c>
      <c r="K38" s="95">
        <f t="shared" si="2"/>
        <v>344258684</v>
      </c>
      <c r="L38" s="95">
        <v>2737053</v>
      </c>
      <c r="M38" s="95">
        <f t="shared" si="3"/>
        <v>346995737</v>
      </c>
    </row>
    <row r="39" spans="1:13" s="1" customFormat="1" x14ac:dyDescent="0.2">
      <c r="A39" s="25">
        <v>29</v>
      </c>
      <c r="B39" s="14" t="s">
        <v>98</v>
      </c>
      <c r="C39" s="10" t="s">
        <v>99</v>
      </c>
      <c r="D39" s="95">
        <f>КС!D39</f>
        <v>0</v>
      </c>
      <c r="E39" s="95">
        <f>ДС!D39</f>
        <v>0</v>
      </c>
      <c r="F39" s="95">
        <f>'АПУ профилактика '!D40+'АПУ профилактика '!M40+'АПУ неотл.пом.'!D39+'АПУ обращения'!D39+'ОДИ ПГГ'!D39+'ОДИ МЗ РБ'!D39+ФАП!D39</f>
        <v>145798513</v>
      </c>
      <c r="G39" s="95"/>
      <c r="H39" s="95">
        <f>СМП!D39</f>
        <v>0</v>
      </c>
      <c r="I39" s="95">
        <f>Гемодиализ!D39</f>
        <v>0</v>
      </c>
      <c r="J39" s="95">
        <f>'Мед.реаб.(АПУ,ДС,КС)'!D39</f>
        <v>0</v>
      </c>
      <c r="K39" s="95">
        <f t="shared" si="2"/>
        <v>145798513</v>
      </c>
      <c r="L39" s="95">
        <v>0</v>
      </c>
      <c r="M39" s="95">
        <f t="shared" si="3"/>
        <v>145798513</v>
      </c>
    </row>
    <row r="40" spans="1:13" s="22" customFormat="1" x14ac:dyDescent="0.2">
      <c r="A40" s="25">
        <v>30</v>
      </c>
      <c r="B40" s="23" t="s">
        <v>100</v>
      </c>
      <c r="C40" s="92" t="s">
        <v>298</v>
      </c>
      <c r="D40" s="95">
        <f>КС!D40</f>
        <v>0</v>
      </c>
      <c r="E40" s="95">
        <f>ДС!D40</f>
        <v>0</v>
      </c>
      <c r="F40" s="95">
        <f>'АПУ профилактика '!D41+'АПУ профилактика '!M41+'АПУ неотл.пом.'!D40+'АПУ обращения'!D40+'ОДИ ПГГ'!D40+'ОДИ МЗ РБ'!D40+ФАП!D40</f>
        <v>0</v>
      </c>
      <c r="G40" s="98"/>
      <c r="H40" s="95">
        <f>СМП!D40</f>
        <v>649367174</v>
      </c>
      <c r="I40" s="95">
        <f>Гемодиализ!D40</f>
        <v>0</v>
      </c>
      <c r="J40" s="95">
        <f>'Мед.реаб.(АПУ,ДС,КС)'!D40</f>
        <v>0</v>
      </c>
      <c r="K40" s="95">
        <f t="shared" si="2"/>
        <v>649367174</v>
      </c>
      <c r="L40" s="95">
        <v>0</v>
      </c>
      <c r="M40" s="95">
        <f t="shared" si="3"/>
        <v>649367174</v>
      </c>
    </row>
    <row r="41" spans="1:13" s="22" customFormat="1" ht="20.25" customHeight="1" x14ac:dyDescent="0.2">
      <c r="A41" s="25">
        <v>31</v>
      </c>
      <c r="B41" s="27" t="s">
        <v>101</v>
      </c>
      <c r="C41" s="21" t="s">
        <v>58</v>
      </c>
      <c r="D41" s="95">
        <f>КС!D41</f>
        <v>0</v>
      </c>
      <c r="E41" s="95">
        <f>ДС!D41</f>
        <v>5111259</v>
      </c>
      <c r="F41" s="95">
        <f>'АПУ профилактика '!D42+'АПУ профилактика '!M42+'АПУ неотл.пом.'!D41+'АПУ обращения'!D41+'ОДИ ПГГ'!D41+'ОДИ МЗ РБ'!D41+ФАП!D41</f>
        <v>35647424</v>
      </c>
      <c r="G41" s="98"/>
      <c r="H41" s="95">
        <f>СМП!D41</f>
        <v>0</v>
      </c>
      <c r="I41" s="95">
        <f>Гемодиализ!D41</f>
        <v>0</v>
      </c>
      <c r="J41" s="95">
        <f>'Мед.реаб.(АПУ,ДС,КС)'!D41</f>
        <v>0</v>
      </c>
      <c r="K41" s="95">
        <f t="shared" si="2"/>
        <v>40758683</v>
      </c>
      <c r="L41" s="95">
        <v>0</v>
      </c>
      <c r="M41" s="95">
        <f t="shared" si="3"/>
        <v>40758683</v>
      </c>
    </row>
    <row r="42" spans="1:13" s="22" customFormat="1" x14ac:dyDescent="0.2">
      <c r="A42" s="25">
        <v>32</v>
      </c>
      <c r="B42" s="24" t="s">
        <v>102</v>
      </c>
      <c r="C42" s="21" t="s">
        <v>41</v>
      </c>
      <c r="D42" s="95">
        <f>КС!D42</f>
        <v>431239765</v>
      </c>
      <c r="E42" s="95">
        <f>ДС!D42</f>
        <v>54425452</v>
      </c>
      <c r="F42" s="95">
        <f>'АПУ профилактика '!D43+'АПУ профилактика '!M43+'АПУ неотл.пом.'!D42+'АПУ обращения'!D42+'ОДИ ПГГ'!D42+'ОДИ МЗ РБ'!D42+ФАП!D42</f>
        <v>489643688</v>
      </c>
      <c r="G42" s="98"/>
      <c r="H42" s="95">
        <f>СМП!D42</f>
        <v>228613968</v>
      </c>
      <c r="I42" s="95">
        <f>Гемодиализ!D42</f>
        <v>0</v>
      </c>
      <c r="J42" s="95">
        <f>'Мед.реаб.(АПУ,ДС,КС)'!D42</f>
        <v>13705460</v>
      </c>
      <c r="K42" s="95">
        <f t="shared" si="2"/>
        <v>1217628333</v>
      </c>
      <c r="L42" s="95">
        <v>45232522.079999998</v>
      </c>
      <c r="M42" s="95">
        <f t="shared" si="3"/>
        <v>1262860855.0799999</v>
      </c>
    </row>
    <row r="43" spans="1:13" x14ac:dyDescent="0.2">
      <c r="A43" s="25">
        <v>33</v>
      </c>
      <c r="B43" s="12" t="s">
        <v>103</v>
      </c>
      <c r="C43" s="10" t="s">
        <v>39</v>
      </c>
      <c r="D43" s="95">
        <f>КС!D43</f>
        <v>494769498</v>
      </c>
      <c r="E43" s="95">
        <f>ДС!D43</f>
        <v>71801607</v>
      </c>
      <c r="F43" s="95">
        <f>'АПУ профилактика '!D44+'АПУ профилактика '!M44+'АПУ неотл.пом.'!D43+'АПУ обращения'!D43+'ОДИ ПГГ'!D43+'ОДИ МЗ РБ'!D43+ФАП!D43</f>
        <v>627786144</v>
      </c>
      <c r="G43" s="99"/>
      <c r="H43" s="95">
        <f>СМП!D43</f>
        <v>0</v>
      </c>
      <c r="I43" s="95">
        <f>Гемодиализ!D43</f>
        <v>0</v>
      </c>
      <c r="J43" s="95">
        <f>'Мед.реаб.(АПУ,ДС,КС)'!D43</f>
        <v>4492720</v>
      </c>
      <c r="K43" s="95">
        <f t="shared" ref="K43:K74" si="4">D43+E43+F43+H43+I43+J43</f>
        <v>1198849969</v>
      </c>
      <c r="L43" s="95">
        <v>61160531.620000005</v>
      </c>
      <c r="M43" s="95">
        <f t="shared" si="3"/>
        <v>1260010500.6199999</v>
      </c>
    </row>
    <row r="44" spans="1:13" s="1" customFormat="1" x14ac:dyDescent="0.2">
      <c r="A44" s="25">
        <v>34</v>
      </c>
      <c r="B44" s="14" t="s">
        <v>104</v>
      </c>
      <c r="C44" s="10" t="s">
        <v>16</v>
      </c>
      <c r="D44" s="95">
        <f>КС!D44</f>
        <v>46182382</v>
      </c>
      <c r="E44" s="95">
        <f>ДС!D44</f>
        <v>14821224</v>
      </c>
      <c r="F44" s="95">
        <f>'АПУ профилактика '!D45+'АПУ профилактика '!M45+'АПУ неотл.пом.'!D44+'АПУ обращения'!D44+'ОДИ ПГГ'!D44+'ОДИ МЗ РБ'!D44+ФАП!D44</f>
        <v>162961016</v>
      </c>
      <c r="G44" s="95"/>
      <c r="H44" s="95">
        <f>СМП!D44</f>
        <v>0</v>
      </c>
      <c r="I44" s="95">
        <f>Гемодиализ!D44</f>
        <v>0</v>
      </c>
      <c r="J44" s="95">
        <f>'Мед.реаб.(АПУ,ДС,КС)'!D44</f>
        <v>0</v>
      </c>
      <c r="K44" s="95">
        <f t="shared" si="4"/>
        <v>223964622</v>
      </c>
      <c r="L44" s="95">
        <v>21227341.66</v>
      </c>
      <c r="M44" s="95">
        <f t="shared" si="3"/>
        <v>245191963.66</v>
      </c>
    </row>
    <row r="45" spans="1:13" s="1" customFormat="1" x14ac:dyDescent="0.2">
      <c r="A45" s="25">
        <v>35</v>
      </c>
      <c r="B45" s="26" t="s">
        <v>105</v>
      </c>
      <c r="C45" s="10" t="s">
        <v>21</v>
      </c>
      <c r="D45" s="95">
        <f>КС!D45</f>
        <v>258700195</v>
      </c>
      <c r="E45" s="95">
        <f>ДС!D45</f>
        <v>51147529</v>
      </c>
      <c r="F45" s="95">
        <f>'АПУ профилактика '!D46+'АПУ профилактика '!M46+'АПУ неотл.пом.'!D45+'АПУ обращения'!D45+'ОДИ ПГГ'!D45+'ОДИ МЗ РБ'!D45+ФАП!D45</f>
        <v>436859724</v>
      </c>
      <c r="G45" s="95"/>
      <c r="H45" s="95">
        <f>СМП!D45</f>
        <v>0</v>
      </c>
      <c r="I45" s="95">
        <f>Гемодиализ!D45</f>
        <v>0</v>
      </c>
      <c r="J45" s="95">
        <f>'Мед.реаб.(АПУ,ДС,КС)'!D45</f>
        <v>13483792</v>
      </c>
      <c r="K45" s="95">
        <f t="shared" si="4"/>
        <v>760191240</v>
      </c>
      <c r="L45" s="95">
        <v>36798306.489999995</v>
      </c>
      <c r="M45" s="95">
        <f t="shared" si="3"/>
        <v>796989546.49000001</v>
      </c>
    </row>
    <row r="46" spans="1:13" s="1" customFormat="1" x14ac:dyDescent="0.2">
      <c r="A46" s="25">
        <v>36</v>
      </c>
      <c r="B46" s="14" t="s">
        <v>106</v>
      </c>
      <c r="C46" s="10" t="s">
        <v>25</v>
      </c>
      <c r="D46" s="95">
        <f>КС!D46</f>
        <v>57633330</v>
      </c>
      <c r="E46" s="95">
        <f>ДС!D46</f>
        <v>18694023</v>
      </c>
      <c r="F46" s="95">
        <f>'АПУ профилактика '!D47+'АПУ профилактика '!M47+'АПУ неотл.пом.'!D46+'АПУ обращения'!D46+'ОДИ ПГГ'!D46+'ОДИ МЗ РБ'!D46+ФАП!D46</f>
        <v>191509488</v>
      </c>
      <c r="G46" s="95"/>
      <c r="H46" s="95">
        <f>СМП!D46</f>
        <v>0</v>
      </c>
      <c r="I46" s="95">
        <f>Гемодиализ!D46</f>
        <v>0</v>
      </c>
      <c r="J46" s="95">
        <f>'Мед.реаб.(АПУ,ДС,КС)'!D46</f>
        <v>0</v>
      </c>
      <c r="K46" s="95">
        <f t="shared" si="4"/>
        <v>267836841</v>
      </c>
      <c r="L46" s="95">
        <v>17519082.010000002</v>
      </c>
      <c r="M46" s="95">
        <f t="shared" si="3"/>
        <v>285355923.00999999</v>
      </c>
    </row>
    <row r="47" spans="1:13" x14ac:dyDescent="0.2">
      <c r="A47" s="25">
        <v>37</v>
      </c>
      <c r="B47" s="12" t="s">
        <v>107</v>
      </c>
      <c r="C47" s="10" t="s">
        <v>240</v>
      </c>
      <c r="D47" s="95">
        <f>КС!D47</f>
        <v>204886742</v>
      </c>
      <c r="E47" s="95">
        <f>ДС!D47</f>
        <v>52303109</v>
      </c>
      <c r="F47" s="95">
        <f>'АПУ профилактика '!D48+'АПУ профилактика '!M48+'АПУ неотл.пом.'!D47+'АПУ обращения'!D47+'ОДИ ПГГ'!D47+'ОДИ МЗ РБ'!D47+ФАП!D47</f>
        <v>423939507</v>
      </c>
      <c r="G47" s="99"/>
      <c r="H47" s="95">
        <f>СМП!D47</f>
        <v>0</v>
      </c>
      <c r="I47" s="95">
        <f>Гемодиализ!D47</f>
        <v>0</v>
      </c>
      <c r="J47" s="95">
        <f>'Мед.реаб.(АПУ,ДС,КС)'!D47</f>
        <v>0</v>
      </c>
      <c r="K47" s="95">
        <f t="shared" si="4"/>
        <v>681129358</v>
      </c>
      <c r="L47" s="95">
        <v>56490597.609999999</v>
      </c>
      <c r="M47" s="95">
        <f t="shared" si="3"/>
        <v>737619955.61000001</v>
      </c>
    </row>
    <row r="48" spans="1:13" s="1" customFormat="1" x14ac:dyDescent="0.2">
      <c r="A48" s="25">
        <v>38</v>
      </c>
      <c r="B48" s="15" t="s">
        <v>108</v>
      </c>
      <c r="C48" s="16" t="s">
        <v>241</v>
      </c>
      <c r="D48" s="95">
        <f>КС!D48</f>
        <v>58913392</v>
      </c>
      <c r="E48" s="95">
        <f>ДС!D48</f>
        <v>17812195</v>
      </c>
      <c r="F48" s="95">
        <f>'АПУ профилактика '!D49+'АПУ профилактика '!M49+'АПУ неотл.пом.'!D48+'АПУ обращения'!D48+'ОДИ ПГГ'!D48+'ОДИ МЗ РБ'!D48+ФАП!D48</f>
        <v>188577446</v>
      </c>
      <c r="G48" s="95"/>
      <c r="H48" s="95">
        <f>СМП!D48</f>
        <v>0</v>
      </c>
      <c r="I48" s="95">
        <f>Гемодиализ!D48</f>
        <v>0</v>
      </c>
      <c r="J48" s="95">
        <f>'Мед.реаб.(АПУ,ДС,КС)'!D48</f>
        <v>0</v>
      </c>
      <c r="K48" s="95">
        <f t="shared" si="4"/>
        <v>265303033</v>
      </c>
      <c r="L48" s="95">
        <v>15527978.93</v>
      </c>
      <c r="M48" s="95">
        <f t="shared" si="3"/>
        <v>280831011.93000001</v>
      </c>
    </row>
    <row r="49" spans="1:13" s="1" customFormat="1" x14ac:dyDescent="0.2">
      <c r="A49" s="25">
        <v>39</v>
      </c>
      <c r="B49" s="12" t="s">
        <v>109</v>
      </c>
      <c r="C49" s="10" t="s">
        <v>242</v>
      </c>
      <c r="D49" s="95">
        <f>КС!D49</f>
        <v>36257545</v>
      </c>
      <c r="E49" s="95">
        <f>ДС!D49</f>
        <v>10574166</v>
      </c>
      <c r="F49" s="95">
        <f>'АПУ профилактика '!D50+'АПУ профилактика '!M50+'АПУ неотл.пом.'!D49+'АПУ обращения'!D49+'ОДИ ПГГ'!D49+'ОДИ МЗ РБ'!D49+ФАП!D49</f>
        <v>121635154</v>
      </c>
      <c r="G49" s="95"/>
      <c r="H49" s="95">
        <f>СМП!D49</f>
        <v>0</v>
      </c>
      <c r="I49" s="95">
        <f>Гемодиализ!D49</f>
        <v>0</v>
      </c>
      <c r="J49" s="95">
        <f>'Мед.реаб.(АПУ,ДС,КС)'!D49</f>
        <v>0</v>
      </c>
      <c r="K49" s="95">
        <f t="shared" si="4"/>
        <v>168466865</v>
      </c>
      <c r="L49" s="95">
        <v>12786483.930000002</v>
      </c>
      <c r="M49" s="95">
        <f t="shared" si="3"/>
        <v>181253348.93000001</v>
      </c>
    </row>
    <row r="50" spans="1:13" s="1" customFormat="1" x14ac:dyDescent="0.2">
      <c r="A50" s="25">
        <v>40</v>
      </c>
      <c r="B50" s="12" t="s">
        <v>110</v>
      </c>
      <c r="C50" s="10" t="s">
        <v>24</v>
      </c>
      <c r="D50" s="95">
        <f>КС!D50</f>
        <v>50524311</v>
      </c>
      <c r="E50" s="95">
        <f>ДС!D50</f>
        <v>19289471</v>
      </c>
      <c r="F50" s="95">
        <f>'АПУ профилактика '!D51+'АПУ профилактика '!M51+'АПУ неотл.пом.'!D50+'АПУ обращения'!D50+'ОДИ ПГГ'!D50+'ОДИ МЗ РБ'!D50+ФАП!D50</f>
        <v>195665018</v>
      </c>
      <c r="G50" s="95"/>
      <c r="H50" s="95">
        <f>СМП!D50</f>
        <v>0</v>
      </c>
      <c r="I50" s="95">
        <f>Гемодиализ!D50</f>
        <v>0</v>
      </c>
      <c r="J50" s="95">
        <f>'Мед.реаб.(АПУ,ДС,КС)'!D50</f>
        <v>0</v>
      </c>
      <c r="K50" s="95">
        <f t="shared" si="4"/>
        <v>265478800</v>
      </c>
      <c r="L50" s="95">
        <v>14686417.419999998</v>
      </c>
      <c r="M50" s="95">
        <f t="shared" si="3"/>
        <v>280165217.42000002</v>
      </c>
    </row>
    <row r="51" spans="1:13" s="1" customFormat="1" x14ac:dyDescent="0.2">
      <c r="A51" s="25">
        <v>41</v>
      </c>
      <c r="B51" s="26" t="s">
        <v>111</v>
      </c>
      <c r="C51" s="10" t="s">
        <v>20</v>
      </c>
      <c r="D51" s="95">
        <f>КС!D51</f>
        <v>28182710</v>
      </c>
      <c r="E51" s="95">
        <f>ДС!D51</f>
        <v>8894223</v>
      </c>
      <c r="F51" s="95">
        <f>'АПУ профилактика '!D52+'АПУ профилактика '!M52+'АПУ неотл.пом.'!D51+'АПУ обращения'!D51+'ОДИ ПГГ'!D51+'ОДИ МЗ РБ'!D51+ФАП!D51</f>
        <v>102595941</v>
      </c>
      <c r="G51" s="95"/>
      <c r="H51" s="95">
        <f>СМП!D51</f>
        <v>0</v>
      </c>
      <c r="I51" s="95">
        <f>Гемодиализ!D51</f>
        <v>0</v>
      </c>
      <c r="J51" s="95">
        <f>'Мед.реаб.(АПУ,ДС,КС)'!D51</f>
        <v>0</v>
      </c>
      <c r="K51" s="95">
        <f t="shared" si="4"/>
        <v>139672874</v>
      </c>
      <c r="L51" s="95">
        <v>12428327.329999998</v>
      </c>
      <c r="M51" s="95">
        <f t="shared" si="3"/>
        <v>152101201.32999998</v>
      </c>
    </row>
    <row r="52" spans="1:13" s="1" customFormat="1" x14ac:dyDescent="0.2">
      <c r="A52" s="25">
        <v>42</v>
      </c>
      <c r="B52" s="14" t="s">
        <v>112</v>
      </c>
      <c r="C52" s="10" t="s">
        <v>113</v>
      </c>
      <c r="D52" s="95">
        <f>КС!D52</f>
        <v>33588046</v>
      </c>
      <c r="E52" s="95">
        <f>ДС!D52</f>
        <v>14757683</v>
      </c>
      <c r="F52" s="95">
        <f>'АПУ профилактика '!D53+'АПУ профилактика '!M53+'АПУ неотл.пом.'!D52+'АПУ обращения'!D52+'ОДИ ПГГ'!D52+'ОДИ МЗ РБ'!D52+ФАП!D52</f>
        <v>65355764</v>
      </c>
      <c r="G52" s="95"/>
      <c r="H52" s="95">
        <f>СМП!D52</f>
        <v>0</v>
      </c>
      <c r="I52" s="95">
        <f>Гемодиализ!D52</f>
        <v>0</v>
      </c>
      <c r="J52" s="95">
        <f>'Мед.реаб.(АПУ,ДС,КС)'!D52</f>
        <v>0</v>
      </c>
      <c r="K52" s="95">
        <f t="shared" si="4"/>
        <v>113701493</v>
      </c>
      <c r="L52" s="95">
        <v>0</v>
      </c>
      <c r="M52" s="95">
        <f t="shared" si="3"/>
        <v>113701493</v>
      </c>
    </row>
    <row r="53" spans="1:13" s="22" customFormat="1" x14ac:dyDescent="0.2">
      <c r="A53" s="25">
        <v>43</v>
      </c>
      <c r="B53" s="27" t="s">
        <v>114</v>
      </c>
      <c r="C53" s="21" t="s">
        <v>115</v>
      </c>
      <c r="D53" s="95">
        <f>КС!D53</f>
        <v>397622246</v>
      </c>
      <c r="E53" s="95">
        <f>ДС!D53</f>
        <v>67675739</v>
      </c>
      <c r="F53" s="95">
        <f>'АПУ профилактика '!D54+'АПУ профилактика '!M54+'АПУ неотл.пом.'!D53+'АПУ обращения'!D53+'ОДИ ПГГ'!D53+'ОДИ МЗ РБ'!D53+ФАП!D53</f>
        <v>596719592</v>
      </c>
      <c r="G53" s="98"/>
      <c r="H53" s="95">
        <f>СМП!D53</f>
        <v>392863789</v>
      </c>
      <c r="I53" s="95">
        <f>Гемодиализ!D53</f>
        <v>0</v>
      </c>
      <c r="J53" s="95">
        <f>'Мед.реаб.(АПУ,ДС,КС)'!D53</f>
        <v>30345698</v>
      </c>
      <c r="K53" s="95">
        <f t="shared" si="4"/>
        <v>1485227064</v>
      </c>
      <c r="L53" s="95">
        <v>40613416.259999998</v>
      </c>
      <c r="M53" s="95">
        <f t="shared" si="3"/>
        <v>1525840480.26</v>
      </c>
    </row>
    <row r="54" spans="1:13" s="1" customFormat="1" x14ac:dyDescent="0.2">
      <c r="A54" s="25">
        <v>44</v>
      </c>
      <c r="B54" s="12" t="s">
        <v>116</v>
      </c>
      <c r="C54" s="10" t="s">
        <v>247</v>
      </c>
      <c r="D54" s="95">
        <f>КС!D54</f>
        <v>56288467</v>
      </c>
      <c r="E54" s="95">
        <f>ДС!D54</f>
        <v>17177474</v>
      </c>
      <c r="F54" s="95">
        <f>'АПУ профилактика '!D55+'АПУ профилактика '!M55+'АПУ неотл.пом.'!D54+'АПУ обращения'!D54+'ОДИ ПГГ'!D54+'ОДИ МЗ РБ'!D54+ФАП!D54</f>
        <v>163430483</v>
      </c>
      <c r="G54" s="95"/>
      <c r="H54" s="95">
        <f>СМП!D54</f>
        <v>0</v>
      </c>
      <c r="I54" s="95">
        <f>Гемодиализ!D54</f>
        <v>0</v>
      </c>
      <c r="J54" s="95">
        <f>'Мед.реаб.(АПУ,ДС,КС)'!D54</f>
        <v>0</v>
      </c>
      <c r="K54" s="95">
        <f t="shared" si="4"/>
        <v>236896424</v>
      </c>
      <c r="L54" s="95">
        <v>17299978.420000002</v>
      </c>
      <c r="M54" s="95">
        <f t="shared" si="3"/>
        <v>254196402.42000002</v>
      </c>
    </row>
    <row r="55" spans="1:13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f>КС!D55</f>
        <v>290706460</v>
      </c>
      <c r="E55" s="95">
        <f>ДС!D55</f>
        <v>52340468</v>
      </c>
      <c r="F55" s="95">
        <f>'АПУ профилактика '!D56+'АПУ профилактика '!M56+'АПУ неотл.пом.'!D55+'АПУ обращения'!D55+'ОДИ ПГГ'!D55+'ОДИ МЗ РБ'!D55+ФАП!D55</f>
        <v>410412552</v>
      </c>
      <c r="G55" s="95"/>
      <c r="H55" s="95">
        <f>СМП!D55</f>
        <v>0</v>
      </c>
      <c r="I55" s="95">
        <f>Гемодиализ!D55</f>
        <v>0</v>
      </c>
      <c r="J55" s="95">
        <f>'Мед.реаб.(АПУ,ДС,КС)'!D55</f>
        <v>0</v>
      </c>
      <c r="K55" s="95">
        <f t="shared" si="4"/>
        <v>753459480</v>
      </c>
      <c r="L55" s="95">
        <v>50834615.449999996</v>
      </c>
      <c r="M55" s="95">
        <f t="shared" si="3"/>
        <v>804294095.45000005</v>
      </c>
    </row>
    <row r="56" spans="1:13" s="1" customFormat="1" x14ac:dyDescent="0.2">
      <c r="A56" s="25">
        <v>46</v>
      </c>
      <c r="B56" s="26" t="s">
        <v>118</v>
      </c>
      <c r="C56" s="10" t="s">
        <v>3</v>
      </c>
      <c r="D56" s="95">
        <f>КС!D56</f>
        <v>42606468</v>
      </c>
      <c r="E56" s="95">
        <f>ДС!D56</f>
        <v>11642163</v>
      </c>
      <c r="F56" s="95">
        <f>'АПУ профилактика '!D57+'АПУ профилактика '!M57+'АПУ неотл.пом.'!D56+'АПУ обращения'!D56+'ОДИ ПГГ'!D56+'ОДИ МЗ РБ'!D56+ФАП!D56</f>
        <v>135294621</v>
      </c>
      <c r="G56" s="95"/>
      <c r="H56" s="95">
        <f>СМП!D56</f>
        <v>0</v>
      </c>
      <c r="I56" s="95">
        <f>Гемодиализ!D56</f>
        <v>0</v>
      </c>
      <c r="J56" s="95">
        <f>'Мед.реаб.(АПУ,ДС,КС)'!D56</f>
        <v>0</v>
      </c>
      <c r="K56" s="95">
        <f t="shared" si="4"/>
        <v>189543252</v>
      </c>
      <c r="L56" s="95">
        <v>13017697.189999999</v>
      </c>
      <c r="M56" s="95">
        <f t="shared" si="3"/>
        <v>202560949.19</v>
      </c>
    </row>
    <row r="57" spans="1:13" s="1" customFormat="1" x14ac:dyDescent="0.2">
      <c r="A57" s="25">
        <v>47</v>
      </c>
      <c r="B57" s="26" t="s">
        <v>119</v>
      </c>
      <c r="C57" s="10" t="s">
        <v>243</v>
      </c>
      <c r="D57" s="95">
        <f>КС!D57</f>
        <v>65413999</v>
      </c>
      <c r="E57" s="95">
        <f>ДС!D57</f>
        <v>19159296</v>
      </c>
      <c r="F57" s="95">
        <f>'АПУ профилактика '!D58+'АПУ профилактика '!M58+'АПУ неотл.пом.'!D57+'АПУ обращения'!D57+'ОДИ ПГГ'!D57+'ОДИ МЗ РБ'!D57+ФАП!D57</f>
        <v>209240765</v>
      </c>
      <c r="G57" s="95"/>
      <c r="H57" s="95">
        <f>СМП!D57</f>
        <v>0</v>
      </c>
      <c r="I57" s="95">
        <f>Гемодиализ!D57</f>
        <v>0</v>
      </c>
      <c r="J57" s="95">
        <f>'Мед.реаб.(АПУ,ДС,КС)'!D57</f>
        <v>2548710</v>
      </c>
      <c r="K57" s="95">
        <f t="shared" si="4"/>
        <v>296362770</v>
      </c>
      <c r="L57" s="95">
        <v>27096464.66</v>
      </c>
      <c r="M57" s="95">
        <f t="shared" si="3"/>
        <v>323459234.66000003</v>
      </c>
    </row>
    <row r="58" spans="1:13" s="1" customFormat="1" x14ac:dyDescent="0.2">
      <c r="A58" s="25">
        <v>48</v>
      </c>
      <c r="B58" s="14" t="s">
        <v>120</v>
      </c>
      <c r="C58" s="10" t="s">
        <v>0</v>
      </c>
      <c r="D58" s="95">
        <f>КС!D58</f>
        <v>83455987</v>
      </c>
      <c r="E58" s="95">
        <f>ДС!D58</f>
        <v>22930960</v>
      </c>
      <c r="F58" s="95">
        <f>'АПУ профилактика '!D59+'АПУ профилактика '!M59+'АПУ неотл.пом.'!D58+'АПУ обращения'!D58+'ОДИ ПГГ'!D58+'ОДИ МЗ РБ'!D58+ФАП!D58</f>
        <v>215915563</v>
      </c>
      <c r="G58" s="95"/>
      <c r="H58" s="95">
        <f>СМП!D58</f>
        <v>0</v>
      </c>
      <c r="I58" s="95">
        <f>Гемодиализ!D58</f>
        <v>0</v>
      </c>
      <c r="J58" s="95">
        <f>'Мед.реаб.(АПУ,ДС,КС)'!D58</f>
        <v>0</v>
      </c>
      <c r="K58" s="95">
        <f t="shared" si="4"/>
        <v>322302510</v>
      </c>
      <c r="L58" s="95">
        <v>29735507.079999998</v>
      </c>
      <c r="M58" s="95">
        <f t="shared" si="3"/>
        <v>352038017.07999998</v>
      </c>
    </row>
    <row r="59" spans="1:13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f>КС!D59</f>
        <v>31919241</v>
      </c>
      <c r="E59" s="95">
        <f>ДС!D59</f>
        <v>7429888</v>
      </c>
      <c r="F59" s="95">
        <f>'АПУ профилактика '!D60+'АПУ профилактика '!M60+'АПУ неотл.пом.'!D59+'АПУ обращения'!D59+'ОДИ ПГГ'!D59+'ОДИ МЗ РБ'!D59+ФАП!D59</f>
        <v>93990616</v>
      </c>
      <c r="G59" s="95"/>
      <c r="H59" s="95">
        <f>СМП!D59</f>
        <v>0</v>
      </c>
      <c r="I59" s="95">
        <f>Гемодиализ!D59</f>
        <v>0</v>
      </c>
      <c r="J59" s="95">
        <f>'Мед.реаб.(АПУ,ДС,КС)'!D59</f>
        <v>0</v>
      </c>
      <c r="K59" s="95">
        <f t="shared" si="4"/>
        <v>133339745</v>
      </c>
      <c r="L59" s="95">
        <v>12273219.209999999</v>
      </c>
      <c r="M59" s="95">
        <f t="shared" si="3"/>
        <v>145612964.21000001</v>
      </c>
    </row>
    <row r="60" spans="1:13" s="1" customFormat="1" x14ac:dyDescent="0.2">
      <c r="A60" s="25">
        <v>50</v>
      </c>
      <c r="B60" s="14" t="s">
        <v>122</v>
      </c>
      <c r="C60" s="10" t="s">
        <v>1</v>
      </c>
      <c r="D60" s="95">
        <f>КС!D60</f>
        <v>53728293</v>
      </c>
      <c r="E60" s="95">
        <f>ДС!D60</f>
        <v>15229461</v>
      </c>
      <c r="F60" s="95">
        <f>'АПУ профилактика '!D61+'АПУ профилактика '!M61+'АПУ неотл.пом.'!D60+'АПУ обращения'!D60+'ОДИ ПГГ'!D60+'ОДИ МЗ РБ'!D60+ФАП!D60</f>
        <v>164492264</v>
      </c>
      <c r="G60" s="95"/>
      <c r="H60" s="95">
        <f>СМП!D60</f>
        <v>0</v>
      </c>
      <c r="I60" s="95">
        <f>Гемодиализ!D60</f>
        <v>0</v>
      </c>
      <c r="J60" s="95">
        <f>'Мед.реаб.(АПУ,ДС,КС)'!D60</f>
        <v>0</v>
      </c>
      <c r="K60" s="95">
        <f t="shared" si="4"/>
        <v>233450018</v>
      </c>
      <c r="L60" s="95">
        <v>14820278.290000001</v>
      </c>
      <c r="M60" s="95">
        <f t="shared" si="3"/>
        <v>248270296.28999999</v>
      </c>
    </row>
    <row r="61" spans="1:13" s="1" customFormat="1" x14ac:dyDescent="0.2">
      <c r="A61" s="25">
        <v>51</v>
      </c>
      <c r="B61" s="26" t="s">
        <v>123</v>
      </c>
      <c r="C61" s="10" t="s">
        <v>244</v>
      </c>
      <c r="D61" s="95">
        <f>КС!D61</f>
        <v>71622531</v>
      </c>
      <c r="E61" s="95">
        <f>ДС!D61</f>
        <v>21536544</v>
      </c>
      <c r="F61" s="95">
        <f>'АПУ профилактика '!D62+'АПУ профилактика '!M62+'АПУ неотл.пом.'!D61+'АПУ обращения'!D61+'ОДИ ПГГ'!D61+'ОДИ МЗ РБ'!D61+ФАП!D61</f>
        <v>228737332</v>
      </c>
      <c r="G61" s="95"/>
      <c r="H61" s="95">
        <f>СМП!D61</f>
        <v>0</v>
      </c>
      <c r="I61" s="95">
        <f>Гемодиализ!D61</f>
        <v>0</v>
      </c>
      <c r="J61" s="95">
        <f>'Мед.реаб.(АПУ,ДС,КС)'!D61</f>
        <v>0</v>
      </c>
      <c r="K61" s="95">
        <f t="shared" si="4"/>
        <v>321896407</v>
      </c>
      <c r="L61" s="95">
        <v>16242461.319999998</v>
      </c>
      <c r="M61" s="95">
        <f t="shared" si="3"/>
        <v>338138868.31999999</v>
      </c>
    </row>
    <row r="62" spans="1:13" s="1" customFormat="1" x14ac:dyDescent="0.2">
      <c r="A62" s="25">
        <v>52</v>
      </c>
      <c r="B62" s="26" t="s">
        <v>124</v>
      </c>
      <c r="C62" s="10" t="s">
        <v>26</v>
      </c>
      <c r="D62" s="95">
        <f>КС!D62</f>
        <v>516306203</v>
      </c>
      <c r="E62" s="95">
        <f>ДС!D62</f>
        <v>81721074</v>
      </c>
      <c r="F62" s="95">
        <f>'АПУ профилактика '!D63+'АПУ профилактика '!M63+'АПУ неотл.пом.'!D62+'АПУ обращения'!D62+'ОДИ ПГГ'!D62+'ОДИ МЗ РБ'!D62+ФАП!D62</f>
        <v>644749494</v>
      </c>
      <c r="G62" s="95"/>
      <c r="H62" s="95">
        <f>СМП!D62</f>
        <v>0</v>
      </c>
      <c r="I62" s="95">
        <f>Гемодиализ!D62</f>
        <v>0</v>
      </c>
      <c r="J62" s="95">
        <f>'Мед.реаб.(АПУ,ДС,КС)'!D62</f>
        <v>0</v>
      </c>
      <c r="K62" s="95">
        <f t="shared" si="4"/>
        <v>1242776771</v>
      </c>
      <c r="L62" s="95">
        <v>57180624.049999997</v>
      </c>
      <c r="M62" s="95">
        <f t="shared" si="3"/>
        <v>1299957395.05</v>
      </c>
    </row>
    <row r="63" spans="1:13" s="1" customFormat="1" x14ac:dyDescent="0.2">
      <c r="A63" s="25">
        <v>53</v>
      </c>
      <c r="B63" s="26" t="s">
        <v>125</v>
      </c>
      <c r="C63" s="10" t="s">
        <v>245</v>
      </c>
      <c r="D63" s="95">
        <f>КС!D63</f>
        <v>50263071</v>
      </c>
      <c r="E63" s="95">
        <f>ДС!D63</f>
        <v>13413724</v>
      </c>
      <c r="F63" s="95">
        <f>'АПУ профилактика '!D64+'АПУ профилактика '!M64+'АПУ неотл.пом.'!D63+'АПУ обращения'!D63+'ОДИ ПГГ'!D63+'ОДИ МЗ РБ'!D63+ФАП!D63</f>
        <v>146954981</v>
      </c>
      <c r="G63" s="95"/>
      <c r="H63" s="95">
        <f>СМП!D63</f>
        <v>0</v>
      </c>
      <c r="I63" s="95">
        <f>Гемодиализ!D63</f>
        <v>0</v>
      </c>
      <c r="J63" s="95">
        <f>'Мед.реаб.(АПУ,ДС,КС)'!D63</f>
        <v>0</v>
      </c>
      <c r="K63" s="95">
        <f t="shared" si="4"/>
        <v>210631776</v>
      </c>
      <c r="L63" s="95">
        <v>13616205.160000002</v>
      </c>
      <c r="M63" s="95">
        <f t="shared" si="3"/>
        <v>224247981.16</v>
      </c>
    </row>
    <row r="64" spans="1:13" s="1" customFormat="1" x14ac:dyDescent="0.2">
      <c r="A64" s="25">
        <v>54</v>
      </c>
      <c r="B64" s="26" t="s">
        <v>126</v>
      </c>
      <c r="C64" s="10" t="s">
        <v>127</v>
      </c>
      <c r="D64" s="95">
        <f>КС!D64</f>
        <v>0</v>
      </c>
      <c r="E64" s="95">
        <f>ДС!D64</f>
        <v>43940</v>
      </c>
      <c r="F64" s="95">
        <f>'АПУ профилактика '!D65+'АПУ профилактика '!M65+'АПУ неотл.пом.'!D64+'АПУ обращения'!D64+'ОДИ ПГГ'!D64+'ОДИ МЗ РБ'!D64+ФАП!D64</f>
        <v>85616</v>
      </c>
      <c r="G64" s="95"/>
      <c r="H64" s="95">
        <f>СМП!D64</f>
        <v>0</v>
      </c>
      <c r="I64" s="95">
        <f>Гемодиализ!D64</f>
        <v>0</v>
      </c>
      <c r="J64" s="95">
        <f>'Мед.реаб.(АПУ,ДС,КС)'!D64</f>
        <v>0</v>
      </c>
      <c r="K64" s="95">
        <f t="shared" si="4"/>
        <v>129556</v>
      </c>
      <c r="L64" s="95">
        <v>0</v>
      </c>
      <c r="M64" s="95">
        <f t="shared" si="3"/>
        <v>129556</v>
      </c>
    </row>
    <row r="65" spans="1:13" s="1" customFormat="1" x14ac:dyDescent="0.2">
      <c r="A65" s="25">
        <v>55</v>
      </c>
      <c r="B65" s="26" t="s">
        <v>249</v>
      </c>
      <c r="C65" s="10" t="s">
        <v>248</v>
      </c>
      <c r="D65" s="95">
        <f>КС!D65</f>
        <v>162829713</v>
      </c>
      <c r="E65" s="95">
        <f>ДС!D65</f>
        <v>0</v>
      </c>
      <c r="F65" s="95">
        <f>'АПУ профилактика '!D66+'АПУ профилактика '!M66+'АПУ неотл.пом.'!D65+'АПУ обращения'!D65+'ОДИ ПГГ'!D65+'ОДИ МЗ РБ'!D65+ФАП!D65</f>
        <v>0</v>
      </c>
      <c r="G65" s="95"/>
      <c r="H65" s="95">
        <f>СМП!D65</f>
        <v>0</v>
      </c>
      <c r="I65" s="95">
        <f>Гемодиализ!D65</f>
        <v>0</v>
      </c>
      <c r="J65" s="95">
        <f>'Мед.реаб.(АПУ,ДС,КС)'!D65</f>
        <v>0</v>
      </c>
      <c r="K65" s="95">
        <f t="shared" si="4"/>
        <v>162829713</v>
      </c>
      <c r="L65" s="95">
        <v>0</v>
      </c>
      <c r="M65" s="95">
        <f t="shared" si="3"/>
        <v>162829713</v>
      </c>
    </row>
    <row r="66" spans="1:13" s="1" customFormat="1" x14ac:dyDescent="0.2">
      <c r="A66" s="25">
        <v>56</v>
      </c>
      <c r="B66" s="26" t="s">
        <v>261</v>
      </c>
      <c r="C66" s="10" t="s">
        <v>262</v>
      </c>
      <c r="D66" s="95">
        <f>КС!D66</f>
        <v>0</v>
      </c>
      <c r="E66" s="95">
        <f>ДС!D66</f>
        <v>0</v>
      </c>
      <c r="F66" s="95">
        <f>'АПУ профилактика '!D67+'АПУ профилактика '!M67+'АПУ неотл.пом.'!D66+'АПУ обращения'!D66+'ОДИ ПГГ'!D66+'ОДИ МЗ РБ'!D66+ФАП!D66</f>
        <v>0</v>
      </c>
      <c r="G66" s="95"/>
      <c r="H66" s="95">
        <f>СМП!D66</f>
        <v>0</v>
      </c>
      <c r="I66" s="95">
        <f>Гемодиализ!D66</f>
        <v>0</v>
      </c>
      <c r="J66" s="95">
        <f>'Мед.реаб.(АПУ,ДС,КС)'!D66</f>
        <v>10042222</v>
      </c>
      <c r="K66" s="95">
        <f t="shared" si="4"/>
        <v>10042222</v>
      </c>
      <c r="L66" s="95">
        <v>0</v>
      </c>
      <c r="M66" s="95">
        <f t="shared" si="3"/>
        <v>10042222</v>
      </c>
    </row>
    <row r="67" spans="1:13" s="1" customFormat="1" x14ac:dyDescent="0.2">
      <c r="A67" s="25">
        <v>57</v>
      </c>
      <c r="B67" s="26" t="s">
        <v>128</v>
      </c>
      <c r="C67" s="10" t="s">
        <v>55</v>
      </c>
      <c r="D67" s="95">
        <f>КС!D67</f>
        <v>0</v>
      </c>
      <c r="E67" s="95">
        <f>ДС!D67</f>
        <v>24363521</v>
      </c>
      <c r="F67" s="95">
        <f>'АПУ профилактика '!D68+'АПУ профилактика '!M68+'АПУ неотл.пом.'!D67+'АПУ обращения'!D67+'ОДИ ПГГ'!D67+'ОДИ МЗ РБ'!D67+ФАП!D67</f>
        <v>168339691</v>
      </c>
      <c r="G67" s="95"/>
      <c r="H67" s="95">
        <f>СМП!D67</f>
        <v>0</v>
      </c>
      <c r="I67" s="95">
        <f>Гемодиализ!D67</f>
        <v>0</v>
      </c>
      <c r="J67" s="95">
        <f>'Мед.реаб.(АПУ,ДС,КС)'!D67</f>
        <v>6983160</v>
      </c>
      <c r="K67" s="95">
        <f t="shared" si="4"/>
        <v>199686372</v>
      </c>
      <c r="L67" s="95">
        <v>0</v>
      </c>
      <c r="M67" s="95">
        <f t="shared" si="3"/>
        <v>199686372</v>
      </c>
    </row>
    <row r="68" spans="1:13" s="1" customFormat="1" x14ac:dyDescent="0.2">
      <c r="A68" s="25">
        <v>58</v>
      </c>
      <c r="B68" s="14" t="s">
        <v>129</v>
      </c>
      <c r="C68" s="10" t="s">
        <v>263</v>
      </c>
      <c r="D68" s="95">
        <f>КС!D68</f>
        <v>0</v>
      </c>
      <c r="E68" s="95">
        <f>ДС!D68</f>
        <v>20629862</v>
      </c>
      <c r="F68" s="95">
        <f>'АПУ профилактика '!D69+'АПУ профилактика '!M69+'АПУ неотл.пом.'!D68+'АПУ обращения'!D68+'ОДИ ПГГ'!D68+'ОДИ МЗ РБ'!D68+ФАП!D68</f>
        <v>136507492</v>
      </c>
      <c r="G68" s="95"/>
      <c r="H68" s="95">
        <f>СМП!D68</f>
        <v>0</v>
      </c>
      <c r="I68" s="95">
        <f>Гемодиализ!D68</f>
        <v>0</v>
      </c>
      <c r="J68" s="95">
        <f>'Мед.реаб.(АПУ,ДС,КС)'!D68</f>
        <v>7042020</v>
      </c>
      <c r="K68" s="95">
        <f t="shared" si="4"/>
        <v>164179374</v>
      </c>
      <c r="L68" s="95">
        <v>0</v>
      </c>
      <c r="M68" s="95">
        <f t="shared" si="3"/>
        <v>164179374</v>
      </c>
    </row>
    <row r="69" spans="1:13" s="1" customFormat="1" ht="24" x14ac:dyDescent="0.2">
      <c r="A69" s="25">
        <v>59</v>
      </c>
      <c r="B69" s="12" t="s">
        <v>130</v>
      </c>
      <c r="C69" s="10" t="s">
        <v>131</v>
      </c>
      <c r="D69" s="95">
        <f>КС!D69</f>
        <v>0</v>
      </c>
      <c r="E69" s="95">
        <f>ДС!D69</f>
        <v>26990970</v>
      </c>
      <c r="F69" s="95">
        <f>'АПУ профилактика '!D70+'АПУ профилактика '!M70+'АПУ неотл.пом.'!D69+'АПУ обращения'!D69+'ОДИ ПГГ'!D69+'ОДИ МЗ РБ'!D69+ФАП!D69</f>
        <v>228941724</v>
      </c>
      <c r="G69" s="95"/>
      <c r="H69" s="95">
        <f>СМП!D69</f>
        <v>0</v>
      </c>
      <c r="I69" s="95">
        <f>Гемодиализ!D69</f>
        <v>0</v>
      </c>
      <c r="J69" s="95">
        <f>'Мед.реаб.(АПУ,ДС,КС)'!D69</f>
        <v>0</v>
      </c>
      <c r="K69" s="95">
        <f t="shared" si="4"/>
        <v>255932694</v>
      </c>
      <c r="L69" s="95">
        <v>0</v>
      </c>
      <c r="M69" s="95">
        <f t="shared" si="3"/>
        <v>255932694</v>
      </c>
    </row>
    <row r="70" spans="1:13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f>КС!D70</f>
        <v>0</v>
      </c>
      <c r="E70" s="95">
        <f>ДС!D70</f>
        <v>37009043</v>
      </c>
      <c r="F70" s="95">
        <f>'АПУ профилактика '!D71+'АПУ профилактика '!M71+'АПУ неотл.пом.'!D70+'АПУ обращения'!D70+'ОДИ ПГГ'!D70+'ОДИ МЗ РБ'!D70+ФАП!D70</f>
        <v>271904467</v>
      </c>
      <c r="G70" s="95"/>
      <c r="H70" s="95">
        <f>СМП!D70</f>
        <v>0</v>
      </c>
      <c r="I70" s="95">
        <f>Гемодиализ!D70</f>
        <v>0</v>
      </c>
      <c r="J70" s="95">
        <f>'Мед.реаб.(АПУ,ДС,КС)'!D70</f>
        <v>7081934</v>
      </c>
      <c r="K70" s="95">
        <f t="shared" si="4"/>
        <v>315995444</v>
      </c>
      <c r="L70" s="95">
        <v>1406938.75</v>
      </c>
      <c r="M70" s="95">
        <f t="shared" si="3"/>
        <v>317402382.75</v>
      </c>
    </row>
    <row r="71" spans="1:13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f>КС!D71</f>
        <v>0</v>
      </c>
      <c r="E71" s="95">
        <f>ДС!D71</f>
        <v>15503986</v>
      </c>
      <c r="F71" s="95">
        <f>'АПУ профилактика '!D72+'АПУ профилактика '!M72+'АПУ неотл.пом.'!D71+'АПУ обращения'!D71+'ОДИ ПГГ'!D71+'ОДИ МЗ РБ'!D71+ФАП!D71</f>
        <v>107212294</v>
      </c>
      <c r="G71" s="95"/>
      <c r="H71" s="95">
        <f>СМП!D71</f>
        <v>0</v>
      </c>
      <c r="I71" s="95">
        <f>Гемодиализ!D71</f>
        <v>0</v>
      </c>
      <c r="J71" s="95">
        <f>'Мед.реаб.(АПУ,ДС,КС)'!D71</f>
        <v>7023990</v>
      </c>
      <c r="K71" s="95">
        <f t="shared" si="4"/>
        <v>129740270</v>
      </c>
      <c r="L71" s="95">
        <v>0</v>
      </c>
      <c r="M71" s="95">
        <f t="shared" ref="M71:M134" si="5">K71+L71</f>
        <v>129740270</v>
      </c>
    </row>
    <row r="72" spans="1:13" s="1" customFormat="1" ht="24" x14ac:dyDescent="0.2">
      <c r="A72" s="25">
        <v>62</v>
      </c>
      <c r="B72" s="12" t="s">
        <v>134</v>
      </c>
      <c r="C72" s="10" t="s">
        <v>265</v>
      </c>
      <c r="D72" s="95">
        <f>КС!D72</f>
        <v>0</v>
      </c>
      <c r="E72" s="95">
        <f>ДС!D72</f>
        <v>0</v>
      </c>
      <c r="F72" s="95">
        <f>'АПУ профилактика '!D73+'АПУ профилактика '!M73+'АПУ неотл.пом.'!D72+'АПУ обращения'!D72+'ОДИ ПГГ'!D72+'ОДИ МЗ РБ'!D72+ФАП!D72</f>
        <v>70584239</v>
      </c>
      <c r="G72" s="95"/>
      <c r="H72" s="95">
        <f>СМП!D72</f>
        <v>0</v>
      </c>
      <c r="I72" s="95">
        <f>Гемодиализ!D72</f>
        <v>0</v>
      </c>
      <c r="J72" s="95">
        <f>'Мед.реаб.(АПУ,ДС,КС)'!D72</f>
        <v>0</v>
      </c>
      <c r="K72" s="95">
        <f t="shared" si="4"/>
        <v>70584239</v>
      </c>
      <c r="L72" s="95">
        <v>0</v>
      </c>
      <c r="M72" s="95">
        <f t="shared" si="5"/>
        <v>70584239</v>
      </c>
    </row>
    <row r="73" spans="1:13" s="1" customFormat="1" ht="24" x14ac:dyDescent="0.2">
      <c r="A73" s="25">
        <v>63</v>
      </c>
      <c r="B73" s="12" t="s">
        <v>135</v>
      </c>
      <c r="C73" s="10" t="s">
        <v>266</v>
      </c>
      <c r="D73" s="95">
        <f>КС!D73</f>
        <v>0</v>
      </c>
      <c r="E73" s="95">
        <f>ДС!D73</f>
        <v>0</v>
      </c>
      <c r="F73" s="95">
        <f>'АПУ профилактика '!D74+'АПУ профилактика '!M74+'АПУ неотл.пом.'!D73+'АПУ обращения'!D73+'ОДИ ПГГ'!D73+'ОДИ МЗ РБ'!D73+ФАП!D73</f>
        <v>102008543</v>
      </c>
      <c r="G73" s="95"/>
      <c r="H73" s="95">
        <f>СМП!D73</f>
        <v>0</v>
      </c>
      <c r="I73" s="95">
        <f>Гемодиализ!D73</f>
        <v>0</v>
      </c>
      <c r="J73" s="95">
        <f>'Мед.реаб.(АПУ,ДС,КС)'!D73</f>
        <v>0</v>
      </c>
      <c r="K73" s="95">
        <f t="shared" si="4"/>
        <v>102008543</v>
      </c>
      <c r="L73" s="95">
        <v>0</v>
      </c>
      <c r="M73" s="95">
        <f t="shared" si="5"/>
        <v>102008543</v>
      </c>
    </row>
    <row r="74" spans="1:13" s="1" customFormat="1" x14ac:dyDescent="0.2">
      <c r="A74" s="25">
        <v>64</v>
      </c>
      <c r="B74" s="14" t="s">
        <v>136</v>
      </c>
      <c r="C74" s="10" t="s">
        <v>267</v>
      </c>
      <c r="D74" s="95">
        <f>КС!D74</f>
        <v>0</v>
      </c>
      <c r="E74" s="95">
        <f>ДС!D74</f>
        <v>45294435</v>
      </c>
      <c r="F74" s="95">
        <f>'АПУ профилактика '!D75+'АПУ профилактика '!M75+'АПУ неотл.пом.'!D74+'АПУ обращения'!D74+'ОДИ ПГГ'!D74+'ОДИ МЗ РБ'!D74+ФАП!D74</f>
        <v>317881572</v>
      </c>
      <c r="G74" s="95"/>
      <c r="H74" s="95">
        <f>СМП!D74</f>
        <v>0</v>
      </c>
      <c r="I74" s="95">
        <f>Гемодиализ!D74</f>
        <v>0</v>
      </c>
      <c r="J74" s="95">
        <f>'Мед.реаб.(АПУ,ДС,КС)'!D74</f>
        <v>3369540</v>
      </c>
      <c r="K74" s="95">
        <f t="shared" si="4"/>
        <v>366545547</v>
      </c>
      <c r="L74" s="95">
        <v>4074383.3</v>
      </c>
      <c r="M74" s="95">
        <f t="shared" si="5"/>
        <v>370619930.30000001</v>
      </c>
    </row>
    <row r="75" spans="1:13" s="1" customFormat="1" x14ac:dyDescent="0.2">
      <c r="A75" s="25">
        <v>65</v>
      </c>
      <c r="B75" s="14" t="s">
        <v>137</v>
      </c>
      <c r="C75" s="10" t="s">
        <v>54</v>
      </c>
      <c r="D75" s="95">
        <f>КС!D75</f>
        <v>0</v>
      </c>
      <c r="E75" s="95">
        <f>ДС!D75</f>
        <v>27946713</v>
      </c>
      <c r="F75" s="95">
        <f>'АПУ профилактика '!D76+'АПУ профилактика '!M76+'АПУ неотл.пом.'!D75+'АПУ обращения'!D75+'ОДИ ПГГ'!D75+'ОДИ МЗ РБ'!D75+ФАП!D75</f>
        <v>217846850</v>
      </c>
      <c r="G75" s="95"/>
      <c r="H75" s="95">
        <f>СМП!D75</f>
        <v>0</v>
      </c>
      <c r="I75" s="95">
        <f>Гемодиализ!D75</f>
        <v>0</v>
      </c>
      <c r="J75" s="95">
        <f>'Мед.реаб.(АПУ,ДС,КС)'!D75</f>
        <v>10036045</v>
      </c>
      <c r="K75" s="95">
        <f t="shared" ref="K75:K106" si="6">D75+E75+F75+H75+I75+J75</f>
        <v>255829608</v>
      </c>
      <c r="L75" s="95">
        <v>3477864.95</v>
      </c>
      <c r="M75" s="95">
        <f t="shared" si="5"/>
        <v>259307472.94999999</v>
      </c>
    </row>
    <row r="76" spans="1:13" s="1" customFormat="1" x14ac:dyDescent="0.2">
      <c r="A76" s="25">
        <v>66</v>
      </c>
      <c r="B76" s="14" t="s">
        <v>138</v>
      </c>
      <c r="C76" s="10" t="s">
        <v>268</v>
      </c>
      <c r="D76" s="95">
        <f>КС!D76</f>
        <v>0</v>
      </c>
      <c r="E76" s="95">
        <f>ДС!D76</f>
        <v>70140490</v>
      </c>
      <c r="F76" s="95">
        <f>'АПУ профилактика '!D77+'АПУ профилактика '!M77+'АПУ неотл.пом.'!D76+'АПУ обращения'!D76+'ОДИ ПГГ'!D76+'ОДИ МЗ РБ'!D76+ФАП!D76</f>
        <v>445077563</v>
      </c>
      <c r="G76" s="95"/>
      <c r="H76" s="95">
        <f>СМП!D76</f>
        <v>0</v>
      </c>
      <c r="I76" s="95">
        <f>Гемодиализ!D76</f>
        <v>0</v>
      </c>
      <c r="J76" s="95">
        <f>'Мед.реаб.(АПУ,ДС,КС)'!D76</f>
        <v>5615900</v>
      </c>
      <c r="K76" s="95">
        <f t="shared" si="6"/>
        <v>520833953</v>
      </c>
      <c r="L76" s="95">
        <v>3354983.5999999996</v>
      </c>
      <c r="M76" s="95">
        <f t="shared" si="5"/>
        <v>524188936.60000002</v>
      </c>
    </row>
    <row r="77" spans="1:13" s="1" customFormat="1" ht="24" x14ac:dyDescent="0.2">
      <c r="A77" s="25">
        <v>67</v>
      </c>
      <c r="B77" s="14" t="s">
        <v>139</v>
      </c>
      <c r="C77" s="10" t="s">
        <v>269</v>
      </c>
      <c r="D77" s="95">
        <f>КС!D77</f>
        <v>0</v>
      </c>
      <c r="E77" s="95">
        <f>ДС!D77</f>
        <v>0</v>
      </c>
      <c r="F77" s="95">
        <f>'АПУ профилактика '!D78+'АПУ профилактика '!M78+'АПУ неотл.пом.'!D77+'АПУ обращения'!D77+'ОДИ ПГГ'!D77+'ОДИ МЗ РБ'!D77+ФАП!D77</f>
        <v>35803825</v>
      </c>
      <c r="G77" s="95"/>
      <c r="H77" s="95">
        <f>СМП!D77</f>
        <v>0</v>
      </c>
      <c r="I77" s="95">
        <f>Гемодиализ!D77</f>
        <v>0</v>
      </c>
      <c r="J77" s="95">
        <f>'Мед.реаб.(АПУ,ДС,КС)'!D77</f>
        <v>0</v>
      </c>
      <c r="K77" s="95">
        <f t="shared" si="6"/>
        <v>35803825</v>
      </c>
      <c r="L77" s="95">
        <v>0</v>
      </c>
      <c r="M77" s="95">
        <f t="shared" si="5"/>
        <v>35803825</v>
      </c>
    </row>
    <row r="78" spans="1:13" s="1" customFormat="1" ht="24" x14ac:dyDescent="0.2">
      <c r="A78" s="25">
        <v>68</v>
      </c>
      <c r="B78" s="12" t="s">
        <v>140</v>
      </c>
      <c r="C78" s="10" t="s">
        <v>270</v>
      </c>
      <c r="D78" s="95">
        <f>КС!D78</f>
        <v>0</v>
      </c>
      <c r="E78" s="95">
        <f>ДС!D78</f>
        <v>0</v>
      </c>
      <c r="F78" s="95">
        <f>'АПУ профилактика '!D79+'АПУ профилактика '!M79+'АПУ неотл.пом.'!D78+'АПУ обращения'!D78+'ОДИ ПГГ'!D78+'ОДИ МЗ РБ'!D78+ФАП!D78</f>
        <v>59319363</v>
      </c>
      <c r="G78" s="95"/>
      <c r="H78" s="95">
        <f>СМП!D78</f>
        <v>0</v>
      </c>
      <c r="I78" s="95">
        <f>Гемодиализ!D78</f>
        <v>0</v>
      </c>
      <c r="J78" s="95">
        <f>'Мед.реаб.(АПУ,ДС,КС)'!D78</f>
        <v>0</v>
      </c>
      <c r="K78" s="95">
        <f t="shared" si="6"/>
        <v>59319363</v>
      </c>
      <c r="L78" s="95">
        <v>0</v>
      </c>
      <c r="M78" s="95">
        <f t="shared" si="5"/>
        <v>59319363</v>
      </c>
    </row>
    <row r="79" spans="1:13" s="1" customFormat="1" ht="24" x14ac:dyDescent="0.2">
      <c r="A79" s="25">
        <v>69</v>
      </c>
      <c r="B79" s="14" t="s">
        <v>141</v>
      </c>
      <c r="C79" s="10" t="s">
        <v>271</v>
      </c>
      <c r="D79" s="95">
        <f>КС!D79</f>
        <v>0</v>
      </c>
      <c r="E79" s="95">
        <f>ДС!D79</f>
        <v>0</v>
      </c>
      <c r="F79" s="95">
        <f>'АПУ профилактика '!D80+'АПУ профилактика '!M80+'АПУ неотл.пом.'!D79+'АПУ обращения'!D79+'ОДИ ПГГ'!D79+'ОДИ МЗ РБ'!D79+ФАП!D79</f>
        <v>50001519</v>
      </c>
      <c r="G79" s="95"/>
      <c r="H79" s="95">
        <f>СМП!D79</f>
        <v>0</v>
      </c>
      <c r="I79" s="95">
        <f>Гемодиализ!D79</f>
        <v>0</v>
      </c>
      <c r="J79" s="95">
        <f>'Мед.реаб.(АПУ,ДС,КС)'!D79</f>
        <v>0</v>
      </c>
      <c r="K79" s="95">
        <f t="shared" si="6"/>
        <v>50001519</v>
      </c>
      <c r="L79" s="95">
        <v>0</v>
      </c>
      <c r="M79" s="95">
        <f t="shared" si="5"/>
        <v>50001519</v>
      </c>
    </row>
    <row r="80" spans="1:13" s="1" customFormat="1" ht="24" x14ac:dyDescent="0.2">
      <c r="A80" s="25">
        <v>70</v>
      </c>
      <c r="B80" s="14" t="s">
        <v>142</v>
      </c>
      <c r="C80" s="10" t="s">
        <v>272</v>
      </c>
      <c r="D80" s="95">
        <f>КС!D80</f>
        <v>0</v>
      </c>
      <c r="E80" s="95">
        <f>ДС!D80</f>
        <v>0</v>
      </c>
      <c r="F80" s="95">
        <f>'АПУ профилактика '!D81+'АПУ профилактика '!M81+'АПУ неотл.пом.'!D80+'АПУ обращения'!D80+'ОДИ ПГГ'!D80+'ОДИ МЗ РБ'!D80+ФАП!D80</f>
        <v>40662977</v>
      </c>
      <c r="G80" s="95"/>
      <c r="H80" s="95">
        <f>СМП!D80</f>
        <v>0</v>
      </c>
      <c r="I80" s="95">
        <f>Гемодиализ!D80</f>
        <v>0</v>
      </c>
      <c r="J80" s="95">
        <f>'Мед.реаб.(АПУ,ДС,КС)'!D80</f>
        <v>0</v>
      </c>
      <c r="K80" s="95">
        <f t="shared" si="6"/>
        <v>40662977</v>
      </c>
      <c r="L80" s="95">
        <v>0</v>
      </c>
      <c r="M80" s="95">
        <f t="shared" si="5"/>
        <v>40662977</v>
      </c>
    </row>
    <row r="81" spans="1:13" s="1" customFormat="1" ht="24" x14ac:dyDescent="0.2">
      <c r="A81" s="25">
        <v>71</v>
      </c>
      <c r="B81" s="12" t="s">
        <v>143</v>
      </c>
      <c r="C81" s="10" t="s">
        <v>273</v>
      </c>
      <c r="D81" s="95">
        <f>КС!D81</f>
        <v>0</v>
      </c>
      <c r="E81" s="95">
        <f>ДС!D81</f>
        <v>0</v>
      </c>
      <c r="F81" s="95">
        <f>'АПУ профилактика '!D82+'АПУ профилактика '!M82+'АПУ неотл.пом.'!D81+'АПУ обращения'!D81+'ОДИ ПГГ'!D81+'ОДИ МЗ РБ'!D81+ФАП!D81</f>
        <v>69115750</v>
      </c>
      <c r="G81" s="95"/>
      <c r="H81" s="95">
        <f>СМП!D81</f>
        <v>0</v>
      </c>
      <c r="I81" s="95">
        <f>Гемодиализ!D81</f>
        <v>0</v>
      </c>
      <c r="J81" s="95">
        <f>'Мед.реаб.(АПУ,ДС,КС)'!D81</f>
        <v>0</v>
      </c>
      <c r="K81" s="95">
        <f t="shared" si="6"/>
        <v>69115750</v>
      </c>
      <c r="L81" s="95">
        <v>0</v>
      </c>
      <c r="M81" s="95">
        <f t="shared" si="5"/>
        <v>69115750</v>
      </c>
    </row>
    <row r="82" spans="1:13" s="1" customFormat="1" ht="24" x14ac:dyDescent="0.2">
      <c r="A82" s="25">
        <v>72</v>
      </c>
      <c r="B82" s="12" t="s">
        <v>144</v>
      </c>
      <c r="C82" s="10" t="s">
        <v>274</v>
      </c>
      <c r="D82" s="95">
        <f>КС!D82</f>
        <v>0</v>
      </c>
      <c r="E82" s="95">
        <f>ДС!D82</f>
        <v>0</v>
      </c>
      <c r="F82" s="95">
        <f>'АПУ профилактика '!D83+'АПУ профилактика '!M83+'АПУ неотл.пом.'!D82+'АПУ обращения'!D82+'ОДИ ПГГ'!D82+'ОДИ МЗ РБ'!D82+ФАП!D82</f>
        <v>41883677</v>
      </c>
      <c r="G82" s="95"/>
      <c r="H82" s="95">
        <f>СМП!D82</f>
        <v>0</v>
      </c>
      <c r="I82" s="95">
        <f>Гемодиализ!D82</f>
        <v>0</v>
      </c>
      <c r="J82" s="95">
        <f>'Мед.реаб.(АПУ,ДС,КС)'!D82</f>
        <v>0</v>
      </c>
      <c r="K82" s="95">
        <f t="shared" si="6"/>
        <v>41883677</v>
      </c>
      <c r="L82" s="95">
        <v>0</v>
      </c>
      <c r="M82" s="95">
        <f t="shared" si="5"/>
        <v>41883677</v>
      </c>
    </row>
    <row r="83" spans="1:13" s="1" customFormat="1" ht="24" x14ac:dyDescent="0.2">
      <c r="A83" s="25">
        <v>73</v>
      </c>
      <c r="B83" s="12" t="s">
        <v>145</v>
      </c>
      <c r="C83" s="10" t="s">
        <v>275</v>
      </c>
      <c r="D83" s="95">
        <f>КС!D83</f>
        <v>0</v>
      </c>
      <c r="E83" s="95">
        <f>ДС!D83</f>
        <v>0</v>
      </c>
      <c r="F83" s="95">
        <f>'АПУ профилактика '!D84+'АПУ профилактика '!M84+'АПУ неотл.пом.'!D83+'АПУ обращения'!D83+'ОДИ ПГГ'!D83+'ОДИ МЗ РБ'!D83+ФАП!D83</f>
        <v>38070696</v>
      </c>
      <c r="G83" s="95"/>
      <c r="H83" s="95">
        <f>СМП!D83</f>
        <v>0</v>
      </c>
      <c r="I83" s="95">
        <f>Гемодиализ!D83</f>
        <v>0</v>
      </c>
      <c r="J83" s="95">
        <f>'Мед.реаб.(АПУ,ДС,КС)'!D83</f>
        <v>0</v>
      </c>
      <c r="K83" s="95">
        <f t="shared" si="6"/>
        <v>38070696</v>
      </c>
      <c r="L83" s="95">
        <v>0</v>
      </c>
      <c r="M83" s="95">
        <f t="shared" si="5"/>
        <v>38070696</v>
      </c>
    </row>
    <row r="84" spans="1:13" s="1" customFormat="1" x14ac:dyDescent="0.2">
      <c r="A84" s="25">
        <v>74</v>
      </c>
      <c r="B84" s="26" t="s">
        <v>146</v>
      </c>
      <c r="C84" s="10" t="s">
        <v>147</v>
      </c>
      <c r="D84" s="95">
        <f>КС!D84</f>
        <v>377832713</v>
      </c>
      <c r="E84" s="95">
        <f>ДС!D84</f>
        <v>53726294</v>
      </c>
      <c r="F84" s="95">
        <f>'АПУ профилактика '!D85+'АПУ профилактика '!M85+'АПУ неотл.пом.'!D84+'АПУ обращения'!D84+'ОДИ ПГГ'!D84+'ОДИ МЗ РБ'!D84+ФАП!D84</f>
        <v>364360794</v>
      </c>
      <c r="G84" s="95"/>
      <c r="H84" s="95">
        <f>СМП!D84</f>
        <v>0</v>
      </c>
      <c r="I84" s="95">
        <f>Гемодиализ!D84</f>
        <v>0</v>
      </c>
      <c r="J84" s="95">
        <f>'Мед.реаб.(АПУ,ДС,КС)'!D84</f>
        <v>10067242</v>
      </c>
      <c r="K84" s="95">
        <f t="shared" si="6"/>
        <v>805987043</v>
      </c>
      <c r="L84" s="95">
        <v>1118164.75</v>
      </c>
      <c r="M84" s="95">
        <f t="shared" si="5"/>
        <v>807105207.75</v>
      </c>
    </row>
    <row r="85" spans="1:13" s="1" customFormat="1" x14ac:dyDescent="0.2">
      <c r="A85" s="25">
        <v>75</v>
      </c>
      <c r="B85" s="12" t="s">
        <v>148</v>
      </c>
      <c r="C85" s="10" t="s">
        <v>276</v>
      </c>
      <c r="D85" s="95">
        <f>КС!D85</f>
        <v>67851076</v>
      </c>
      <c r="E85" s="95">
        <f>ДС!D85</f>
        <v>92799781</v>
      </c>
      <c r="F85" s="95">
        <f>'АПУ профилактика '!D86+'АПУ профилактика '!M86+'АПУ неотл.пом.'!D85+'АПУ обращения'!D85+'ОДИ ПГГ'!D85+'ОДИ МЗ РБ'!D85+ФАП!D85</f>
        <v>645735218</v>
      </c>
      <c r="G85" s="95"/>
      <c r="H85" s="95">
        <f>СМП!D85</f>
        <v>0</v>
      </c>
      <c r="I85" s="95">
        <f>Гемодиализ!D85</f>
        <v>0</v>
      </c>
      <c r="J85" s="95">
        <f>'Мед.реаб.(АПУ,ДС,КС)'!D85</f>
        <v>43224992</v>
      </c>
      <c r="K85" s="95">
        <f t="shared" si="6"/>
        <v>849611067</v>
      </c>
      <c r="L85" s="95">
        <v>34595445.219999999</v>
      </c>
      <c r="M85" s="95">
        <f t="shared" si="5"/>
        <v>884206512.22000003</v>
      </c>
    </row>
    <row r="86" spans="1:13" s="1" customFormat="1" x14ac:dyDescent="0.2">
      <c r="A86" s="25">
        <v>76</v>
      </c>
      <c r="B86" s="26" t="s">
        <v>149</v>
      </c>
      <c r="C86" s="10" t="s">
        <v>36</v>
      </c>
      <c r="D86" s="95">
        <f>КС!D86</f>
        <v>605843254</v>
      </c>
      <c r="E86" s="95">
        <f>ДС!D86</f>
        <v>51576852</v>
      </c>
      <c r="F86" s="95">
        <f>'АПУ профилактика '!D87+'АПУ профилактика '!M87+'АПУ неотл.пом.'!D86+'АПУ обращения'!D86+'ОДИ ПГГ'!D86+'ОДИ МЗ РБ'!D86+ФАП!D86</f>
        <v>404310792</v>
      </c>
      <c r="G86" s="95"/>
      <c r="H86" s="95">
        <f>СМП!D86</f>
        <v>0</v>
      </c>
      <c r="I86" s="95">
        <f>Гемодиализ!D86</f>
        <v>0</v>
      </c>
      <c r="J86" s="95">
        <f>'Мед.реаб.(АПУ,ДС,КС)'!D86</f>
        <v>47450662</v>
      </c>
      <c r="K86" s="95">
        <f t="shared" si="6"/>
        <v>1109181560</v>
      </c>
      <c r="L86" s="95">
        <v>31145929.850000001</v>
      </c>
      <c r="M86" s="95">
        <f t="shared" si="5"/>
        <v>1140327489.8499999</v>
      </c>
    </row>
    <row r="87" spans="1:13" s="1" customFormat="1" x14ac:dyDescent="0.2">
      <c r="A87" s="25">
        <v>77</v>
      </c>
      <c r="B87" s="12" t="s">
        <v>150</v>
      </c>
      <c r="C87" s="10" t="s">
        <v>38</v>
      </c>
      <c r="D87" s="95">
        <f>КС!D87</f>
        <v>22748133</v>
      </c>
      <c r="E87" s="95">
        <f>ДС!D87</f>
        <v>13163476</v>
      </c>
      <c r="F87" s="95">
        <f>'АПУ профилактика '!D88+'АПУ профилактика '!M88+'АПУ неотл.пом.'!D87+'АПУ обращения'!D87+'ОДИ ПГГ'!D87+'ОДИ МЗ РБ'!D87+ФАП!D87</f>
        <v>105519154</v>
      </c>
      <c r="G87" s="95"/>
      <c r="H87" s="95">
        <f>СМП!D87</f>
        <v>0</v>
      </c>
      <c r="I87" s="95">
        <f>Гемодиализ!D87</f>
        <v>0</v>
      </c>
      <c r="J87" s="95">
        <f>'Мед.реаб.(АПУ,ДС,КС)'!D87</f>
        <v>1283870</v>
      </c>
      <c r="K87" s="95">
        <f t="shared" si="6"/>
        <v>142714633</v>
      </c>
      <c r="L87" s="95">
        <v>15094631.300000001</v>
      </c>
      <c r="M87" s="95">
        <f t="shared" si="5"/>
        <v>157809264.30000001</v>
      </c>
    </row>
    <row r="88" spans="1:13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f>КС!D88</f>
        <v>539361804</v>
      </c>
      <c r="E88" s="95">
        <f>ДС!D88</f>
        <v>99836683</v>
      </c>
      <c r="F88" s="95">
        <f>'АПУ профилактика '!D89+'АПУ профилактика '!M89+'АПУ неотл.пом.'!D88+'АПУ обращения'!D88+'ОДИ ПГГ'!D88+'ОДИ МЗ РБ'!D88+ФАП!D88</f>
        <v>819473113</v>
      </c>
      <c r="G88" s="95"/>
      <c r="H88" s="95">
        <f>СМП!D88</f>
        <v>0</v>
      </c>
      <c r="I88" s="95">
        <f>Гемодиализ!D88</f>
        <v>0</v>
      </c>
      <c r="J88" s="95">
        <f>'Мед.реаб.(АПУ,ДС,КС)'!D88</f>
        <v>44593714</v>
      </c>
      <c r="K88" s="95">
        <f t="shared" si="6"/>
        <v>1503265314</v>
      </c>
      <c r="L88" s="95">
        <v>15730798</v>
      </c>
      <c r="M88" s="95">
        <f t="shared" si="5"/>
        <v>1518996112</v>
      </c>
    </row>
    <row r="89" spans="1:13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f>КС!D89</f>
        <v>397051329</v>
      </c>
      <c r="E89" s="95">
        <f>ДС!D89</f>
        <v>19267471</v>
      </c>
      <c r="F89" s="95">
        <f>'АПУ профилактика '!D90+'АПУ профилактика '!M90+'АПУ неотл.пом.'!D89+'АПУ обращения'!D89+'ОДИ ПГГ'!D89+'ОДИ МЗ РБ'!D89+ФАП!D89</f>
        <v>185317607</v>
      </c>
      <c r="G89" s="95"/>
      <c r="H89" s="95">
        <f>СМП!D89</f>
        <v>0</v>
      </c>
      <c r="I89" s="95">
        <f>Гемодиализ!D89</f>
        <v>0</v>
      </c>
      <c r="J89" s="95">
        <f>'Мед.реаб.(АПУ,ДС,КС)'!D89</f>
        <v>180414421</v>
      </c>
      <c r="K89" s="95">
        <f t="shared" si="6"/>
        <v>782050828</v>
      </c>
      <c r="L89" s="95">
        <v>10410553.1</v>
      </c>
      <c r="M89" s="95">
        <f t="shared" si="5"/>
        <v>792461381.10000002</v>
      </c>
    </row>
    <row r="90" spans="1:13" s="1" customFormat="1" x14ac:dyDescent="0.2">
      <c r="A90" s="25">
        <v>80</v>
      </c>
      <c r="B90" s="12" t="s">
        <v>153</v>
      </c>
      <c r="C90" s="10" t="s">
        <v>257</v>
      </c>
      <c r="D90" s="95">
        <f>КС!D90</f>
        <v>886922765</v>
      </c>
      <c r="E90" s="95">
        <f>ДС!D90</f>
        <v>69978316</v>
      </c>
      <c r="F90" s="95">
        <f>'АПУ профилактика '!D91+'АПУ профилактика '!M91+'АПУ неотл.пом.'!D90+'АПУ обращения'!D90+'ОДИ ПГГ'!D90+'ОДИ МЗ РБ'!D90+ФАП!D90</f>
        <v>497748546</v>
      </c>
      <c r="G90" s="95"/>
      <c r="H90" s="95">
        <f>СМП!D90</f>
        <v>0</v>
      </c>
      <c r="I90" s="95">
        <f>Гемодиализ!D90</f>
        <v>6061600</v>
      </c>
      <c r="J90" s="95">
        <f>'Мед.реаб.(АПУ,ДС,КС)'!D90</f>
        <v>126738958</v>
      </c>
      <c r="K90" s="95">
        <f t="shared" si="6"/>
        <v>1587450185</v>
      </c>
      <c r="L90" s="95">
        <v>24505638.199999999</v>
      </c>
      <c r="M90" s="95">
        <f t="shared" si="5"/>
        <v>1611955823.2</v>
      </c>
    </row>
    <row r="91" spans="1:13" s="1" customFormat="1" x14ac:dyDescent="0.2">
      <c r="A91" s="25">
        <v>81</v>
      </c>
      <c r="B91" s="12" t="s">
        <v>154</v>
      </c>
      <c r="C91" s="10" t="s">
        <v>45</v>
      </c>
      <c r="D91" s="95">
        <f>КС!D91</f>
        <v>301819322</v>
      </c>
      <c r="E91" s="95">
        <f>ДС!D91</f>
        <v>7426708</v>
      </c>
      <c r="F91" s="95">
        <f>'АПУ профилактика '!D92+'АПУ профилактика '!M92+'АПУ неотл.пом.'!D91+'АПУ обращения'!D91+'ОДИ ПГГ'!D91+'ОДИ МЗ РБ'!D91+ФАП!D91</f>
        <v>63853455</v>
      </c>
      <c r="G91" s="95"/>
      <c r="H91" s="95">
        <f>СМП!D91</f>
        <v>0</v>
      </c>
      <c r="I91" s="95">
        <f>Гемодиализ!D91</f>
        <v>0</v>
      </c>
      <c r="J91" s="95">
        <f>'Мед.реаб.(АПУ,ДС,КС)'!D91</f>
        <v>0</v>
      </c>
      <c r="K91" s="95">
        <f t="shared" si="6"/>
        <v>373099485</v>
      </c>
      <c r="L91" s="95">
        <v>0</v>
      </c>
      <c r="M91" s="95">
        <f t="shared" si="5"/>
        <v>373099485</v>
      </c>
    </row>
    <row r="92" spans="1:13" s="1" customFormat="1" x14ac:dyDescent="0.2">
      <c r="A92" s="25">
        <v>82</v>
      </c>
      <c r="B92" s="14" t="s">
        <v>155</v>
      </c>
      <c r="C92" s="10" t="s">
        <v>291</v>
      </c>
      <c r="D92" s="95">
        <f>КС!D92</f>
        <v>0</v>
      </c>
      <c r="E92" s="95">
        <f>ДС!D92</f>
        <v>0</v>
      </c>
      <c r="F92" s="95">
        <f>'АПУ профилактика '!D93+'АПУ профилактика '!M93+'АПУ неотл.пом.'!D92+'АПУ обращения'!D92+'ОДИ ПГГ'!D92+'ОДИ МЗ РБ'!D92+ФАП!D92</f>
        <v>0</v>
      </c>
      <c r="G92" s="95"/>
      <c r="H92" s="95">
        <f>СМП!D92</f>
        <v>1811018543</v>
      </c>
      <c r="I92" s="95">
        <f>Гемодиализ!D92</f>
        <v>0</v>
      </c>
      <c r="J92" s="95">
        <f>'Мед.реаб.(АПУ,ДС,КС)'!D92</f>
        <v>0</v>
      </c>
      <c r="K92" s="95">
        <f t="shared" si="6"/>
        <v>1811018543</v>
      </c>
      <c r="L92" s="95">
        <v>0</v>
      </c>
      <c r="M92" s="95">
        <f t="shared" si="5"/>
        <v>1811018543</v>
      </c>
    </row>
    <row r="93" spans="1:13" s="1" customFormat="1" ht="24" x14ac:dyDescent="0.2">
      <c r="A93" s="143">
        <v>83</v>
      </c>
      <c r="B93" s="146" t="s">
        <v>156</v>
      </c>
      <c r="C93" s="17" t="s">
        <v>277</v>
      </c>
      <c r="D93" s="95">
        <f>КС!D93</f>
        <v>385603651</v>
      </c>
      <c r="E93" s="95">
        <f>ДС!D93</f>
        <v>183890325</v>
      </c>
      <c r="F93" s="95">
        <f>'АПУ профилактика '!D94+'АПУ профилактика '!M94+'АПУ неотл.пом.'!D93+'АПУ обращения'!D93+'ОДИ ПГГ'!D93+'ОДИ МЗ РБ'!D93+ФАП!D93</f>
        <v>71388274</v>
      </c>
      <c r="G93" s="95"/>
      <c r="H93" s="95">
        <f>СМП!D93</f>
        <v>0</v>
      </c>
      <c r="I93" s="95">
        <f>Гемодиализ!D93</f>
        <v>0</v>
      </c>
      <c r="J93" s="95">
        <f>'Мед.реаб.(АПУ,ДС,КС)'!D93</f>
        <v>0</v>
      </c>
      <c r="K93" s="95">
        <f t="shared" si="6"/>
        <v>640882250</v>
      </c>
      <c r="L93" s="95">
        <v>0</v>
      </c>
      <c r="M93" s="95">
        <f t="shared" si="5"/>
        <v>640882250</v>
      </c>
    </row>
    <row r="94" spans="1:13" s="1" customFormat="1" ht="48" x14ac:dyDescent="0.2">
      <c r="A94" s="144"/>
      <c r="B94" s="147"/>
      <c r="C94" s="10" t="s">
        <v>389</v>
      </c>
      <c r="D94" s="95">
        <f>КС!D94</f>
        <v>0</v>
      </c>
      <c r="E94" s="95">
        <f>ДС!D94</f>
        <v>0</v>
      </c>
      <c r="F94" s="95">
        <f>'АПУ профилактика '!D95+'АПУ профилактика '!M95+'АПУ неотл.пом.'!D94+'АПУ обращения'!D94+'ОДИ ПГГ'!D94+'ОДИ МЗ РБ'!D94+ФАП!D94</f>
        <v>29433282</v>
      </c>
      <c r="G94" s="95"/>
      <c r="H94" s="95">
        <f>СМП!D94</f>
        <v>0</v>
      </c>
      <c r="I94" s="95">
        <f>Гемодиализ!D94</f>
        <v>0</v>
      </c>
      <c r="J94" s="95">
        <f>'Мед.реаб.(АПУ,ДС,КС)'!D94</f>
        <v>0</v>
      </c>
      <c r="K94" s="95">
        <f t="shared" si="6"/>
        <v>29433282</v>
      </c>
      <c r="L94" s="95">
        <v>0</v>
      </c>
      <c r="M94" s="95">
        <f t="shared" si="5"/>
        <v>29433282</v>
      </c>
    </row>
    <row r="95" spans="1:13" s="1" customFormat="1" ht="24" x14ac:dyDescent="0.2">
      <c r="A95" s="144"/>
      <c r="B95" s="147"/>
      <c r="C95" s="10" t="s">
        <v>279</v>
      </c>
      <c r="D95" s="95">
        <f>КС!D95</f>
        <v>0</v>
      </c>
      <c r="E95" s="95">
        <f>ДС!D95</f>
        <v>0</v>
      </c>
      <c r="F95" s="95">
        <f>'АПУ профилактика '!D96+'АПУ профилактика '!M96+'АПУ неотл.пом.'!D95+'АПУ обращения'!D95+'ОДИ ПГГ'!D95+'ОДИ МЗ РБ'!D95+ФАП!D95</f>
        <v>11097307</v>
      </c>
      <c r="G95" s="95"/>
      <c r="H95" s="95">
        <f>СМП!D95</f>
        <v>0</v>
      </c>
      <c r="I95" s="95">
        <f>Гемодиализ!D95</f>
        <v>0</v>
      </c>
      <c r="J95" s="95">
        <f>'Мед.реаб.(АПУ,ДС,КС)'!D95</f>
        <v>0</v>
      </c>
      <c r="K95" s="95">
        <f t="shared" si="6"/>
        <v>11097307</v>
      </c>
      <c r="L95" s="95">
        <v>0</v>
      </c>
      <c r="M95" s="95">
        <f t="shared" si="5"/>
        <v>11097307</v>
      </c>
    </row>
    <row r="96" spans="1:13" s="1" customFormat="1" ht="36" x14ac:dyDescent="0.2">
      <c r="A96" s="145"/>
      <c r="B96" s="148"/>
      <c r="C96" s="28" t="s">
        <v>390</v>
      </c>
      <c r="D96" s="95">
        <f>КС!D96</f>
        <v>385603651</v>
      </c>
      <c r="E96" s="95">
        <f>ДС!D96</f>
        <v>183890325</v>
      </c>
      <c r="F96" s="95">
        <f>'АПУ профилактика '!D97+'АПУ профилактика '!M97+'АПУ неотл.пом.'!D96+'АПУ обращения'!D96+'ОДИ ПГГ'!D96+'ОДИ МЗ РБ'!D96+ФАП!D96</f>
        <v>30857685</v>
      </c>
      <c r="G96" s="95"/>
      <c r="H96" s="95">
        <f>СМП!D96</f>
        <v>0</v>
      </c>
      <c r="I96" s="95">
        <f>Гемодиализ!D96</f>
        <v>0</v>
      </c>
      <c r="J96" s="95">
        <f>'Мед.реаб.(АПУ,ДС,КС)'!D96</f>
        <v>0</v>
      </c>
      <c r="K96" s="95">
        <f t="shared" si="6"/>
        <v>600351661</v>
      </c>
      <c r="L96" s="95">
        <v>0</v>
      </c>
      <c r="M96" s="95">
        <f t="shared" si="5"/>
        <v>600351661</v>
      </c>
    </row>
    <row r="97" spans="1:13" s="1" customFormat="1" ht="24" x14ac:dyDescent="0.2">
      <c r="A97" s="25">
        <v>84</v>
      </c>
      <c r="B97" s="14" t="s">
        <v>157</v>
      </c>
      <c r="C97" s="10" t="s">
        <v>52</v>
      </c>
      <c r="D97" s="95">
        <f>КС!D97</f>
        <v>0</v>
      </c>
      <c r="E97" s="95">
        <f>ДС!D97</f>
        <v>0</v>
      </c>
      <c r="F97" s="95">
        <f>'АПУ профилактика '!D98+'АПУ профилактика '!M98+'АПУ неотл.пом.'!D97+'АПУ обращения'!D97+'ОДИ ПГГ'!D97+'ОДИ МЗ РБ'!D97+ФАП!D97</f>
        <v>3303188</v>
      </c>
      <c r="G97" s="95"/>
      <c r="H97" s="95">
        <f>СМП!D97</f>
        <v>0</v>
      </c>
      <c r="I97" s="95">
        <f>Гемодиализ!D97</f>
        <v>0</v>
      </c>
      <c r="J97" s="95">
        <f>'Мед.реаб.(АПУ,ДС,КС)'!D97</f>
        <v>0</v>
      </c>
      <c r="K97" s="95">
        <f t="shared" si="6"/>
        <v>3303188</v>
      </c>
      <c r="L97" s="95">
        <v>0</v>
      </c>
      <c r="M97" s="95">
        <f t="shared" si="5"/>
        <v>3303188</v>
      </c>
    </row>
    <row r="98" spans="1:13" s="1" customFormat="1" x14ac:dyDescent="0.2">
      <c r="A98" s="25">
        <v>85</v>
      </c>
      <c r="B98" s="14" t="s">
        <v>158</v>
      </c>
      <c r="C98" s="10" t="s">
        <v>159</v>
      </c>
      <c r="D98" s="95">
        <f>КС!D98</f>
        <v>0</v>
      </c>
      <c r="E98" s="95">
        <f>ДС!D98</f>
        <v>1332001</v>
      </c>
      <c r="F98" s="95">
        <f>'АПУ профилактика '!D99+'АПУ профилактика '!M99+'АПУ неотл.пом.'!D98+'АПУ обращения'!D98+'ОДИ ПГГ'!D98+'ОДИ МЗ РБ'!D98+ФАП!D98</f>
        <v>22699849</v>
      </c>
      <c r="G98" s="95"/>
      <c r="H98" s="95">
        <f>СМП!D98</f>
        <v>0</v>
      </c>
      <c r="I98" s="95">
        <f>Гемодиализ!D98</f>
        <v>0</v>
      </c>
      <c r="J98" s="95">
        <f>'Мед.реаб.(АПУ,ДС,КС)'!D98</f>
        <v>0</v>
      </c>
      <c r="K98" s="95">
        <f t="shared" si="6"/>
        <v>24031850</v>
      </c>
      <c r="L98" s="95">
        <v>0</v>
      </c>
      <c r="M98" s="95">
        <f t="shared" si="5"/>
        <v>24031850</v>
      </c>
    </row>
    <row r="99" spans="1:13" s="1" customFormat="1" x14ac:dyDescent="0.2">
      <c r="A99" s="25">
        <v>86</v>
      </c>
      <c r="B99" s="26" t="s">
        <v>160</v>
      </c>
      <c r="C99" s="10" t="s">
        <v>161</v>
      </c>
      <c r="D99" s="95">
        <f>КС!D99</f>
        <v>174932011</v>
      </c>
      <c r="E99" s="95">
        <f>ДС!D99</f>
        <v>15639533</v>
      </c>
      <c r="F99" s="95">
        <f>'АПУ профилактика '!D100+'АПУ профилактика '!M100+'АПУ неотл.пом.'!D99+'АПУ обращения'!D99+'ОДИ ПГГ'!D99+'ОДИ МЗ РБ'!D99+ФАП!D99</f>
        <v>104411362</v>
      </c>
      <c r="G99" s="95"/>
      <c r="H99" s="95">
        <f>СМП!D99</f>
        <v>0</v>
      </c>
      <c r="I99" s="95">
        <f>Гемодиализ!D99</f>
        <v>0</v>
      </c>
      <c r="J99" s="95">
        <f>'Мед.реаб.(АПУ,ДС,КС)'!D99</f>
        <v>45305761</v>
      </c>
      <c r="K99" s="95">
        <f t="shared" si="6"/>
        <v>340288667</v>
      </c>
      <c r="L99" s="95">
        <v>0</v>
      </c>
      <c r="M99" s="95">
        <f t="shared" si="5"/>
        <v>340288667</v>
      </c>
    </row>
    <row r="100" spans="1:13" s="1" customFormat="1" x14ac:dyDescent="0.2">
      <c r="A100" s="25">
        <v>87</v>
      </c>
      <c r="B100" s="14" t="s">
        <v>162</v>
      </c>
      <c r="C100" s="10" t="s">
        <v>28</v>
      </c>
      <c r="D100" s="95">
        <f>КС!D100</f>
        <v>36866582</v>
      </c>
      <c r="E100" s="95">
        <f>ДС!D100</f>
        <v>9541427</v>
      </c>
      <c r="F100" s="95">
        <f>'АПУ профилактика '!D101+'АПУ профилактика '!M101+'АПУ неотл.пом.'!D100+'АПУ обращения'!D100+'ОДИ ПГГ'!D100+'ОДИ МЗ РБ'!D100+ФАП!D100</f>
        <v>112051622</v>
      </c>
      <c r="G100" s="95"/>
      <c r="H100" s="95">
        <f>СМП!D100</f>
        <v>0</v>
      </c>
      <c r="I100" s="95">
        <f>Гемодиализ!D100</f>
        <v>0</v>
      </c>
      <c r="J100" s="95">
        <f>'Мед.реаб.(АПУ,ДС,КС)'!D100</f>
        <v>2010545</v>
      </c>
      <c r="K100" s="95">
        <f t="shared" si="6"/>
        <v>160470176</v>
      </c>
      <c r="L100" s="95">
        <v>18778445.93</v>
      </c>
      <c r="M100" s="95">
        <f t="shared" si="5"/>
        <v>179248621.93000001</v>
      </c>
    </row>
    <row r="101" spans="1:13" s="1" customFormat="1" x14ac:dyDescent="0.2">
      <c r="A101" s="25">
        <v>88</v>
      </c>
      <c r="B101" s="26" t="s">
        <v>163</v>
      </c>
      <c r="C101" s="10" t="s">
        <v>12</v>
      </c>
      <c r="D101" s="95">
        <f>КС!D101</f>
        <v>34604876</v>
      </c>
      <c r="E101" s="95">
        <f>ДС!D101</f>
        <v>10532032</v>
      </c>
      <c r="F101" s="95">
        <f>'АПУ профилактика '!D102+'АПУ профилактика '!M102+'АПУ неотл.пом.'!D101+'АПУ обращения'!D101+'ОДИ ПГГ'!D101+'ОДИ МЗ РБ'!D101+ФАП!D101</f>
        <v>105279099</v>
      </c>
      <c r="G101" s="95"/>
      <c r="H101" s="95">
        <f>СМП!D101</f>
        <v>0</v>
      </c>
      <c r="I101" s="95">
        <f>Гемодиализ!D101</f>
        <v>0</v>
      </c>
      <c r="J101" s="95">
        <f>'Мед.реаб.(АПУ,ДС,КС)'!D101</f>
        <v>2825250</v>
      </c>
      <c r="K101" s="95">
        <f t="shared" si="6"/>
        <v>153241257</v>
      </c>
      <c r="L101" s="95">
        <v>13384970.16</v>
      </c>
      <c r="M101" s="95">
        <f t="shared" si="5"/>
        <v>166626227.16</v>
      </c>
    </row>
    <row r="102" spans="1:13" s="1" customFormat="1" x14ac:dyDescent="0.2">
      <c r="A102" s="25">
        <v>89</v>
      </c>
      <c r="B102" s="26" t="s">
        <v>164</v>
      </c>
      <c r="C102" s="10" t="s">
        <v>27</v>
      </c>
      <c r="D102" s="95">
        <f>КС!D102</f>
        <v>81284699</v>
      </c>
      <c r="E102" s="95">
        <f>ДС!D102</f>
        <v>28194115</v>
      </c>
      <c r="F102" s="95">
        <f>'АПУ профилактика '!D103+'АПУ профилактика '!M103+'АПУ неотл.пом.'!D102+'АПУ обращения'!D102+'ОДИ ПГГ'!D102+'ОДИ МЗ РБ'!D102+ФАП!D102</f>
        <v>249153309</v>
      </c>
      <c r="G102" s="95"/>
      <c r="H102" s="95">
        <f>СМП!D102</f>
        <v>0</v>
      </c>
      <c r="I102" s="95">
        <f>Гемодиализ!D102</f>
        <v>0</v>
      </c>
      <c r="J102" s="95">
        <f>'Мед.реаб.(АПУ,ДС,КС)'!D102</f>
        <v>0</v>
      </c>
      <c r="K102" s="95">
        <f t="shared" si="6"/>
        <v>358632123</v>
      </c>
      <c r="L102" s="95">
        <v>17967215.850000001</v>
      </c>
      <c r="M102" s="95">
        <f t="shared" si="5"/>
        <v>376599338.85000002</v>
      </c>
    </row>
    <row r="103" spans="1:13" s="1" customFormat="1" x14ac:dyDescent="0.2">
      <c r="A103" s="25">
        <v>90</v>
      </c>
      <c r="B103" s="14" t="s">
        <v>165</v>
      </c>
      <c r="C103" s="10" t="s">
        <v>46</v>
      </c>
      <c r="D103" s="95">
        <f>КС!D103</f>
        <v>44868459</v>
      </c>
      <c r="E103" s="95">
        <f>ДС!D103</f>
        <v>13311464</v>
      </c>
      <c r="F103" s="95">
        <f>'АПУ профилактика '!D104+'АПУ профилактика '!M104+'АПУ неотл.пом.'!D103+'АПУ обращения'!D103+'ОДИ ПГГ'!D103+'ОДИ МЗ РБ'!D103+ФАП!D103</f>
        <v>132064666</v>
      </c>
      <c r="G103" s="95"/>
      <c r="H103" s="95">
        <f>СМП!D103</f>
        <v>0</v>
      </c>
      <c r="I103" s="95">
        <f>Гемодиализ!D103</f>
        <v>0</v>
      </c>
      <c r="J103" s="95">
        <f>'Мед.реаб.(АПУ,ДС,КС)'!D103</f>
        <v>0</v>
      </c>
      <c r="K103" s="95">
        <f t="shared" si="6"/>
        <v>190244589</v>
      </c>
      <c r="L103" s="95">
        <v>9048510.1600000001</v>
      </c>
      <c r="M103" s="95">
        <f t="shared" si="5"/>
        <v>199293099.16</v>
      </c>
    </row>
    <row r="104" spans="1:13" s="1" customFormat="1" x14ac:dyDescent="0.2">
      <c r="A104" s="25">
        <v>91</v>
      </c>
      <c r="B104" s="14" t="s">
        <v>166</v>
      </c>
      <c r="C104" s="10" t="s">
        <v>33</v>
      </c>
      <c r="D104" s="95">
        <f>КС!D104</f>
        <v>70592163</v>
      </c>
      <c r="E104" s="95">
        <f>ДС!D104</f>
        <v>15992782</v>
      </c>
      <c r="F104" s="95">
        <f>'АПУ профилактика '!D105+'АПУ профилактика '!M105+'АПУ неотл.пом.'!D104+'АПУ обращения'!D104+'ОДИ ПГГ'!D104+'ОДИ МЗ РБ'!D104+ФАП!D104</f>
        <v>172876641</v>
      </c>
      <c r="G104" s="95"/>
      <c r="H104" s="95">
        <f>СМП!D104</f>
        <v>0</v>
      </c>
      <c r="I104" s="95">
        <f>Гемодиализ!D104</f>
        <v>0</v>
      </c>
      <c r="J104" s="95">
        <f>'Мед.реаб.(АПУ,ДС,КС)'!D104</f>
        <v>0</v>
      </c>
      <c r="K104" s="95">
        <f t="shared" si="6"/>
        <v>259461586</v>
      </c>
      <c r="L104" s="95">
        <v>18753726.710000001</v>
      </c>
      <c r="M104" s="95">
        <f t="shared" si="5"/>
        <v>278215312.70999998</v>
      </c>
    </row>
    <row r="105" spans="1:13" s="1" customFormat="1" x14ac:dyDescent="0.2">
      <c r="A105" s="25">
        <v>92</v>
      </c>
      <c r="B105" s="12" t="s">
        <v>167</v>
      </c>
      <c r="C105" s="10" t="s">
        <v>29</v>
      </c>
      <c r="D105" s="95">
        <f>КС!D105</f>
        <v>61071461</v>
      </c>
      <c r="E105" s="95">
        <f>ДС!D105</f>
        <v>34413282</v>
      </c>
      <c r="F105" s="95">
        <f>'АПУ профилактика '!D106+'АПУ профилактика '!M106+'АПУ неотл.пом.'!D105+'АПУ обращения'!D105+'ОДИ ПГГ'!D105+'ОДИ МЗ РБ'!D105+ФАП!D105</f>
        <v>318274056</v>
      </c>
      <c r="G105" s="95"/>
      <c r="H105" s="95">
        <f>СМП!D105</f>
        <v>0</v>
      </c>
      <c r="I105" s="95">
        <f>Гемодиализ!D105</f>
        <v>0</v>
      </c>
      <c r="J105" s="95">
        <f>'Мед.реаб.(АПУ,ДС,КС)'!D105</f>
        <v>0</v>
      </c>
      <c r="K105" s="95">
        <f t="shared" si="6"/>
        <v>413758799</v>
      </c>
      <c r="L105" s="95">
        <v>18367300.829999998</v>
      </c>
      <c r="M105" s="95">
        <f t="shared" si="5"/>
        <v>432126099.82999998</v>
      </c>
    </row>
    <row r="106" spans="1:13" s="1" customFormat="1" x14ac:dyDescent="0.2">
      <c r="A106" s="25">
        <v>93</v>
      </c>
      <c r="B106" s="12" t="s">
        <v>168</v>
      </c>
      <c r="C106" s="10" t="s">
        <v>30</v>
      </c>
      <c r="D106" s="95">
        <f>КС!D106</f>
        <v>100901635</v>
      </c>
      <c r="E106" s="95">
        <f>ДС!D106</f>
        <v>28869778</v>
      </c>
      <c r="F106" s="95">
        <f>'АПУ профилактика '!D107+'АПУ профилактика '!M107+'АПУ неотл.пом.'!D106+'АПУ обращения'!D106+'ОДИ ПГГ'!D106+'ОДИ МЗ РБ'!D106+ФАП!D106</f>
        <v>258205594</v>
      </c>
      <c r="G106" s="95"/>
      <c r="H106" s="95">
        <f>СМП!D106</f>
        <v>0</v>
      </c>
      <c r="I106" s="95">
        <f>Гемодиализ!D106</f>
        <v>0</v>
      </c>
      <c r="J106" s="95">
        <f>'Мед.реаб.(АПУ,ДС,КС)'!D106</f>
        <v>0</v>
      </c>
      <c r="K106" s="95">
        <f t="shared" si="6"/>
        <v>387977007</v>
      </c>
      <c r="L106" s="95">
        <v>16621542.77</v>
      </c>
      <c r="M106" s="95">
        <f t="shared" si="5"/>
        <v>404598549.76999998</v>
      </c>
    </row>
    <row r="107" spans="1:13" s="1" customFormat="1" x14ac:dyDescent="0.2">
      <c r="A107" s="25">
        <v>94</v>
      </c>
      <c r="B107" s="26" t="s">
        <v>169</v>
      </c>
      <c r="C107" s="10" t="s">
        <v>14</v>
      </c>
      <c r="D107" s="95">
        <f>КС!D107</f>
        <v>29325708</v>
      </c>
      <c r="E107" s="95">
        <f>ДС!D107</f>
        <v>9456801</v>
      </c>
      <c r="F107" s="95">
        <f>'АПУ профилактика '!D108+'АПУ профилактика '!M108+'АПУ неотл.пом.'!D107+'АПУ обращения'!D107+'ОДИ ПГГ'!D107+'ОДИ МЗ РБ'!D107+ФАП!D107</f>
        <v>100025609</v>
      </c>
      <c r="G107" s="95"/>
      <c r="H107" s="95">
        <f>СМП!D107</f>
        <v>0</v>
      </c>
      <c r="I107" s="95">
        <f>Гемодиализ!D107</f>
        <v>0</v>
      </c>
      <c r="J107" s="95">
        <f>'Мед.реаб.(АПУ,ДС,КС)'!D107</f>
        <v>0</v>
      </c>
      <c r="K107" s="95">
        <f t="shared" ref="K107:K138" si="7">D107+E107+F107+H107+I107+J107</f>
        <v>138808118</v>
      </c>
      <c r="L107" s="95">
        <v>26662197.329999998</v>
      </c>
      <c r="M107" s="95">
        <f t="shared" si="5"/>
        <v>165470315.32999998</v>
      </c>
    </row>
    <row r="108" spans="1:13" s="1" customFormat="1" x14ac:dyDescent="0.2">
      <c r="A108" s="25">
        <v>95</v>
      </c>
      <c r="B108" s="12" t="s">
        <v>170</v>
      </c>
      <c r="C108" s="10" t="s">
        <v>31</v>
      </c>
      <c r="D108" s="95">
        <f>КС!D108</f>
        <v>44264829</v>
      </c>
      <c r="E108" s="95">
        <f>ДС!D108</f>
        <v>15178036</v>
      </c>
      <c r="F108" s="95">
        <f>'АПУ профилактика '!D109+'АПУ профилактика '!M109+'АПУ неотл.пом.'!D108+'АПУ обращения'!D108+'ОДИ ПГГ'!D108+'ОДИ МЗ РБ'!D108+ФАП!D108</f>
        <v>150658997</v>
      </c>
      <c r="G108" s="95"/>
      <c r="H108" s="95">
        <f>СМП!D108</f>
        <v>0</v>
      </c>
      <c r="I108" s="95">
        <f>Гемодиализ!D108</f>
        <v>0</v>
      </c>
      <c r="J108" s="95">
        <f>'Мед.реаб.(АПУ,ДС,КС)'!D108</f>
        <v>0</v>
      </c>
      <c r="K108" s="95">
        <f t="shared" si="7"/>
        <v>210101862</v>
      </c>
      <c r="L108" s="95">
        <v>13988649.989999998</v>
      </c>
      <c r="M108" s="95">
        <f t="shared" si="5"/>
        <v>224090511.99000001</v>
      </c>
    </row>
    <row r="109" spans="1:13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f>КС!D109</f>
        <v>80230194</v>
      </c>
      <c r="E109" s="95">
        <f>ДС!D109</f>
        <v>15105735</v>
      </c>
      <c r="F109" s="95">
        <f>'АПУ профилактика '!D110+'АПУ профилактика '!M110+'АПУ неотл.пом.'!D109+'АПУ обращения'!D109+'ОДИ ПГГ'!D109+'ОДИ МЗ РБ'!D109+ФАП!D109</f>
        <v>154637426</v>
      </c>
      <c r="G109" s="95"/>
      <c r="H109" s="95">
        <f>СМП!D109</f>
        <v>0</v>
      </c>
      <c r="I109" s="95">
        <f>Гемодиализ!D109</f>
        <v>0</v>
      </c>
      <c r="J109" s="95">
        <f>'Мед.реаб.(АПУ,ДС,КС)'!D109</f>
        <v>0</v>
      </c>
      <c r="K109" s="95">
        <f t="shared" si="7"/>
        <v>249973355</v>
      </c>
      <c r="L109" s="95">
        <v>16920615</v>
      </c>
      <c r="M109" s="95">
        <f t="shared" si="5"/>
        <v>266893970</v>
      </c>
    </row>
    <row r="110" spans="1:13" s="22" customFormat="1" x14ac:dyDescent="0.2">
      <c r="A110" s="25">
        <v>97</v>
      </c>
      <c r="B110" s="24" t="s">
        <v>172</v>
      </c>
      <c r="C110" s="21" t="s">
        <v>13</v>
      </c>
      <c r="D110" s="95">
        <f>КС!D110</f>
        <v>191760768</v>
      </c>
      <c r="E110" s="95">
        <f>ДС!D110</f>
        <v>19118097</v>
      </c>
      <c r="F110" s="95">
        <f>'АПУ профилактика '!D111+'АПУ профилактика '!M111+'АПУ неотл.пом.'!D110+'АПУ обращения'!D110+'ОДИ ПГГ'!D110+'ОДИ МЗ РБ'!D110+ФАП!D110</f>
        <v>172578166</v>
      </c>
      <c r="G110" s="98"/>
      <c r="H110" s="95">
        <f>СМП!D110</f>
        <v>104078029</v>
      </c>
      <c r="I110" s="95">
        <f>Гемодиализ!D110</f>
        <v>0</v>
      </c>
      <c r="J110" s="95">
        <f>'Мед.реаб.(АПУ,ДС,КС)'!D110</f>
        <v>14151570</v>
      </c>
      <c r="K110" s="95">
        <f t="shared" si="7"/>
        <v>501686630</v>
      </c>
      <c r="L110" s="95">
        <v>24764718.640000001</v>
      </c>
      <c r="M110" s="95">
        <f t="shared" si="5"/>
        <v>526451348.63999999</v>
      </c>
    </row>
    <row r="111" spans="1:13" s="1" customFormat="1" x14ac:dyDescent="0.2">
      <c r="A111" s="25">
        <v>98</v>
      </c>
      <c r="B111" s="26" t="s">
        <v>173</v>
      </c>
      <c r="C111" s="10" t="s">
        <v>32</v>
      </c>
      <c r="D111" s="95">
        <f>КС!D111</f>
        <v>36628429</v>
      </c>
      <c r="E111" s="95">
        <f>ДС!D111</f>
        <v>12226692</v>
      </c>
      <c r="F111" s="95">
        <f>'АПУ профилактика '!D112+'АПУ профилактика '!M112+'АПУ неотл.пом.'!D111+'АПУ обращения'!D111+'ОДИ ПГГ'!D111+'ОДИ МЗ РБ'!D111+ФАП!D111</f>
        <v>112455050</v>
      </c>
      <c r="G111" s="95"/>
      <c r="H111" s="95">
        <f>СМП!D111</f>
        <v>0</v>
      </c>
      <c r="I111" s="95">
        <f>Гемодиализ!D111</f>
        <v>0</v>
      </c>
      <c r="J111" s="95">
        <f>'Мед.реаб.(АПУ,ДС,КС)'!D111</f>
        <v>0</v>
      </c>
      <c r="K111" s="95">
        <f t="shared" si="7"/>
        <v>161310171</v>
      </c>
      <c r="L111" s="95">
        <v>14340865.99</v>
      </c>
      <c r="M111" s="95">
        <f t="shared" si="5"/>
        <v>175651036.99000001</v>
      </c>
    </row>
    <row r="112" spans="1:13" s="1" customFormat="1" x14ac:dyDescent="0.2">
      <c r="A112" s="25">
        <v>99</v>
      </c>
      <c r="B112" s="26" t="s">
        <v>174</v>
      </c>
      <c r="C112" s="10" t="s">
        <v>56</v>
      </c>
      <c r="D112" s="95">
        <f>КС!D112</f>
        <v>50300713</v>
      </c>
      <c r="E112" s="95">
        <f>ДС!D112</f>
        <v>17292797</v>
      </c>
      <c r="F112" s="95">
        <f>'АПУ профилактика '!D113+'АПУ профилактика '!M113+'АПУ неотл.пом.'!D112+'АПУ обращения'!D112+'ОДИ ПГГ'!D112+'ОДИ МЗ РБ'!D112+ФАП!D112</f>
        <v>166690524</v>
      </c>
      <c r="G112" s="95"/>
      <c r="H112" s="95">
        <f>СМП!D112</f>
        <v>0</v>
      </c>
      <c r="I112" s="95">
        <f>Гемодиализ!D112</f>
        <v>0</v>
      </c>
      <c r="J112" s="95">
        <f>'Мед.реаб.(АПУ,ДС,КС)'!D112</f>
        <v>0</v>
      </c>
      <c r="K112" s="95">
        <f t="shared" si="7"/>
        <v>234284034</v>
      </c>
      <c r="L112" s="95">
        <v>18408157.939999998</v>
      </c>
      <c r="M112" s="95">
        <f t="shared" si="5"/>
        <v>252692191.94</v>
      </c>
    </row>
    <row r="113" spans="1:13" s="1" customFormat="1" x14ac:dyDescent="0.2">
      <c r="A113" s="25">
        <v>100</v>
      </c>
      <c r="B113" s="12" t="s">
        <v>175</v>
      </c>
      <c r="C113" s="10" t="s">
        <v>34</v>
      </c>
      <c r="D113" s="95">
        <f>КС!D113</f>
        <v>85991803</v>
      </c>
      <c r="E113" s="95">
        <f>ДС!D113</f>
        <v>29501513</v>
      </c>
      <c r="F113" s="95">
        <f>'АПУ профилактика '!D114+'АПУ профилактика '!M114+'АПУ неотл.пом.'!D113+'АПУ обращения'!D113+'ОДИ ПГГ'!D113+'ОДИ МЗ РБ'!D113+ФАП!D113</f>
        <v>269834758</v>
      </c>
      <c r="G113" s="95"/>
      <c r="H113" s="95">
        <f>СМП!D113</f>
        <v>0</v>
      </c>
      <c r="I113" s="95">
        <f>Гемодиализ!D113</f>
        <v>0</v>
      </c>
      <c r="J113" s="95">
        <f>'Мед.реаб.(АПУ,ДС,КС)'!D113</f>
        <v>0</v>
      </c>
      <c r="K113" s="95">
        <f t="shared" si="7"/>
        <v>385328074</v>
      </c>
      <c r="L113" s="95">
        <v>28969534.32</v>
      </c>
      <c r="M113" s="95">
        <f t="shared" si="5"/>
        <v>414297608.31999999</v>
      </c>
    </row>
    <row r="114" spans="1:13" s="1" customFormat="1" x14ac:dyDescent="0.2">
      <c r="A114" s="25">
        <v>101</v>
      </c>
      <c r="B114" s="14" t="s">
        <v>176</v>
      </c>
      <c r="C114" s="10" t="s">
        <v>246</v>
      </c>
      <c r="D114" s="95">
        <f>КС!D114</f>
        <v>36486739</v>
      </c>
      <c r="E114" s="95">
        <f>ДС!D114</f>
        <v>13025991</v>
      </c>
      <c r="F114" s="95">
        <f>'АПУ профилактика '!D115+'АПУ профилактика '!M115+'АПУ неотл.пом.'!D114+'АПУ обращения'!D114+'ОДИ ПГГ'!D114+'ОДИ МЗ РБ'!D114+ФАП!D114</f>
        <v>133988593</v>
      </c>
      <c r="G114" s="95"/>
      <c r="H114" s="95">
        <f>СМП!D114</f>
        <v>0</v>
      </c>
      <c r="I114" s="95">
        <f>Гемодиализ!D114</f>
        <v>0</v>
      </c>
      <c r="J114" s="95">
        <f>'Мед.реаб.(АПУ,ДС,КС)'!D114</f>
        <v>5615900</v>
      </c>
      <c r="K114" s="95">
        <f t="shared" si="7"/>
        <v>189117223</v>
      </c>
      <c r="L114" s="95">
        <v>12662496.299999999</v>
      </c>
      <c r="M114" s="95">
        <f t="shared" si="5"/>
        <v>201779719.30000001</v>
      </c>
    </row>
    <row r="115" spans="1:13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f>КС!D115</f>
        <v>0</v>
      </c>
      <c r="E115" s="95">
        <f>ДС!D115</f>
        <v>0</v>
      </c>
      <c r="F115" s="95">
        <f>'АПУ профилактика '!D116+'АПУ профилактика '!M116+'АПУ неотл.пом.'!D115+'АПУ обращения'!D115+'ОДИ ПГГ'!D115+'ОДИ МЗ РБ'!D115+ФАП!D115</f>
        <v>1278851</v>
      </c>
      <c r="G115" s="95"/>
      <c r="H115" s="95">
        <f>СМП!D115</f>
        <v>0</v>
      </c>
      <c r="I115" s="95">
        <f>Гемодиализ!D115</f>
        <v>191596897</v>
      </c>
      <c r="J115" s="95">
        <f>'Мед.реаб.(АПУ,ДС,КС)'!D115</f>
        <v>0</v>
      </c>
      <c r="K115" s="95">
        <f t="shared" si="7"/>
        <v>192875748</v>
      </c>
      <c r="L115" s="95">
        <v>0</v>
      </c>
      <c r="M115" s="95">
        <f t="shared" si="5"/>
        <v>192875748</v>
      </c>
    </row>
    <row r="116" spans="1:13" s="1" customFormat="1" x14ac:dyDescent="0.2">
      <c r="A116" s="25">
        <v>103</v>
      </c>
      <c r="B116" s="12" t="s">
        <v>179</v>
      </c>
      <c r="C116" s="10" t="s">
        <v>180</v>
      </c>
      <c r="D116" s="95">
        <f>КС!D116</f>
        <v>0</v>
      </c>
      <c r="E116" s="95">
        <f>ДС!D116</f>
        <v>60577547</v>
      </c>
      <c r="F116" s="95">
        <f>'АПУ профилактика '!D117+'АПУ профилактика '!M117+'АПУ неотл.пом.'!D116+'АПУ обращения'!D116+'ОДИ ПГГ'!D116+'ОДИ МЗ РБ'!D116+ФАП!D116</f>
        <v>0</v>
      </c>
      <c r="G116" s="95"/>
      <c r="H116" s="95">
        <f>СМП!D116</f>
        <v>0</v>
      </c>
      <c r="I116" s="95">
        <f>Гемодиализ!D116</f>
        <v>0</v>
      </c>
      <c r="J116" s="95">
        <f>'Мед.реаб.(АПУ,ДС,КС)'!D116</f>
        <v>0</v>
      </c>
      <c r="K116" s="95">
        <f t="shared" si="7"/>
        <v>60577547</v>
      </c>
      <c r="L116" s="95">
        <v>0</v>
      </c>
      <c r="M116" s="95">
        <f t="shared" si="5"/>
        <v>60577547</v>
      </c>
    </row>
    <row r="117" spans="1:13" s="1" customFormat="1" x14ac:dyDescent="0.2">
      <c r="A117" s="25">
        <v>104</v>
      </c>
      <c r="B117" s="26" t="s">
        <v>181</v>
      </c>
      <c r="C117" s="10" t="s">
        <v>182</v>
      </c>
      <c r="D117" s="95">
        <f>КС!D117</f>
        <v>0</v>
      </c>
      <c r="E117" s="95">
        <f>ДС!D117</f>
        <v>0</v>
      </c>
      <c r="F117" s="95">
        <f>'АПУ профилактика '!D118+'АПУ профилактика '!M118+'АПУ неотл.пом.'!D117+'АПУ обращения'!D117+'ОДИ ПГГ'!D117+'ОДИ МЗ РБ'!D117+ФАП!D117</f>
        <v>244886</v>
      </c>
      <c r="G117" s="95"/>
      <c r="H117" s="95">
        <f>СМП!D117</f>
        <v>0</v>
      </c>
      <c r="I117" s="95">
        <f>Гемодиализ!D117</f>
        <v>36430738</v>
      </c>
      <c r="J117" s="95">
        <f>'Мед.реаб.(АПУ,ДС,КС)'!D117</f>
        <v>0</v>
      </c>
      <c r="K117" s="95">
        <f t="shared" si="7"/>
        <v>36675624</v>
      </c>
      <c r="L117" s="95">
        <v>0</v>
      </c>
      <c r="M117" s="95">
        <f t="shared" si="5"/>
        <v>36675624</v>
      </c>
    </row>
    <row r="118" spans="1:13" s="1" customFormat="1" x14ac:dyDescent="0.2">
      <c r="A118" s="25">
        <v>105</v>
      </c>
      <c r="B118" s="26" t="s">
        <v>183</v>
      </c>
      <c r="C118" s="10" t="s">
        <v>184</v>
      </c>
      <c r="D118" s="95">
        <f>КС!D118</f>
        <v>0</v>
      </c>
      <c r="E118" s="95">
        <f>ДС!D118</f>
        <v>211043</v>
      </c>
      <c r="F118" s="95">
        <f>'АПУ профилактика '!D119+'АПУ профилактика '!M119+'АПУ неотл.пом.'!D118+'АПУ обращения'!D118+'ОДИ ПГГ'!D118+'ОДИ МЗ РБ'!D118+ФАП!D118</f>
        <v>27476</v>
      </c>
      <c r="G118" s="95"/>
      <c r="H118" s="95">
        <f>СМП!D118</f>
        <v>0</v>
      </c>
      <c r="I118" s="95">
        <f>Гемодиализ!D118</f>
        <v>0</v>
      </c>
      <c r="J118" s="95">
        <f>'Мед.реаб.(АПУ,ДС,КС)'!D118</f>
        <v>0</v>
      </c>
      <c r="K118" s="95">
        <f t="shared" si="7"/>
        <v>238519</v>
      </c>
      <c r="L118" s="95">
        <v>0</v>
      </c>
      <c r="M118" s="95">
        <f t="shared" si="5"/>
        <v>238519</v>
      </c>
    </row>
    <row r="119" spans="1:13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f>КС!D119</f>
        <v>0</v>
      </c>
      <c r="E119" s="95">
        <f>ДС!D119</f>
        <v>233013</v>
      </c>
      <c r="F119" s="95">
        <f>'АПУ профилактика '!D120+'АПУ профилактика '!M120+'АПУ неотл.пом.'!D119+'АПУ обращения'!D119+'ОДИ ПГГ'!D119+'ОДИ МЗ РБ'!D119+ФАП!D119</f>
        <v>0</v>
      </c>
      <c r="G119" s="95"/>
      <c r="H119" s="95">
        <f>СМП!D119</f>
        <v>0</v>
      </c>
      <c r="I119" s="95">
        <f>Гемодиализ!D119</f>
        <v>0</v>
      </c>
      <c r="J119" s="95">
        <f>'Мед.реаб.(АПУ,ДС,КС)'!D119</f>
        <v>0</v>
      </c>
      <c r="K119" s="95">
        <f t="shared" si="7"/>
        <v>233013</v>
      </c>
      <c r="L119" s="95">
        <v>0</v>
      </c>
      <c r="M119" s="95">
        <f t="shared" si="5"/>
        <v>233013</v>
      </c>
    </row>
    <row r="120" spans="1:13" s="1" customFormat="1" ht="24" x14ac:dyDescent="0.2">
      <c r="A120" s="25">
        <v>107</v>
      </c>
      <c r="B120" s="26" t="s">
        <v>187</v>
      </c>
      <c r="C120" s="10" t="s">
        <v>188</v>
      </c>
      <c r="D120" s="95">
        <f>КС!D120</f>
        <v>0</v>
      </c>
      <c r="E120" s="95">
        <f>ДС!D120</f>
        <v>286938</v>
      </c>
      <c r="F120" s="95">
        <f>'АПУ профилактика '!D121+'АПУ профилактика '!M121+'АПУ неотл.пом.'!D120+'АПУ обращения'!D120+'ОДИ ПГГ'!D120+'ОДИ МЗ РБ'!D120+ФАП!D120</f>
        <v>0</v>
      </c>
      <c r="G120" s="95"/>
      <c r="H120" s="95">
        <f>СМП!D120</f>
        <v>0</v>
      </c>
      <c r="I120" s="95">
        <f>Гемодиализ!D120</f>
        <v>0</v>
      </c>
      <c r="J120" s="95">
        <f>'Мед.реаб.(АПУ,ДС,КС)'!D120</f>
        <v>0</v>
      </c>
      <c r="K120" s="95">
        <f t="shared" si="7"/>
        <v>286938</v>
      </c>
      <c r="L120" s="95">
        <v>0</v>
      </c>
      <c r="M120" s="95">
        <f t="shared" si="5"/>
        <v>286938</v>
      </c>
    </row>
    <row r="121" spans="1:13" s="1" customFormat="1" x14ac:dyDescent="0.2">
      <c r="A121" s="25">
        <v>108</v>
      </c>
      <c r="B121" s="26" t="s">
        <v>189</v>
      </c>
      <c r="C121" s="10" t="s">
        <v>190</v>
      </c>
      <c r="D121" s="95">
        <f>КС!D121</f>
        <v>0</v>
      </c>
      <c r="E121" s="95">
        <f>ДС!D121</f>
        <v>0</v>
      </c>
      <c r="F121" s="95">
        <f>'АПУ профилактика '!D122+'АПУ профилактика '!M122+'АПУ неотл.пом.'!D121+'АПУ обращения'!D121+'ОДИ ПГГ'!D121+'ОДИ МЗ РБ'!D121+ФАП!D121</f>
        <v>3185997</v>
      </c>
      <c r="G121" s="95"/>
      <c r="H121" s="95">
        <f>СМП!D121</f>
        <v>0</v>
      </c>
      <c r="I121" s="95">
        <f>Гемодиализ!D121</f>
        <v>0</v>
      </c>
      <c r="J121" s="95">
        <f>'Мед.реаб.(АПУ,ДС,КС)'!D121</f>
        <v>0</v>
      </c>
      <c r="K121" s="95">
        <f t="shared" si="7"/>
        <v>3185997</v>
      </c>
      <c r="L121" s="95">
        <v>0</v>
      </c>
      <c r="M121" s="95">
        <f t="shared" si="5"/>
        <v>3185997</v>
      </c>
    </row>
    <row r="122" spans="1:13" s="1" customFormat="1" x14ac:dyDescent="0.2">
      <c r="A122" s="25">
        <v>109</v>
      </c>
      <c r="B122" s="26" t="s">
        <v>191</v>
      </c>
      <c r="C122" s="10" t="s">
        <v>192</v>
      </c>
      <c r="D122" s="95">
        <f>КС!D122</f>
        <v>0</v>
      </c>
      <c r="E122" s="95">
        <f>ДС!D122</f>
        <v>21170852</v>
      </c>
      <c r="F122" s="95">
        <f>'АПУ профилактика '!D123+'АПУ профилактика '!M123+'АПУ неотл.пом.'!D122+'АПУ обращения'!D122+'ОДИ ПГГ'!D122+'ОДИ МЗ РБ'!D122+ФАП!D122</f>
        <v>4768482</v>
      </c>
      <c r="G122" s="95"/>
      <c r="H122" s="95">
        <f>СМП!D122</f>
        <v>0</v>
      </c>
      <c r="I122" s="95">
        <f>Гемодиализ!D122</f>
        <v>716565358</v>
      </c>
      <c r="J122" s="95">
        <f>'Мед.реаб.(АПУ,ДС,КС)'!D122</f>
        <v>0</v>
      </c>
      <c r="K122" s="95">
        <f t="shared" si="7"/>
        <v>742504692</v>
      </c>
      <c r="L122" s="95">
        <v>0</v>
      </c>
      <c r="M122" s="95">
        <f t="shared" si="5"/>
        <v>742504692</v>
      </c>
    </row>
    <row r="123" spans="1:13" s="1" customFormat="1" x14ac:dyDescent="0.2">
      <c r="A123" s="25">
        <v>110</v>
      </c>
      <c r="B123" s="18" t="s">
        <v>193</v>
      </c>
      <c r="C123" s="16" t="s">
        <v>194</v>
      </c>
      <c r="D123" s="95">
        <f>КС!D123</f>
        <v>0</v>
      </c>
      <c r="E123" s="95">
        <f>ДС!D123</f>
        <v>0</v>
      </c>
      <c r="F123" s="95">
        <f>'АПУ профилактика '!D124+'АПУ профилактика '!M124+'АПУ неотл.пом.'!D123+'АПУ обращения'!D123+'ОДИ ПГГ'!D123+'ОДИ МЗ РБ'!D123+ФАП!D123</f>
        <v>72051271</v>
      </c>
      <c r="G123" s="95"/>
      <c r="H123" s="95">
        <f>СМП!D123</f>
        <v>0</v>
      </c>
      <c r="I123" s="95">
        <f>Гемодиализ!D123</f>
        <v>0</v>
      </c>
      <c r="J123" s="95">
        <f>'Мед.реаб.(АПУ,ДС,КС)'!D123</f>
        <v>0</v>
      </c>
      <c r="K123" s="95">
        <f t="shared" si="7"/>
        <v>72051271</v>
      </c>
      <c r="L123" s="95">
        <v>0</v>
      </c>
      <c r="M123" s="95">
        <f t="shared" si="5"/>
        <v>72051271</v>
      </c>
    </row>
    <row r="124" spans="1:13" s="1" customFormat="1" x14ac:dyDescent="0.2">
      <c r="A124" s="25">
        <v>111</v>
      </c>
      <c r="B124" s="18" t="s">
        <v>280</v>
      </c>
      <c r="C124" s="16" t="s">
        <v>255</v>
      </c>
      <c r="D124" s="95">
        <f>КС!D124</f>
        <v>0</v>
      </c>
      <c r="E124" s="95">
        <f>ДС!D124</f>
        <v>0</v>
      </c>
      <c r="F124" s="95">
        <f>'АПУ профилактика '!D125+'АПУ профилактика '!M125+'АПУ неотл.пом.'!D124+'АПУ обращения'!D124+'ОДИ ПГГ'!D124+'ОДИ МЗ РБ'!D124+ФАП!D124</f>
        <v>232960</v>
      </c>
      <c r="G124" s="95"/>
      <c r="H124" s="95">
        <f>СМП!D124</f>
        <v>0</v>
      </c>
      <c r="I124" s="95">
        <f>Гемодиализ!D124</f>
        <v>0</v>
      </c>
      <c r="J124" s="95">
        <f>'Мед.реаб.(АПУ,ДС,КС)'!D124</f>
        <v>0</v>
      </c>
      <c r="K124" s="95">
        <f t="shared" si="7"/>
        <v>232960</v>
      </c>
      <c r="L124" s="95">
        <v>0</v>
      </c>
      <c r="M124" s="95">
        <f t="shared" si="5"/>
        <v>232960</v>
      </c>
    </row>
    <row r="125" spans="1:13" s="1" customFormat="1" x14ac:dyDescent="0.2">
      <c r="A125" s="25">
        <v>112</v>
      </c>
      <c r="B125" s="14" t="s">
        <v>195</v>
      </c>
      <c r="C125" s="10" t="s">
        <v>196</v>
      </c>
      <c r="D125" s="95">
        <f>КС!D125</f>
        <v>195662649</v>
      </c>
      <c r="E125" s="95">
        <f>ДС!D125</f>
        <v>67106197</v>
      </c>
      <c r="F125" s="95">
        <f>'АПУ профилактика '!D126+'АПУ профилактика '!M126+'АПУ неотл.пом.'!D125+'АПУ обращения'!D125+'ОДИ ПГГ'!D125+'ОДИ МЗ РБ'!D125+ФАП!D125</f>
        <v>7375500</v>
      </c>
      <c r="G125" s="95"/>
      <c r="H125" s="95">
        <f>СМП!D125</f>
        <v>0</v>
      </c>
      <c r="I125" s="95">
        <f>Гемодиализ!D125</f>
        <v>0</v>
      </c>
      <c r="J125" s="95">
        <f>'Мед.реаб.(АПУ,ДС,КС)'!D125</f>
        <v>0</v>
      </c>
      <c r="K125" s="95">
        <f t="shared" si="7"/>
        <v>270144346</v>
      </c>
      <c r="L125" s="95">
        <v>0</v>
      </c>
      <c r="M125" s="95">
        <f t="shared" si="5"/>
        <v>270144346</v>
      </c>
    </row>
    <row r="126" spans="1:13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f>КС!D126</f>
        <v>0</v>
      </c>
      <c r="E126" s="95">
        <f>ДС!D126</f>
        <v>0</v>
      </c>
      <c r="F126" s="95">
        <f>'АПУ профилактика '!D127+'АПУ профилактика '!M127+'АПУ неотл.пом.'!D126+'АПУ обращения'!D126+'ОДИ ПГГ'!D126+'ОДИ МЗ РБ'!D126+ФАП!D126</f>
        <v>25889</v>
      </c>
      <c r="G126" s="95"/>
      <c r="H126" s="95">
        <f>СМП!D126</f>
        <v>0</v>
      </c>
      <c r="I126" s="95">
        <f>Гемодиализ!D126</f>
        <v>0</v>
      </c>
      <c r="J126" s="95">
        <f>'Мед.реаб.(АПУ,ДС,КС)'!D126</f>
        <v>0</v>
      </c>
      <c r="K126" s="95">
        <f t="shared" si="7"/>
        <v>25889</v>
      </c>
      <c r="L126" s="95">
        <v>0</v>
      </c>
      <c r="M126" s="95">
        <f t="shared" si="5"/>
        <v>25889</v>
      </c>
    </row>
    <row r="127" spans="1:13" s="1" customFormat="1" x14ac:dyDescent="0.2">
      <c r="A127" s="25">
        <v>114</v>
      </c>
      <c r="B127" s="12" t="s">
        <v>199</v>
      </c>
      <c r="C127" s="19" t="s">
        <v>200</v>
      </c>
      <c r="D127" s="95">
        <f>КС!D127</f>
        <v>0</v>
      </c>
      <c r="E127" s="95">
        <f>ДС!D127</f>
        <v>60560916</v>
      </c>
      <c r="F127" s="95">
        <f>'АПУ профилактика '!D128+'АПУ профилактика '!M128+'АПУ неотл.пом.'!D127+'АПУ обращения'!D127+'ОДИ ПГГ'!D127+'ОДИ МЗ РБ'!D127+ФАП!D127</f>
        <v>0</v>
      </c>
      <c r="G127" s="95"/>
      <c r="H127" s="95">
        <f>СМП!D127</f>
        <v>0</v>
      </c>
      <c r="I127" s="95">
        <f>Гемодиализ!D127</f>
        <v>0</v>
      </c>
      <c r="J127" s="95">
        <f>'Мед.реаб.(АПУ,ДС,КС)'!D127</f>
        <v>0</v>
      </c>
      <c r="K127" s="95">
        <f t="shared" si="7"/>
        <v>60560916</v>
      </c>
      <c r="L127" s="95">
        <v>0</v>
      </c>
      <c r="M127" s="95">
        <f t="shared" si="5"/>
        <v>60560916</v>
      </c>
    </row>
    <row r="128" spans="1:13" s="1" customFormat="1" x14ac:dyDescent="0.2">
      <c r="A128" s="25">
        <v>115</v>
      </c>
      <c r="B128" s="26" t="s">
        <v>201</v>
      </c>
      <c r="C128" s="10" t="s">
        <v>294</v>
      </c>
      <c r="D128" s="95">
        <f>КС!D128</f>
        <v>0</v>
      </c>
      <c r="E128" s="95">
        <f>ДС!D128</f>
        <v>163775</v>
      </c>
      <c r="F128" s="95">
        <f>'АПУ профилактика '!D129+'АПУ профилактика '!M129+'АПУ неотл.пом.'!D128+'АПУ обращения'!D128+'ОДИ ПГГ'!D128+'ОДИ МЗ РБ'!D128+ФАП!D128</f>
        <v>0</v>
      </c>
      <c r="G128" s="95"/>
      <c r="H128" s="95">
        <f>СМП!D128</f>
        <v>0</v>
      </c>
      <c r="I128" s="95">
        <f>Гемодиализ!D128</f>
        <v>0</v>
      </c>
      <c r="J128" s="95">
        <f>'Мед.реаб.(АПУ,ДС,КС)'!D128</f>
        <v>0</v>
      </c>
      <c r="K128" s="95">
        <f t="shared" si="7"/>
        <v>163775</v>
      </c>
      <c r="L128" s="95">
        <v>0</v>
      </c>
      <c r="M128" s="95">
        <f t="shared" si="5"/>
        <v>163775</v>
      </c>
    </row>
    <row r="129" spans="1:13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f>КС!D129</f>
        <v>0</v>
      </c>
      <c r="E129" s="95">
        <f>ДС!D129</f>
        <v>130088</v>
      </c>
      <c r="F129" s="95">
        <f>'АПУ профилактика '!D130+'АПУ профилактика '!M130+'АПУ неотл.пом.'!D129+'АПУ обращения'!D129+'ОДИ ПГГ'!D129+'ОДИ МЗ РБ'!D129+ФАП!D129</f>
        <v>6409787</v>
      </c>
      <c r="G129" s="95"/>
      <c r="H129" s="95">
        <f>СМП!D129</f>
        <v>0</v>
      </c>
      <c r="I129" s="95">
        <f>Гемодиализ!D129</f>
        <v>0</v>
      </c>
      <c r="J129" s="95">
        <f>'Мед.реаб.(АПУ,ДС,КС)'!D129</f>
        <v>0</v>
      </c>
      <c r="K129" s="95">
        <f t="shared" si="7"/>
        <v>6539875</v>
      </c>
      <c r="L129" s="95">
        <v>0</v>
      </c>
      <c r="M129" s="95">
        <f t="shared" si="5"/>
        <v>6539875</v>
      </c>
    </row>
    <row r="130" spans="1:13" s="1" customFormat="1" x14ac:dyDescent="0.2">
      <c r="A130" s="25">
        <v>117</v>
      </c>
      <c r="B130" s="14" t="s">
        <v>203</v>
      </c>
      <c r="C130" s="10" t="s">
        <v>204</v>
      </c>
      <c r="D130" s="95">
        <f>КС!D130</f>
        <v>0</v>
      </c>
      <c r="E130" s="95">
        <f>ДС!D130</f>
        <v>0</v>
      </c>
      <c r="F130" s="95">
        <f>'АПУ профилактика '!D131+'АПУ профилактика '!M131+'АПУ неотл.пом.'!D130+'АПУ обращения'!D130+'ОДИ ПГГ'!D130+'ОДИ МЗ РБ'!D130+ФАП!D130</f>
        <v>0</v>
      </c>
      <c r="G130" s="95"/>
      <c r="H130" s="95">
        <f>СМП!D130</f>
        <v>0</v>
      </c>
      <c r="I130" s="95">
        <f>Гемодиализ!D130</f>
        <v>0</v>
      </c>
      <c r="J130" s="95">
        <f>'Мед.реаб.(АПУ,ДС,КС)'!D130</f>
        <v>0</v>
      </c>
      <c r="K130" s="95">
        <f t="shared" si="7"/>
        <v>0</v>
      </c>
      <c r="L130" s="95">
        <v>72635774.399999991</v>
      </c>
      <c r="M130" s="95">
        <f t="shared" si="5"/>
        <v>72635774.399999991</v>
      </c>
    </row>
    <row r="131" spans="1:13" s="1" customFormat="1" x14ac:dyDescent="0.2">
      <c r="A131" s="25">
        <v>118</v>
      </c>
      <c r="B131" s="14" t="s">
        <v>205</v>
      </c>
      <c r="C131" s="10" t="s">
        <v>206</v>
      </c>
      <c r="D131" s="95">
        <f>КС!D131</f>
        <v>0</v>
      </c>
      <c r="E131" s="95">
        <f>ДС!D131</f>
        <v>0</v>
      </c>
      <c r="F131" s="95">
        <f>'АПУ профилактика '!D132+'АПУ профилактика '!M132+'АПУ неотл.пом.'!D131+'АПУ обращения'!D131+'ОДИ ПГГ'!D131+'ОДИ МЗ РБ'!D131+ФАП!D131</f>
        <v>0</v>
      </c>
      <c r="G131" s="95"/>
      <c r="H131" s="95">
        <f>СМП!D131</f>
        <v>0</v>
      </c>
      <c r="I131" s="95">
        <f>Гемодиализ!D131</f>
        <v>0</v>
      </c>
      <c r="J131" s="95">
        <f>'Мед.реаб.(АПУ,ДС,КС)'!D131</f>
        <v>0</v>
      </c>
      <c r="K131" s="95">
        <f t="shared" si="7"/>
        <v>0</v>
      </c>
      <c r="L131" s="95">
        <v>42896783.159999996</v>
      </c>
      <c r="M131" s="95">
        <f t="shared" si="5"/>
        <v>42896783.159999996</v>
      </c>
    </row>
    <row r="132" spans="1:13" s="1" customFormat="1" x14ac:dyDescent="0.2">
      <c r="A132" s="25">
        <v>119</v>
      </c>
      <c r="B132" s="12" t="s">
        <v>207</v>
      </c>
      <c r="C132" s="10" t="s">
        <v>208</v>
      </c>
      <c r="D132" s="95">
        <f>КС!D132</f>
        <v>0</v>
      </c>
      <c r="E132" s="95">
        <f>ДС!D132</f>
        <v>0</v>
      </c>
      <c r="F132" s="95">
        <f>'АПУ профилактика '!D133+'АПУ профилактика '!M133+'АПУ неотл.пом.'!D132+'АПУ обращения'!D132+'ОДИ ПГГ'!D132+'ОДИ МЗ РБ'!D132+ФАП!D132</f>
        <v>360527</v>
      </c>
      <c r="G132" s="95"/>
      <c r="H132" s="95">
        <f>СМП!D132</f>
        <v>0</v>
      </c>
      <c r="I132" s="95">
        <f>Гемодиализ!D132</f>
        <v>53453073</v>
      </c>
      <c r="J132" s="95">
        <f>'Мед.реаб.(АПУ,ДС,КС)'!D132</f>
        <v>0</v>
      </c>
      <c r="K132" s="95">
        <f t="shared" si="7"/>
        <v>53813600</v>
      </c>
      <c r="L132" s="95">
        <v>0</v>
      </c>
      <c r="M132" s="95">
        <f t="shared" si="5"/>
        <v>53813600</v>
      </c>
    </row>
    <row r="133" spans="1:13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f>КС!D133</f>
        <v>0</v>
      </c>
      <c r="E133" s="95">
        <f>ДС!D133</f>
        <v>58830215</v>
      </c>
      <c r="F133" s="95">
        <f>'АПУ профилактика '!D134+'АПУ профилактика '!M134+'АПУ неотл.пом.'!D133+'АПУ обращения'!D133+'ОДИ ПГГ'!D133+'ОДИ МЗ РБ'!D133+ФАП!D133</f>
        <v>0</v>
      </c>
      <c r="G133" s="95"/>
      <c r="H133" s="95">
        <f>СМП!D133</f>
        <v>0</v>
      </c>
      <c r="I133" s="95">
        <f>Гемодиализ!D133</f>
        <v>0</v>
      </c>
      <c r="J133" s="95">
        <f>'Мед.реаб.(АПУ,ДС,КС)'!D133</f>
        <v>0</v>
      </c>
      <c r="K133" s="95">
        <f t="shared" si="7"/>
        <v>58830215</v>
      </c>
      <c r="L133" s="95">
        <v>0</v>
      </c>
      <c r="M133" s="95">
        <f t="shared" si="5"/>
        <v>58830215</v>
      </c>
    </row>
    <row r="134" spans="1:13" s="1" customFormat="1" x14ac:dyDescent="0.2">
      <c r="A134" s="25">
        <v>121</v>
      </c>
      <c r="B134" s="26" t="s">
        <v>211</v>
      </c>
      <c r="C134" s="10" t="s">
        <v>212</v>
      </c>
      <c r="D134" s="95">
        <f>КС!D134</f>
        <v>0</v>
      </c>
      <c r="E134" s="95">
        <f>ДС!D134</f>
        <v>0</v>
      </c>
      <c r="F134" s="95">
        <f>'АПУ профилактика '!D135+'АПУ профилактика '!M135+'АПУ неотл.пом.'!D134+'АПУ обращения'!D134+'ОДИ ПГГ'!D134+'ОДИ МЗ РБ'!D134+ФАП!D134</f>
        <v>1591762</v>
      </c>
      <c r="G134" s="95"/>
      <c r="H134" s="95">
        <f>СМП!D134</f>
        <v>0</v>
      </c>
      <c r="I134" s="95">
        <f>Гемодиализ!D134</f>
        <v>232389014</v>
      </c>
      <c r="J134" s="95">
        <f>'Мед.реаб.(АПУ,ДС,КС)'!D134</f>
        <v>0</v>
      </c>
      <c r="K134" s="95">
        <f t="shared" si="7"/>
        <v>233980776</v>
      </c>
      <c r="L134" s="95">
        <v>0</v>
      </c>
      <c r="M134" s="95">
        <f t="shared" si="5"/>
        <v>233980776</v>
      </c>
    </row>
    <row r="135" spans="1:13" s="1" customFormat="1" x14ac:dyDescent="0.2">
      <c r="A135" s="25">
        <v>122</v>
      </c>
      <c r="B135" s="26" t="s">
        <v>213</v>
      </c>
      <c r="C135" s="10" t="s">
        <v>214</v>
      </c>
      <c r="D135" s="95">
        <f>КС!D135</f>
        <v>0</v>
      </c>
      <c r="E135" s="95">
        <f>ДС!D135</f>
        <v>172562</v>
      </c>
      <c r="F135" s="95">
        <f>'АПУ профилактика '!D136+'АПУ профилактика '!M136+'АПУ неотл.пом.'!D135+'АПУ обращения'!D135+'ОДИ ПГГ'!D135+'ОДИ МЗ РБ'!D135+ФАП!D135</f>
        <v>0</v>
      </c>
      <c r="G135" s="95"/>
      <c r="H135" s="95">
        <f>СМП!D135</f>
        <v>0</v>
      </c>
      <c r="I135" s="95">
        <f>Гемодиализ!D135</f>
        <v>0</v>
      </c>
      <c r="J135" s="95">
        <f>'Мед.реаб.(АПУ,ДС,КС)'!D135</f>
        <v>0</v>
      </c>
      <c r="K135" s="95">
        <f t="shared" si="7"/>
        <v>172562</v>
      </c>
      <c r="L135" s="95">
        <v>0</v>
      </c>
      <c r="M135" s="95">
        <f t="shared" ref="M135:M153" si="8">K135+L135</f>
        <v>172562</v>
      </c>
    </row>
    <row r="136" spans="1:13" s="1" customFormat="1" x14ac:dyDescent="0.2">
      <c r="A136" s="25">
        <v>123</v>
      </c>
      <c r="B136" s="26" t="s">
        <v>215</v>
      </c>
      <c r="C136" s="10" t="s">
        <v>252</v>
      </c>
      <c r="D136" s="95">
        <f>КС!D136</f>
        <v>1891111478</v>
      </c>
      <c r="E136" s="95">
        <f>ДС!D136</f>
        <v>46786282</v>
      </c>
      <c r="F136" s="95">
        <f>'АПУ профилактика '!D137+'АПУ профилактика '!M137+'АПУ неотл.пом.'!D136+'АПУ обращения'!D136+'ОДИ ПГГ'!D136+'ОДИ МЗ РБ'!D136+ФАП!D136</f>
        <v>223330799</v>
      </c>
      <c r="G136" s="95"/>
      <c r="H136" s="95">
        <f>СМП!D136</f>
        <v>0</v>
      </c>
      <c r="I136" s="95">
        <f>Гемодиализ!D136</f>
        <v>23111530</v>
      </c>
      <c r="J136" s="95">
        <f>'Мед.реаб.(АПУ,ДС,КС)'!D136</f>
        <v>94312576</v>
      </c>
      <c r="K136" s="95">
        <f t="shared" si="7"/>
        <v>2278652665</v>
      </c>
      <c r="L136" s="95">
        <v>0</v>
      </c>
      <c r="M136" s="95">
        <f t="shared" si="8"/>
        <v>2278652665</v>
      </c>
    </row>
    <row r="137" spans="1:13" ht="10.5" customHeight="1" x14ac:dyDescent="0.2">
      <c r="A137" s="25">
        <v>124</v>
      </c>
      <c r="B137" s="26" t="s">
        <v>216</v>
      </c>
      <c r="C137" s="10" t="s">
        <v>217</v>
      </c>
      <c r="D137" s="95">
        <f>КС!D137</f>
        <v>3035745720</v>
      </c>
      <c r="E137" s="95">
        <f>ДС!D137</f>
        <v>3385189118</v>
      </c>
      <c r="F137" s="95">
        <f>'АПУ профилактика '!D138+'АПУ профилактика '!M138+'АПУ неотл.пом.'!D137+'АПУ обращения'!D137+'ОДИ ПГГ'!D137+'ОДИ МЗ РБ'!D137+ФАП!D137</f>
        <v>458070592</v>
      </c>
      <c r="G137" s="99"/>
      <c r="H137" s="95">
        <f>СМП!D137</f>
        <v>0</v>
      </c>
      <c r="I137" s="95">
        <f>Гемодиализ!D137</f>
        <v>0</v>
      </c>
      <c r="J137" s="95">
        <f>'Мед.реаб.(АПУ,ДС,КС)'!D137</f>
        <v>9073000</v>
      </c>
      <c r="K137" s="95">
        <f t="shared" si="7"/>
        <v>6888078430</v>
      </c>
      <c r="L137" s="95">
        <v>18247020</v>
      </c>
      <c r="M137" s="95">
        <f t="shared" si="8"/>
        <v>6906325450</v>
      </c>
    </row>
    <row r="138" spans="1:13" s="1" customFormat="1" x14ac:dyDescent="0.2">
      <c r="A138" s="25">
        <v>125</v>
      </c>
      <c r="B138" s="26" t="s">
        <v>218</v>
      </c>
      <c r="C138" s="10" t="s">
        <v>42</v>
      </c>
      <c r="D138" s="95">
        <f>КС!D138</f>
        <v>1229699792</v>
      </c>
      <c r="E138" s="95">
        <f>ДС!D138</f>
        <v>4485158</v>
      </c>
      <c r="F138" s="95">
        <f>'АПУ профилактика '!D139+'АПУ профилактика '!M139+'АПУ неотл.пом.'!D138+'АПУ обращения'!D138+'ОДИ ПГГ'!D138+'ОДИ МЗ РБ'!D138+ФАП!D138</f>
        <v>55792152</v>
      </c>
      <c r="G138" s="95"/>
      <c r="H138" s="95">
        <f>СМП!D138</f>
        <v>0</v>
      </c>
      <c r="I138" s="95">
        <f>Гемодиализ!D138</f>
        <v>2760370</v>
      </c>
      <c r="J138" s="95">
        <f>'Мед.реаб.(АПУ,ДС,КС)'!D138</f>
        <v>33326808</v>
      </c>
      <c r="K138" s="95">
        <f t="shared" si="7"/>
        <v>1326064280</v>
      </c>
      <c r="L138" s="95">
        <v>0</v>
      </c>
      <c r="M138" s="95">
        <f t="shared" si="8"/>
        <v>1326064280</v>
      </c>
    </row>
    <row r="139" spans="1:13" s="1" customFormat="1" x14ac:dyDescent="0.2">
      <c r="A139" s="25">
        <v>126</v>
      </c>
      <c r="B139" s="12" t="s">
        <v>219</v>
      </c>
      <c r="C139" s="10" t="s">
        <v>49</v>
      </c>
      <c r="D139" s="95">
        <f>КС!D139</f>
        <v>911336580</v>
      </c>
      <c r="E139" s="95">
        <f>ДС!D139</f>
        <v>52870517</v>
      </c>
      <c r="F139" s="95">
        <f>'АПУ профилактика '!D140+'АПУ профилактика '!M140+'АПУ неотл.пом.'!D139+'АПУ обращения'!D139+'ОДИ ПГГ'!D139+'ОДИ МЗ РБ'!D139+ФАП!D139</f>
        <v>91060068</v>
      </c>
      <c r="G139" s="95"/>
      <c r="H139" s="95">
        <f>СМП!D139</f>
        <v>0</v>
      </c>
      <c r="I139" s="95">
        <f>Гемодиализ!D139</f>
        <v>26570716</v>
      </c>
      <c r="J139" s="95">
        <f>'Мед.реаб.(АПУ,ДС,КС)'!D139</f>
        <v>57795130</v>
      </c>
      <c r="K139" s="95">
        <f t="shared" ref="K139:K153" si="9">D139+E139+F139+H139+I139+J139</f>
        <v>1139633011</v>
      </c>
      <c r="L139" s="95">
        <v>3581216.25</v>
      </c>
      <c r="M139" s="95">
        <f t="shared" si="8"/>
        <v>1143214227.25</v>
      </c>
    </row>
    <row r="140" spans="1:13" s="1" customFormat="1" x14ac:dyDescent="0.2">
      <c r="A140" s="25">
        <v>127</v>
      </c>
      <c r="B140" s="12" t="s">
        <v>220</v>
      </c>
      <c r="C140" s="10" t="s">
        <v>256</v>
      </c>
      <c r="D140" s="95">
        <f>КС!D140</f>
        <v>275622896</v>
      </c>
      <c r="E140" s="95">
        <f>ДС!D140</f>
        <v>41458652</v>
      </c>
      <c r="F140" s="95">
        <f>'АПУ профилактика '!D141+'АПУ профилактика '!M141+'АПУ неотл.пом.'!D140+'АПУ обращения'!D140+'ОДИ ПГГ'!D140+'ОДИ МЗ РБ'!D140+ФАП!D140</f>
        <v>108489087</v>
      </c>
      <c r="G140" s="95"/>
      <c r="H140" s="95">
        <f>СМП!D140</f>
        <v>0</v>
      </c>
      <c r="I140" s="95">
        <f>Гемодиализ!D140</f>
        <v>0</v>
      </c>
      <c r="J140" s="95">
        <f>'Мед.реаб.(АПУ,ДС,КС)'!D140</f>
        <v>0</v>
      </c>
      <c r="K140" s="95">
        <f t="shared" si="9"/>
        <v>425570635</v>
      </c>
      <c r="L140" s="95">
        <v>112081539.12</v>
      </c>
      <c r="M140" s="95">
        <f t="shared" si="8"/>
        <v>537652174.12</v>
      </c>
    </row>
    <row r="141" spans="1:13" s="1" customFormat="1" x14ac:dyDescent="0.2">
      <c r="A141" s="25">
        <v>128</v>
      </c>
      <c r="B141" s="12" t="s">
        <v>221</v>
      </c>
      <c r="C141" s="10" t="s">
        <v>51</v>
      </c>
      <c r="D141" s="95">
        <f>КС!D141</f>
        <v>1036487540</v>
      </c>
      <c r="E141" s="95">
        <f>ДС!D141</f>
        <v>30333967</v>
      </c>
      <c r="F141" s="95">
        <f>'АПУ профилактика '!D142+'АПУ профилактика '!M142+'АПУ неотл.пом.'!D141+'АПУ обращения'!D141+'ОДИ ПГГ'!D141+'ОДИ МЗ РБ'!D141+ФАП!D141</f>
        <v>88191120</v>
      </c>
      <c r="G141" s="95"/>
      <c r="H141" s="95">
        <f>СМП!D141</f>
        <v>0</v>
      </c>
      <c r="I141" s="95">
        <f>Гемодиализ!D141</f>
        <v>0</v>
      </c>
      <c r="J141" s="95">
        <f>'Мед.реаб.(АПУ,ДС,КС)'!D141</f>
        <v>0</v>
      </c>
      <c r="K141" s="95">
        <f t="shared" si="9"/>
        <v>1155012627</v>
      </c>
      <c r="L141" s="95">
        <v>0</v>
      </c>
      <c r="M141" s="95">
        <f t="shared" si="8"/>
        <v>1155012627</v>
      </c>
    </row>
    <row r="142" spans="1:13" s="1" customFormat="1" x14ac:dyDescent="0.2">
      <c r="A142" s="25">
        <v>129</v>
      </c>
      <c r="B142" s="26" t="s">
        <v>222</v>
      </c>
      <c r="C142" s="10" t="s">
        <v>50</v>
      </c>
      <c r="D142" s="95">
        <f>КС!D142</f>
        <v>0</v>
      </c>
      <c r="E142" s="95">
        <f>ДС!D142</f>
        <v>65054902</v>
      </c>
      <c r="F142" s="95">
        <f>'АПУ профилактика '!D143+'АПУ профилактика '!M143+'АПУ неотл.пом.'!D142+'АПУ обращения'!D142+'ОДИ ПГГ'!D142+'ОДИ МЗ РБ'!D142+ФАП!D142</f>
        <v>110034416</v>
      </c>
      <c r="G142" s="95"/>
      <c r="H142" s="95">
        <f>СМП!D142</f>
        <v>0</v>
      </c>
      <c r="I142" s="95">
        <f>Гемодиализ!D142</f>
        <v>0</v>
      </c>
      <c r="J142" s="95">
        <f>'Мед.реаб.(АПУ,ДС,КС)'!D142</f>
        <v>0</v>
      </c>
      <c r="K142" s="95">
        <f t="shared" si="9"/>
        <v>175089318</v>
      </c>
      <c r="L142" s="95">
        <v>0</v>
      </c>
      <c r="M142" s="95">
        <f t="shared" si="8"/>
        <v>175089318</v>
      </c>
    </row>
    <row r="143" spans="1:13" s="1" customFormat="1" x14ac:dyDescent="0.2">
      <c r="A143" s="25">
        <v>130</v>
      </c>
      <c r="B143" s="26" t="s">
        <v>223</v>
      </c>
      <c r="C143" s="10" t="s">
        <v>224</v>
      </c>
      <c r="D143" s="95">
        <f>КС!D143</f>
        <v>0</v>
      </c>
      <c r="E143" s="95">
        <f>ДС!D143</f>
        <v>0</v>
      </c>
      <c r="F143" s="95">
        <f>'АПУ профилактика '!D144+'АПУ профилактика '!M144+'АПУ неотл.пом.'!D143+'АПУ обращения'!D143+'ОДИ ПГГ'!D143+'ОДИ МЗ РБ'!D143+ФАП!D143</f>
        <v>13381699</v>
      </c>
      <c r="G143" s="95"/>
      <c r="H143" s="95">
        <f>СМП!D143</f>
        <v>0</v>
      </c>
      <c r="I143" s="95">
        <f>Гемодиализ!D143</f>
        <v>0</v>
      </c>
      <c r="J143" s="95">
        <f>'Мед.реаб.(АПУ,ДС,КС)'!D143</f>
        <v>138818258</v>
      </c>
      <c r="K143" s="95">
        <f t="shared" si="9"/>
        <v>152199957</v>
      </c>
      <c r="L143" s="95">
        <v>0</v>
      </c>
      <c r="M143" s="95">
        <f t="shared" si="8"/>
        <v>152199957</v>
      </c>
    </row>
    <row r="144" spans="1:13" s="1" customFormat="1" x14ac:dyDescent="0.2">
      <c r="A144" s="25">
        <v>131</v>
      </c>
      <c r="B144" s="26" t="s">
        <v>225</v>
      </c>
      <c r="C144" s="10" t="s">
        <v>43</v>
      </c>
      <c r="D144" s="95">
        <f>КС!D144</f>
        <v>242757887</v>
      </c>
      <c r="E144" s="95">
        <f>ДС!D144</f>
        <v>7666777</v>
      </c>
      <c r="F144" s="95">
        <f>'АПУ профилактика '!D145+'АПУ профилактика '!M145+'АПУ неотл.пом.'!D144+'АПУ обращения'!D144+'ОДИ ПГГ'!D144+'ОДИ МЗ РБ'!D144+ФАП!D144</f>
        <v>31453597</v>
      </c>
      <c r="G144" s="95"/>
      <c r="H144" s="95">
        <f>СМП!D144</f>
        <v>0</v>
      </c>
      <c r="I144" s="95">
        <f>Гемодиализ!D144</f>
        <v>0</v>
      </c>
      <c r="J144" s="95">
        <f>'Мед.реаб.(АПУ,ДС,КС)'!D144</f>
        <v>192243115</v>
      </c>
      <c r="K144" s="95">
        <f t="shared" si="9"/>
        <v>474121376</v>
      </c>
      <c r="L144" s="95">
        <v>59697517.850000001</v>
      </c>
      <c r="M144" s="95">
        <f t="shared" si="8"/>
        <v>533818893.85000002</v>
      </c>
    </row>
    <row r="145" spans="1:13" s="1" customFormat="1" x14ac:dyDescent="0.2">
      <c r="A145" s="25">
        <v>132</v>
      </c>
      <c r="B145" s="12" t="s">
        <v>226</v>
      </c>
      <c r="C145" s="10" t="s">
        <v>254</v>
      </c>
      <c r="D145" s="95">
        <f>КС!D145</f>
        <v>1065688609</v>
      </c>
      <c r="E145" s="95">
        <f>ДС!D145</f>
        <v>36301351</v>
      </c>
      <c r="F145" s="95">
        <f>'АПУ профилактика '!D146+'АПУ профилактика '!M146+'АПУ неотл.пом.'!D145+'АПУ обращения'!D145+'ОДИ ПГГ'!D145+'ОДИ МЗ РБ'!D145+ФАП!D145</f>
        <v>351425578</v>
      </c>
      <c r="G145" s="95"/>
      <c r="H145" s="95">
        <f>СМП!D145</f>
        <v>0</v>
      </c>
      <c r="I145" s="95">
        <f>Гемодиализ!D145</f>
        <v>681930</v>
      </c>
      <c r="J145" s="95">
        <f>'Мед.реаб.(АПУ,ДС,КС)'!D145</f>
        <v>91674195</v>
      </c>
      <c r="K145" s="95">
        <f t="shared" si="9"/>
        <v>1545771663</v>
      </c>
      <c r="L145" s="95">
        <v>1491049.4500000002</v>
      </c>
      <c r="M145" s="95">
        <f t="shared" si="8"/>
        <v>1547262712.45</v>
      </c>
    </row>
    <row r="146" spans="1:13" s="1" customFormat="1" x14ac:dyDescent="0.2">
      <c r="A146" s="25">
        <v>133</v>
      </c>
      <c r="B146" s="14" t="s">
        <v>227</v>
      </c>
      <c r="C146" s="10" t="s">
        <v>228</v>
      </c>
      <c r="D146" s="95">
        <f>КС!D146</f>
        <v>902703352</v>
      </c>
      <c r="E146" s="95">
        <f>ДС!D146</f>
        <v>66314296</v>
      </c>
      <c r="F146" s="95">
        <f>'АПУ профилактика '!D147+'АПУ профилактика '!M147+'АПУ неотл.пом.'!D146+'АПУ обращения'!D146+'ОДИ ПГГ'!D146+'ОДИ МЗ РБ'!D146+ФАП!D146</f>
        <v>626686186</v>
      </c>
      <c r="G146" s="95"/>
      <c r="H146" s="95">
        <f>СМП!D146</f>
        <v>0</v>
      </c>
      <c r="I146" s="95">
        <f>Гемодиализ!D146</f>
        <v>757700</v>
      </c>
      <c r="J146" s="95">
        <f>'Мед.реаб.(АПУ,ДС,КС)'!D146</f>
        <v>68092251</v>
      </c>
      <c r="K146" s="95">
        <f t="shared" si="9"/>
        <v>1664553785</v>
      </c>
      <c r="L146" s="95">
        <v>21410979.309999999</v>
      </c>
      <c r="M146" s="95">
        <f t="shared" si="8"/>
        <v>1685964764.3099999</v>
      </c>
    </row>
    <row r="147" spans="1:13" x14ac:dyDescent="0.2">
      <c r="A147" s="25">
        <v>134</v>
      </c>
      <c r="B147" s="26" t="s">
        <v>229</v>
      </c>
      <c r="C147" s="10" t="s">
        <v>230</v>
      </c>
      <c r="D147" s="95">
        <f>КС!D147</f>
        <v>1676326227</v>
      </c>
      <c r="E147" s="95">
        <f>ДС!D147</f>
        <v>21129885</v>
      </c>
      <c r="F147" s="95">
        <f>'АПУ профилактика '!D148+'АПУ профилактика '!M148+'АПУ неотл.пом.'!D147+'АПУ обращения'!D147+'ОДИ ПГГ'!D147+'ОДИ МЗ РБ'!D147+ФАП!D147</f>
        <v>45192732</v>
      </c>
      <c r="G147" s="99"/>
      <c r="H147" s="95">
        <f>СМП!D147</f>
        <v>0</v>
      </c>
      <c r="I147" s="95">
        <f>Гемодиализ!D147</f>
        <v>1894250</v>
      </c>
      <c r="J147" s="95">
        <f>'Мед.реаб.(АПУ,ДС,КС)'!D147</f>
        <v>0</v>
      </c>
      <c r="K147" s="95">
        <f t="shared" si="9"/>
        <v>1744543094</v>
      </c>
      <c r="L147" s="95">
        <v>0</v>
      </c>
      <c r="M147" s="95">
        <f t="shared" si="8"/>
        <v>1744543094</v>
      </c>
    </row>
    <row r="148" spans="1:13" x14ac:dyDescent="0.2">
      <c r="A148" s="25">
        <v>135</v>
      </c>
      <c r="B148" s="12" t="s">
        <v>231</v>
      </c>
      <c r="C148" s="10" t="s">
        <v>232</v>
      </c>
      <c r="D148" s="95">
        <f>КС!D148</f>
        <v>0</v>
      </c>
      <c r="E148" s="95">
        <f>ДС!D148</f>
        <v>0</v>
      </c>
      <c r="F148" s="95">
        <f>'АПУ профилактика '!D149+'АПУ профилактика '!M149+'АПУ неотл.пом.'!D148+'АПУ обращения'!D148+'ОДИ ПГГ'!D148+'ОДИ МЗ РБ'!D148+ФАП!D148</f>
        <v>50918877</v>
      </c>
      <c r="G148" s="99"/>
      <c r="H148" s="95">
        <f>СМП!D148</f>
        <v>0</v>
      </c>
      <c r="I148" s="95">
        <f>Гемодиализ!D148</f>
        <v>0</v>
      </c>
      <c r="J148" s="95">
        <f>'Мед.реаб.(АПУ,ДС,КС)'!D148</f>
        <v>0</v>
      </c>
      <c r="K148" s="95">
        <f t="shared" si="9"/>
        <v>50918877</v>
      </c>
      <c r="L148" s="95">
        <v>0</v>
      </c>
      <c r="M148" s="95">
        <f t="shared" si="8"/>
        <v>50918877</v>
      </c>
    </row>
    <row r="149" spans="1:13" ht="12.75" x14ac:dyDescent="0.2">
      <c r="A149" s="25">
        <v>136</v>
      </c>
      <c r="B149" s="20" t="s">
        <v>233</v>
      </c>
      <c r="C149" s="13" t="s">
        <v>234</v>
      </c>
      <c r="D149" s="95">
        <f>КС!D149</f>
        <v>0</v>
      </c>
      <c r="E149" s="95">
        <f>ДС!D149</f>
        <v>97871345</v>
      </c>
      <c r="F149" s="95">
        <f>'АПУ профилактика '!D150+'АПУ профилактика '!M150+'АПУ неотл.пом.'!D149+'АПУ обращения'!D149+'ОДИ ПГГ'!D149+'ОДИ МЗ РБ'!D149+ФАП!D149</f>
        <v>434076953</v>
      </c>
      <c r="G149" s="99"/>
      <c r="H149" s="95">
        <f>СМП!D149</f>
        <v>0</v>
      </c>
      <c r="I149" s="95">
        <f>Гемодиализ!D149</f>
        <v>0</v>
      </c>
      <c r="J149" s="95">
        <f>'Мед.реаб.(АПУ,ДС,КС)'!D149</f>
        <v>0</v>
      </c>
      <c r="K149" s="95">
        <f t="shared" si="9"/>
        <v>531948298</v>
      </c>
      <c r="L149" s="95">
        <v>75396000</v>
      </c>
      <c r="M149" s="95">
        <f t="shared" si="8"/>
        <v>607344298</v>
      </c>
    </row>
    <row r="150" spans="1:13" ht="12.75" x14ac:dyDescent="0.2">
      <c r="A150" s="25">
        <v>137</v>
      </c>
      <c r="B150" s="85" t="s">
        <v>282</v>
      </c>
      <c r="C150" s="86" t="s">
        <v>283</v>
      </c>
      <c r="D150" s="95">
        <f>КС!D150</f>
        <v>0</v>
      </c>
      <c r="E150" s="95">
        <f>ДС!D150</f>
        <v>0</v>
      </c>
      <c r="F150" s="95">
        <f>'АПУ профилактика '!D151+'АПУ профилактика '!M151+'АПУ неотл.пом.'!D150+'АПУ обращения'!D150+'ОДИ ПГГ'!D150+'ОДИ МЗ РБ'!D150+ФАП!D150</f>
        <v>0</v>
      </c>
      <c r="G150" s="99"/>
      <c r="H150" s="95">
        <f>СМП!D150</f>
        <v>0</v>
      </c>
      <c r="I150" s="95">
        <f>Гемодиализ!D150</f>
        <v>0</v>
      </c>
      <c r="J150" s="95">
        <f>'Мед.реаб.(АПУ,ДС,КС)'!D150</f>
        <v>0</v>
      </c>
      <c r="K150" s="95">
        <f t="shared" si="9"/>
        <v>0</v>
      </c>
      <c r="L150" s="95">
        <v>443582846.90000004</v>
      </c>
      <c r="M150" s="95">
        <f t="shared" si="8"/>
        <v>443582846.90000004</v>
      </c>
    </row>
    <row r="151" spans="1:13" ht="12.75" x14ac:dyDescent="0.2">
      <c r="A151" s="25">
        <v>138</v>
      </c>
      <c r="B151" s="87" t="s">
        <v>284</v>
      </c>
      <c r="C151" s="88" t="s">
        <v>285</v>
      </c>
      <c r="D151" s="95">
        <f>КС!D151</f>
        <v>0</v>
      </c>
      <c r="E151" s="95">
        <f>ДС!D151</f>
        <v>0</v>
      </c>
      <c r="F151" s="95">
        <f>'АПУ профилактика '!D152+'АПУ профилактика '!M152+'АПУ неотл.пом.'!D151+'АПУ обращения'!D151+'ОДИ ПГГ'!D151+'ОДИ МЗ РБ'!D151+ФАП!D151</f>
        <v>0</v>
      </c>
      <c r="G151" s="99"/>
      <c r="H151" s="95">
        <f>СМП!D151</f>
        <v>0</v>
      </c>
      <c r="I151" s="95">
        <f>Гемодиализ!D151</f>
        <v>0</v>
      </c>
      <c r="J151" s="95">
        <f>'Мед.реаб.(АПУ,ДС,КС)'!D151</f>
        <v>0</v>
      </c>
      <c r="K151" s="95">
        <f t="shared" si="9"/>
        <v>0</v>
      </c>
      <c r="L151" s="95">
        <v>280279848.89999998</v>
      </c>
      <c r="M151" s="95">
        <f t="shared" si="8"/>
        <v>280279848.89999998</v>
      </c>
    </row>
    <row r="152" spans="1:13" ht="12.75" x14ac:dyDescent="0.2">
      <c r="A152" s="25">
        <v>139</v>
      </c>
      <c r="B152" s="89" t="s">
        <v>286</v>
      </c>
      <c r="C152" s="90" t="s">
        <v>287</v>
      </c>
      <c r="D152" s="95">
        <f>КС!D152</f>
        <v>0</v>
      </c>
      <c r="E152" s="95">
        <f>ДС!D152</f>
        <v>0</v>
      </c>
      <c r="F152" s="95">
        <f>'АПУ профилактика '!D153+'АПУ профилактика '!M153+'АПУ неотл.пом.'!D152+'АПУ обращения'!D152+'ОДИ ПГГ'!D152+'ОДИ МЗ РБ'!D152+ФАП!D152</f>
        <v>0</v>
      </c>
      <c r="G152" s="99"/>
      <c r="H152" s="95">
        <f>СМП!D152</f>
        <v>0</v>
      </c>
      <c r="I152" s="95">
        <f>Гемодиализ!D152</f>
        <v>0</v>
      </c>
      <c r="J152" s="95">
        <f>'Мед.реаб.(АПУ,ДС,КС)'!D152</f>
        <v>0</v>
      </c>
      <c r="K152" s="95">
        <f t="shared" si="9"/>
        <v>0</v>
      </c>
      <c r="L152" s="95">
        <v>1784925068.6099999</v>
      </c>
      <c r="M152" s="95">
        <f t="shared" si="8"/>
        <v>1784925068.6099999</v>
      </c>
    </row>
    <row r="153" spans="1:13" x14ac:dyDescent="0.2">
      <c r="A153" s="25">
        <v>140</v>
      </c>
      <c r="B153" s="25" t="s">
        <v>292</v>
      </c>
      <c r="C153" s="91" t="s">
        <v>293</v>
      </c>
      <c r="D153" s="95">
        <f>КС!D153</f>
        <v>0</v>
      </c>
      <c r="E153" s="95">
        <f>ДС!D153</f>
        <v>0</v>
      </c>
      <c r="F153" s="95">
        <f>'АПУ профилактика '!D154+'АПУ профилактика '!M154+'АПУ неотл.пом.'!D153+'АПУ обращения'!D153+'ОДИ ПГГ'!D153+'ОДИ МЗ РБ'!D153+ФАП!D153</f>
        <v>0</v>
      </c>
      <c r="G153" s="99"/>
      <c r="H153" s="95">
        <f>СМП!D153</f>
        <v>0</v>
      </c>
      <c r="I153" s="95">
        <f>Гемодиализ!D153</f>
        <v>0</v>
      </c>
      <c r="J153" s="95">
        <f>'Мед.реаб.(АПУ,ДС,КС)'!D153</f>
        <v>12627607</v>
      </c>
      <c r="K153" s="95">
        <f t="shared" si="9"/>
        <v>12627607</v>
      </c>
      <c r="L153" s="95">
        <v>0</v>
      </c>
      <c r="M153" s="95">
        <f t="shared" si="8"/>
        <v>12627607</v>
      </c>
    </row>
  </sheetData>
  <mergeCells count="18">
    <mergeCell ref="A2:N2"/>
    <mergeCell ref="A4:A7"/>
    <mergeCell ref="B4:B7"/>
    <mergeCell ref="C4:C7"/>
    <mergeCell ref="D4:K4"/>
    <mergeCell ref="D5:D7"/>
    <mergeCell ref="E5:E7"/>
    <mergeCell ref="H5:H7"/>
    <mergeCell ref="I5:I7"/>
    <mergeCell ref="A93:A96"/>
    <mergeCell ref="B93:B96"/>
    <mergeCell ref="F5:G7"/>
    <mergeCell ref="L4:L7"/>
    <mergeCell ref="M4:M7"/>
    <mergeCell ref="J5:J7"/>
    <mergeCell ref="K5:K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161"/>
  <sheetViews>
    <sheetView zoomScale="98" zoomScaleNormal="98" workbookViewId="0">
      <selection activeCell="A2" sqref="A2:H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8" width="13.5703125" style="8" customWidth="1"/>
    <col min="9" max="16384" width="9.140625" style="8"/>
  </cols>
  <sheetData>
    <row r="2" spans="1:8" ht="39.75" customHeight="1" x14ac:dyDescent="0.2">
      <c r="A2" s="179" t="s">
        <v>399</v>
      </c>
      <c r="B2" s="179"/>
      <c r="C2" s="179"/>
      <c r="D2" s="179"/>
      <c r="E2" s="179"/>
      <c r="F2" s="179"/>
      <c r="G2" s="179"/>
      <c r="H2" s="179"/>
    </row>
    <row r="3" spans="1:8" x14ac:dyDescent="0.2">
      <c r="C3" s="9"/>
      <c r="H3" s="8" t="s">
        <v>314</v>
      </c>
    </row>
    <row r="4" spans="1:8" s="2" customFormat="1" ht="15.75" customHeight="1" x14ac:dyDescent="0.2">
      <c r="A4" s="170" t="s">
        <v>47</v>
      </c>
      <c r="B4" s="170" t="s">
        <v>61</v>
      </c>
      <c r="C4" s="171" t="s">
        <v>48</v>
      </c>
      <c r="D4" s="217" t="s">
        <v>258</v>
      </c>
      <c r="E4" s="214" t="s">
        <v>311</v>
      </c>
      <c r="F4" s="215"/>
      <c r="G4" s="215"/>
      <c r="H4" s="216"/>
    </row>
    <row r="5" spans="1:8" ht="25.5" customHeight="1" x14ac:dyDescent="0.2">
      <c r="A5" s="170"/>
      <c r="B5" s="170"/>
      <c r="C5" s="171"/>
      <c r="D5" s="218"/>
      <c r="E5" s="206" t="s">
        <v>369</v>
      </c>
      <c r="F5" s="206" t="s">
        <v>370</v>
      </c>
      <c r="G5" s="206" t="s">
        <v>371</v>
      </c>
      <c r="H5" s="206" t="s">
        <v>372</v>
      </c>
    </row>
    <row r="6" spans="1:8" ht="14.25" customHeight="1" x14ac:dyDescent="0.2">
      <c r="A6" s="170"/>
      <c r="B6" s="170"/>
      <c r="C6" s="171"/>
      <c r="D6" s="218"/>
      <c r="E6" s="207"/>
      <c r="F6" s="207"/>
      <c r="G6" s="207"/>
      <c r="H6" s="207"/>
    </row>
    <row r="7" spans="1:8" ht="21.75" customHeight="1" x14ac:dyDescent="0.2">
      <c r="A7" s="170"/>
      <c r="B7" s="170"/>
      <c r="C7" s="171"/>
      <c r="D7" s="219"/>
      <c r="E7" s="208"/>
      <c r="F7" s="208"/>
      <c r="G7" s="208"/>
      <c r="H7" s="208"/>
    </row>
    <row r="8" spans="1:8" s="2" customFormat="1" x14ac:dyDescent="0.2">
      <c r="A8" s="165" t="s">
        <v>251</v>
      </c>
      <c r="B8" s="165"/>
      <c r="C8" s="165"/>
      <c r="D8" s="96">
        <f>D10+D9</f>
        <v>504889310</v>
      </c>
      <c r="E8" s="96">
        <f t="shared" ref="E8:H8" si="0">E10+E9</f>
        <v>27020080</v>
      </c>
      <c r="F8" s="96">
        <f t="shared" si="0"/>
        <v>124000</v>
      </c>
      <c r="G8" s="96">
        <f t="shared" si="0"/>
        <v>434076953</v>
      </c>
      <c r="H8" s="96">
        <f t="shared" si="0"/>
        <v>43668277</v>
      </c>
    </row>
    <row r="9" spans="1:8" s="3" customFormat="1" ht="11.25" customHeight="1" x14ac:dyDescent="0.2">
      <c r="A9" s="5"/>
      <c r="B9" s="5"/>
      <c r="C9" s="11" t="s">
        <v>57</v>
      </c>
      <c r="D9" s="97"/>
      <c r="E9" s="93"/>
      <c r="F9" s="93"/>
      <c r="G9" s="93"/>
      <c r="H9" s="93"/>
    </row>
    <row r="10" spans="1:8" s="2" customFormat="1" x14ac:dyDescent="0.2">
      <c r="A10" s="165" t="s">
        <v>250</v>
      </c>
      <c r="B10" s="165"/>
      <c r="C10" s="165"/>
      <c r="D10" s="96">
        <f>SUM(D11:D153)-D93</f>
        <v>504889310</v>
      </c>
      <c r="E10" s="96">
        <f t="shared" ref="E10:H10" si="1">SUM(E11:E153)-E93</f>
        <v>27020080</v>
      </c>
      <c r="F10" s="96">
        <f t="shared" si="1"/>
        <v>124000</v>
      </c>
      <c r="G10" s="96">
        <f t="shared" si="1"/>
        <v>434076953</v>
      </c>
      <c r="H10" s="96">
        <f t="shared" si="1"/>
        <v>43668277</v>
      </c>
    </row>
    <row r="11" spans="1:8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f>SUM(E11:H11)</f>
        <v>0</v>
      </c>
      <c r="E11" s="95">
        <v>0</v>
      </c>
      <c r="F11" s="95">
        <v>0</v>
      </c>
      <c r="G11" s="95">
        <v>0</v>
      </c>
      <c r="H11" s="95">
        <v>0</v>
      </c>
    </row>
    <row r="12" spans="1:8" s="1" customFormat="1" x14ac:dyDescent="0.2">
      <c r="A12" s="25">
        <v>2</v>
      </c>
      <c r="B12" s="14" t="s">
        <v>63</v>
      </c>
      <c r="C12" s="10" t="s">
        <v>235</v>
      </c>
      <c r="D12" s="95">
        <f t="shared" ref="D12:D75" si="2">SUM(E12:H12)</f>
        <v>0</v>
      </c>
      <c r="E12" s="95">
        <v>0</v>
      </c>
      <c r="F12" s="95">
        <v>0</v>
      </c>
      <c r="G12" s="95">
        <v>0</v>
      </c>
      <c r="H12" s="95">
        <v>0</v>
      </c>
    </row>
    <row r="13" spans="1:8" s="22" customFormat="1" x14ac:dyDescent="0.2">
      <c r="A13" s="25">
        <v>3</v>
      </c>
      <c r="B13" s="27" t="s">
        <v>64</v>
      </c>
      <c r="C13" s="21" t="s">
        <v>5</v>
      </c>
      <c r="D13" s="95">
        <f t="shared" si="2"/>
        <v>1250140</v>
      </c>
      <c r="E13" s="98">
        <v>0</v>
      </c>
      <c r="F13" s="98">
        <v>0</v>
      </c>
      <c r="G13" s="98">
        <v>0</v>
      </c>
      <c r="H13" s="98">
        <v>1250140</v>
      </c>
    </row>
    <row r="14" spans="1:8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f t="shared" si="2"/>
        <v>0</v>
      </c>
      <c r="E14" s="95">
        <v>0</v>
      </c>
      <c r="F14" s="95">
        <v>0</v>
      </c>
      <c r="G14" s="95">
        <v>0</v>
      </c>
      <c r="H14" s="95">
        <v>0</v>
      </c>
    </row>
    <row r="15" spans="1:8" s="1" customFormat="1" x14ac:dyDescent="0.2">
      <c r="A15" s="25">
        <v>5</v>
      </c>
      <c r="B15" s="12" t="s">
        <v>66</v>
      </c>
      <c r="C15" s="10" t="s">
        <v>8</v>
      </c>
      <c r="D15" s="95">
        <f t="shared" si="2"/>
        <v>0</v>
      </c>
      <c r="E15" s="95">
        <v>0</v>
      </c>
      <c r="F15" s="95">
        <v>0</v>
      </c>
      <c r="G15" s="95">
        <v>0</v>
      </c>
      <c r="H15" s="95">
        <v>0</v>
      </c>
    </row>
    <row r="16" spans="1:8" s="22" customFormat="1" x14ac:dyDescent="0.2">
      <c r="A16" s="25">
        <v>6</v>
      </c>
      <c r="B16" s="27" t="s">
        <v>67</v>
      </c>
      <c r="C16" s="21" t="s">
        <v>68</v>
      </c>
      <c r="D16" s="95">
        <f t="shared" si="2"/>
        <v>2805225</v>
      </c>
      <c r="E16" s="98">
        <v>0</v>
      </c>
      <c r="F16" s="98">
        <v>0</v>
      </c>
      <c r="G16" s="98">
        <v>0</v>
      </c>
      <c r="H16" s="98">
        <v>2805225</v>
      </c>
    </row>
    <row r="17" spans="1:8" s="1" customFormat="1" x14ac:dyDescent="0.2">
      <c r="A17" s="25">
        <v>7</v>
      </c>
      <c r="B17" s="12" t="s">
        <v>69</v>
      </c>
      <c r="C17" s="10" t="s">
        <v>237</v>
      </c>
      <c r="D17" s="95">
        <f t="shared" si="2"/>
        <v>0</v>
      </c>
      <c r="E17" s="95">
        <v>0</v>
      </c>
      <c r="F17" s="95">
        <v>0</v>
      </c>
      <c r="G17" s="95">
        <v>0</v>
      </c>
      <c r="H17" s="95">
        <v>0</v>
      </c>
    </row>
    <row r="18" spans="1:8" s="1" customFormat="1" x14ac:dyDescent="0.2">
      <c r="A18" s="25">
        <v>8</v>
      </c>
      <c r="B18" s="26" t="s">
        <v>70</v>
      </c>
      <c r="C18" s="10" t="s">
        <v>17</v>
      </c>
      <c r="D18" s="95">
        <f t="shared" si="2"/>
        <v>0</v>
      </c>
      <c r="E18" s="95">
        <v>0</v>
      </c>
      <c r="F18" s="95">
        <v>0</v>
      </c>
      <c r="G18" s="95">
        <v>0</v>
      </c>
      <c r="H18" s="95">
        <v>0</v>
      </c>
    </row>
    <row r="19" spans="1:8" s="1" customFormat="1" x14ac:dyDescent="0.2">
      <c r="A19" s="25">
        <v>9</v>
      </c>
      <c r="B19" s="26" t="s">
        <v>71</v>
      </c>
      <c r="C19" s="10" t="s">
        <v>6</v>
      </c>
      <c r="D19" s="95">
        <f t="shared" si="2"/>
        <v>0</v>
      </c>
      <c r="E19" s="95">
        <v>0</v>
      </c>
      <c r="F19" s="95">
        <v>0</v>
      </c>
      <c r="G19" s="95">
        <v>0</v>
      </c>
      <c r="H19" s="95">
        <v>0</v>
      </c>
    </row>
    <row r="20" spans="1:8" s="1" customFormat="1" x14ac:dyDescent="0.2">
      <c r="A20" s="25">
        <v>10</v>
      </c>
      <c r="B20" s="26" t="s">
        <v>72</v>
      </c>
      <c r="C20" s="10" t="s">
        <v>18</v>
      </c>
      <c r="D20" s="95">
        <f t="shared" si="2"/>
        <v>0</v>
      </c>
      <c r="E20" s="95">
        <v>0</v>
      </c>
      <c r="F20" s="95">
        <v>0</v>
      </c>
      <c r="G20" s="95">
        <v>0</v>
      </c>
      <c r="H20" s="95">
        <v>0</v>
      </c>
    </row>
    <row r="21" spans="1:8" s="1" customFormat="1" x14ac:dyDescent="0.2">
      <c r="A21" s="25">
        <v>11</v>
      </c>
      <c r="B21" s="26" t="s">
        <v>73</v>
      </c>
      <c r="C21" s="10" t="s">
        <v>7</v>
      </c>
      <c r="D21" s="95">
        <f t="shared" si="2"/>
        <v>0</v>
      </c>
      <c r="E21" s="95">
        <v>0</v>
      </c>
      <c r="F21" s="95">
        <v>0</v>
      </c>
      <c r="G21" s="95">
        <v>0</v>
      </c>
      <c r="H21" s="95">
        <v>0</v>
      </c>
    </row>
    <row r="22" spans="1:8" s="1" customFormat="1" x14ac:dyDescent="0.2">
      <c r="A22" s="25">
        <v>12</v>
      </c>
      <c r="B22" s="26" t="s">
        <v>74</v>
      </c>
      <c r="C22" s="10" t="s">
        <v>19</v>
      </c>
      <c r="D22" s="95">
        <f t="shared" si="2"/>
        <v>0</v>
      </c>
      <c r="E22" s="95">
        <v>0</v>
      </c>
      <c r="F22" s="95">
        <v>0</v>
      </c>
      <c r="G22" s="95">
        <v>0</v>
      </c>
      <c r="H22" s="95">
        <v>0</v>
      </c>
    </row>
    <row r="23" spans="1:8" s="1" customFormat="1" x14ac:dyDescent="0.2">
      <c r="A23" s="25">
        <v>13</v>
      </c>
      <c r="B23" s="26" t="s">
        <v>259</v>
      </c>
      <c r="C23" s="10" t="s">
        <v>260</v>
      </c>
      <c r="D23" s="95">
        <f t="shared" si="2"/>
        <v>0</v>
      </c>
      <c r="E23" s="95">
        <v>0</v>
      </c>
      <c r="F23" s="95">
        <v>0</v>
      </c>
      <c r="G23" s="95">
        <v>0</v>
      </c>
      <c r="H23" s="95">
        <v>0</v>
      </c>
    </row>
    <row r="24" spans="1:8" s="1" customFormat="1" x14ac:dyDescent="0.2">
      <c r="A24" s="25">
        <v>14</v>
      </c>
      <c r="B24" s="12" t="s">
        <v>75</v>
      </c>
      <c r="C24" s="10" t="s">
        <v>76</v>
      </c>
      <c r="D24" s="95">
        <f t="shared" si="2"/>
        <v>0</v>
      </c>
      <c r="E24" s="95">
        <v>0</v>
      </c>
      <c r="F24" s="95">
        <v>0</v>
      </c>
      <c r="G24" s="95">
        <v>0</v>
      </c>
      <c r="H24" s="95">
        <v>0</v>
      </c>
    </row>
    <row r="25" spans="1:8" s="1" customFormat="1" x14ac:dyDescent="0.2">
      <c r="A25" s="25">
        <v>15</v>
      </c>
      <c r="B25" s="26" t="s">
        <v>77</v>
      </c>
      <c r="C25" s="10" t="s">
        <v>22</v>
      </c>
      <c r="D25" s="95">
        <f t="shared" si="2"/>
        <v>0</v>
      </c>
      <c r="E25" s="95">
        <v>0</v>
      </c>
      <c r="F25" s="95">
        <v>0</v>
      </c>
      <c r="G25" s="95">
        <v>0</v>
      </c>
      <c r="H25" s="95">
        <v>0</v>
      </c>
    </row>
    <row r="26" spans="1:8" s="1" customFormat="1" x14ac:dyDescent="0.2">
      <c r="A26" s="25">
        <v>16</v>
      </c>
      <c r="B26" s="26" t="s">
        <v>78</v>
      </c>
      <c r="C26" s="10" t="s">
        <v>10</v>
      </c>
      <c r="D26" s="95">
        <f t="shared" si="2"/>
        <v>0</v>
      </c>
      <c r="E26" s="95">
        <v>0</v>
      </c>
      <c r="F26" s="95">
        <v>0</v>
      </c>
      <c r="G26" s="95">
        <v>0</v>
      </c>
      <c r="H26" s="95">
        <v>0</v>
      </c>
    </row>
    <row r="27" spans="1:8" s="1" customFormat="1" x14ac:dyDescent="0.2">
      <c r="A27" s="25">
        <v>17</v>
      </c>
      <c r="B27" s="26" t="s">
        <v>79</v>
      </c>
      <c r="C27" s="10" t="s">
        <v>238</v>
      </c>
      <c r="D27" s="95">
        <f t="shared" si="2"/>
        <v>0</v>
      </c>
      <c r="E27" s="95">
        <v>0</v>
      </c>
      <c r="F27" s="95">
        <v>0</v>
      </c>
      <c r="G27" s="95">
        <v>0</v>
      </c>
      <c r="H27" s="95">
        <v>0</v>
      </c>
    </row>
    <row r="28" spans="1:8" s="22" customFormat="1" x14ac:dyDescent="0.2">
      <c r="A28" s="25">
        <v>18</v>
      </c>
      <c r="B28" s="27" t="s">
        <v>80</v>
      </c>
      <c r="C28" s="21" t="s">
        <v>9</v>
      </c>
      <c r="D28" s="95">
        <f t="shared" si="2"/>
        <v>2154800</v>
      </c>
      <c r="E28" s="98">
        <v>0</v>
      </c>
      <c r="F28" s="98">
        <v>0</v>
      </c>
      <c r="G28" s="98">
        <v>0</v>
      </c>
      <c r="H28" s="98">
        <v>2154800</v>
      </c>
    </row>
    <row r="29" spans="1:8" s="1" customFormat="1" x14ac:dyDescent="0.2">
      <c r="A29" s="25">
        <v>19</v>
      </c>
      <c r="B29" s="12" t="s">
        <v>81</v>
      </c>
      <c r="C29" s="10" t="s">
        <v>11</v>
      </c>
      <c r="D29" s="95">
        <f t="shared" si="2"/>
        <v>0</v>
      </c>
      <c r="E29" s="95">
        <v>0</v>
      </c>
      <c r="F29" s="95">
        <v>0</v>
      </c>
      <c r="G29" s="95">
        <v>0</v>
      </c>
      <c r="H29" s="95">
        <v>0</v>
      </c>
    </row>
    <row r="30" spans="1:8" s="1" customFormat="1" x14ac:dyDescent="0.2">
      <c r="A30" s="25">
        <v>20</v>
      </c>
      <c r="B30" s="12" t="s">
        <v>82</v>
      </c>
      <c r="C30" s="10" t="s">
        <v>239</v>
      </c>
      <c r="D30" s="95">
        <f t="shared" si="2"/>
        <v>0</v>
      </c>
      <c r="E30" s="95">
        <v>0</v>
      </c>
      <c r="F30" s="95">
        <v>0</v>
      </c>
      <c r="G30" s="95">
        <v>0</v>
      </c>
      <c r="H30" s="95">
        <v>0</v>
      </c>
    </row>
    <row r="31" spans="1:8" x14ac:dyDescent="0.2">
      <c r="A31" s="25">
        <v>21</v>
      </c>
      <c r="B31" s="12" t="s">
        <v>83</v>
      </c>
      <c r="C31" s="10" t="s">
        <v>84</v>
      </c>
      <c r="D31" s="95">
        <f t="shared" si="2"/>
        <v>0</v>
      </c>
      <c r="E31" s="99">
        <v>0</v>
      </c>
      <c r="F31" s="99">
        <v>0</v>
      </c>
      <c r="G31" s="99">
        <v>0</v>
      </c>
      <c r="H31" s="99">
        <v>0</v>
      </c>
    </row>
    <row r="32" spans="1:8" s="22" customFormat="1" x14ac:dyDescent="0.2">
      <c r="A32" s="25">
        <v>22</v>
      </c>
      <c r="B32" s="23" t="s">
        <v>85</v>
      </c>
      <c r="C32" s="21" t="s">
        <v>40</v>
      </c>
      <c r="D32" s="95">
        <f t="shared" si="2"/>
        <v>2089500</v>
      </c>
      <c r="E32" s="98">
        <v>0</v>
      </c>
      <c r="F32" s="98">
        <v>0</v>
      </c>
      <c r="G32" s="98">
        <v>0</v>
      </c>
      <c r="H32" s="98">
        <v>2089500</v>
      </c>
    </row>
    <row r="33" spans="1:8" s="22" customFormat="1" x14ac:dyDescent="0.2">
      <c r="A33" s="25">
        <v>23</v>
      </c>
      <c r="B33" s="27" t="s">
        <v>86</v>
      </c>
      <c r="C33" s="21" t="s">
        <v>87</v>
      </c>
      <c r="D33" s="95">
        <f t="shared" si="2"/>
        <v>0</v>
      </c>
      <c r="E33" s="98">
        <v>0</v>
      </c>
      <c r="F33" s="98">
        <v>0</v>
      </c>
      <c r="G33" s="98">
        <v>0</v>
      </c>
      <c r="H33" s="98">
        <v>0</v>
      </c>
    </row>
    <row r="34" spans="1:8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f t="shared" si="2"/>
        <v>0</v>
      </c>
      <c r="E34" s="95">
        <v>0</v>
      </c>
      <c r="F34" s="95">
        <v>0</v>
      </c>
      <c r="G34" s="95">
        <v>0</v>
      </c>
      <c r="H34" s="95">
        <v>0</v>
      </c>
    </row>
    <row r="35" spans="1:8" s="1" customFormat="1" ht="24" x14ac:dyDescent="0.2">
      <c r="A35" s="25">
        <v>25</v>
      </c>
      <c r="B35" s="26" t="s">
        <v>90</v>
      </c>
      <c r="C35" s="10" t="s">
        <v>91</v>
      </c>
      <c r="D35" s="95">
        <f t="shared" si="2"/>
        <v>0</v>
      </c>
      <c r="E35" s="95">
        <v>0</v>
      </c>
      <c r="F35" s="95">
        <v>0</v>
      </c>
      <c r="G35" s="95">
        <v>0</v>
      </c>
      <c r="H35" s="95">
        <v>0</v>
      </c>
    </row>
    <row r="36" spans="1:8" s="1" customFormat="1" x14ac:dyDescent="0.2">
      <c r="A36" s="25">
        <v>26</v>
      </c>
      <c r="B36" s="12" t="s">
        <v>92</v>
      </c>
      <c r="C36" s="10" t="s">
        <v>93</v>
      </c>
      <c r="D36" s="95">
        <f t="shared" si="2"/>
        <v>0</v>
      </c>
      <c r="E36" s="95">
        <v>0</v>
      </c>
      <c r="F36" s="95">
        <v>0</v>
      </c>
      <c r="G36" s="95">
        <v>0</v>
      </c>
      <c r="H36" s="95">
        <v>0</v>
      </c>
    </row>
    <row r="37" spans="1:8" s="1" customFormat="1" x14ac:dyDescent="0.2">
      <c r="A37" s="25">
        <v>27</v>
      </c>
      <c r="B37" s="26" t="s">
        <v>94</v>
      </c>
      <c r="C37" s="10" t="s">
        <v>95</v>
      </c>
      <c r="D37" s="95">
        <f t="shared" si="2"/>
        <v>5560089</v>
      </c>
      <c r="E37" s="95">
        <v>0</v>
      </c>
      <c r="F37" s="95">
        <v>0</v>
      </c>
      <c r="G37" s="95">
        <v>0</v>
      </c>
      <c r="H37" s="95">
        <v>5560089</v>
      </c>
    </row>
    <row r="38" spans="1:8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f t="shared" si="2"/>
        <v>0</v>
      </c>
      <c r="E38" s="95">
        <v>0</v>
      </c>
      <c r="F38" s="95">
        <v>0</v>
      </c>
      <c r="G38" s="95">
        <v>0</v>
      </c>
      <c r="H38" s="95">
        <v>0</v>
      </c>
    </row>
    <row r="39" spans="1:8" s="1" customFormat="1" x14ac:dyDescent="0.2">
      <c r="A39" s="25">
        <v>29</v>
      </c>
      <c r="B39" s="14" t="s">
        <v>98</v>
      </c>
      <c r="C39" s="10" t="s">
        <v>99</v>
      </c>
      <c r="D39" s="95">
        <f t="shared" si="2"/>
        <v>0</v>
      </c>
      <c r="E39" s="95">
        <v>0</v>
      </c>
      <c r="F39" s="95">
        <v>0</v>
      </c>
      <c r="G39" s="95">
        <v>0</v>
      </c>
      <c r="H39" s="95">
        <v>0</v>
      </c>
    </row>
    <row r="40" spans="1:8" s="22" customFormat="1" x14ac:dyDescent="0.2">
      <c r="A40" s="25">
        <v>30</v>
      </c>
      <c r="B40" s="23" t="s">
        <v>100</v>
      </c>
      <c r="C40" s="92" t="s">
        <v>298</v>
      </c>
      <c r="D40" s="95">
        <f t="shared" si="2"/>
        <v>0</v>
      </c>
      <c r="E40" s="98">
        <v>0</v>
      </c>
      <c r="F40" s="98">
        <v>0</v>
      </c>
      <c r="G40" s="98">
        <v>0</v>
      </c>
      <c r="H40" s="98">
        <v>0</v>
      </c>
    </row>
    <row r="41" spans="1:8" s="22" customFormat="1" ht="20.25" customHeight="1" x14ac:dyDescent="0.2">
      <c r="A41" s="25">
        <v>31</v>
      </c>
      <c r="B41" s="27" t="s">
        <v>101</v>
      </c>
      <c r="C41" s="21" t="s">
        <v>58</v>
      </c>
      <c r="D41" s="95">
        <f t="shared" si="2"/>
        <v>0</v>
      </c>
      <c r="E41" s="98">
        <v>0</v>
      </c>
      <c r="F41" s="98">
        <v>0</v>
      </c>
      <c r="G41" s="98">
        <v>0</v>
      </c>
      <c r="H41" s="98">
        <v>0</v>
      </c>
    </row>
    <row r="42" spans="1:8" s="22" customFormat="1" x14ac:dyDescent="0.2">
      <c r="A42" s="25">
        <v>32</v>
      </c>
      <c r="B42" s="24" t="s">
        <v>102</v>
      </c>
      <c r="C42" s="21" t="s">
        <v>41</v>
      </c>
      <c r="D42" s="95">
        <f t="shared" si="2"/>
        <v>1552590</v>
      </c>
      <c r="E42" s="98">
        <v>0</v>
      </c>
      <c r="F42" s="98">
        <v>0</v>
      </c>
      <c r="G42" s="98">
        <v>0</v>
      </c>
      <c r="H42" s="98">
        <v>1552590</v>
      </c>
    </row>
    <row r="43" spans="1:8" x14ac:dyDescent="0.2">
      <c r="A43" s="25">
        <v>33</v>
      </c>
      <c r="B43" s="12" t="s">
        <v>103</v>
      </c>
      <c r="C43" s="10" t="s">
        <v>39</v>
      </c>
      <c r="D43" s="95">
        <f t="shared" si="2"/>
        <v>2326950</v>
      </c>
      <c r="E43" s="99">
        <v>0</v>
      </c>
      <c r="F43" s="99">
        <v>0</v>
      </c>
      <c r="G43" s="99">
        <v>0</v>
      </c>
      <c r="H43" s="99">
        <v>2326950</v>
      </c>
    </row>
    <row r="44" spans="1:8" s="1" customFormat="1" x14ac:dyDescent="0.2">
      <c r="A44" s="25">
        <v>34</v>
      </c>
      <c r="B44" s="14" t="s">
        <v>104</v>
      </c>
      <c r="C44" s="10" t="s">
        <v>16</v>
      </c>
      <c r="D44" s="95">
        <f t="shared" si="2"/>
        <v>0</v>
      </c>
      <c r="E44" s="95">
        <v>0</v>
      </c>
      <c r="F44" s="95">
        <v>0</v>
      </c>
      <c r="G44" s="95">
        <v>0</v>
      </c>
      <c r="H44" s="95">
        <v>0</v>
      </c>
    </row>
    <row r="45" spans="1:8" s="1" customFormat="1" x14ac:dyDescent="0.2">
      <c r="A45" s="25">
        <v>35</v>
      </c>
      <c r="B45" s="26" t="s">
        <v>105</v>
      </c>
      <c r="C45" s="10" t="s">
        <v>21</v>
      </c>
      <c r="D45" s="95">
        <f t="shared" si="2"/>
        <v>0</v>
      </c>
      <c r="E45" s="95">
        <v>0</v>
      </c>
      <c r="F45" s="95">
        <v>0</v>
      </c>
      <c r="G45" s="95">
        <v>0</v>
      </c>
      <c r="H45" s="95">
        <v>0</v>
      </c>
    </row>
    <row r="46" spans="1:8" s="1" customFormat="1" x14ac:dyDescent="0.2">
      <c r="A46" s="25">
        <v>36</v>
      </c>
      <c r="B46" s="14" t="s">
        <v>106</v>
      </c>
      <c r="C46" s="10" t="s">
        <v>25</v>
      </c>
      <c r="D46" s="95">
        <f t="shared" si="2"/>
        <v>0</v>
      </c>
      <c r="E46" s="95">
        <v>0</v>
      </c>
      <c r="F46" s="95">
        <v>0</v>
      </c>
      <c r="G46" s="95">
        <v>0</v>
      </c>
      <c r="H46" s="95">
        <v>0</v>
      </c>
    </row>
    <row r="47" spans="1:8" x14ac:dyDescent="0.2">
      <c r="A47" s="25">
        <v>37</v>
      </c>
      <c r="B47" s="12" t="s">
        <v>107</v>
      </c>
      <c r="C47" s="10" t="s">
        <v>240</v>
      </c>
      <c r="D47" s="95">
        <f t="shared" si="2"/>
        <v>0</v>
      </c>
      <c r="E47" s="99">
        <v>0</v>
      </c>
      <c r="F47" s="99">
        <v>0</v>
      </c>
      <c r="G47" s="99">
        <v>0</v>
      </c>
      <c r="H47" s="99">
        <v>0</v>
      </c>
    </row>
    <row r="48" spans="1:8" s="1" customFormat="1" x14ac:dyDescent="0.2">
      <c r="A48" s="25">
        <v>38</v>
      </c>
      <c r="B48" s="15" t="s">
        <v>108</v>
      </c>
      <c r="C48" s="16" t="s">
        <v>241</v>
      </c>
      <c r="D48" s="95">
        <f t="shared" si="2"/>
        <v>0</v>
      </c>
      <c r="E48" s="95">
        <v>0</v>
      </c>
      <c r="F48" s="95">
        <v>0</v>
      </c>
      <c r="G48" s="95">
        <v>0</v>
      </c>
      <c r="H48" s="95">
        <v>0</v>
      </c>
    </row>
    <row r="49" spans="1:8" s="1" customFormat="1" x14ac:dyDescent="0.2">
      <c r="A49" s="25">
        <v>39</v>
      </c>
      <c r="B49" s="12" t="s">
        <v>109</v>
      </c>
      <c r="C49" s="10" t="s">
        <v>242</v>
      </c>
      <c r="D49" s="95">
        <f t="shared" si="2"/>
        <v>0</v>
      </c>
      <c r="E49" s="95">
        <v>0</v>
      </c>
      <c r="F49" s="95">
        <v>0</v>
      </c>
      <c r="G49" s="95">
        <v>0</v>
      </c>
      <c r="H49" s="95">
        <v>0</v>
      </c>
    </row>
    <row r="50" spans="1:8" s="1" customFormat="1" x14ac:dyDescent="0.2">
      <c r="A50" s="25">
        <v>40</v>
      </c>
      <c r="B50" s="12" t="s">
        <v>110</v>
      </c>
      <c r="C50" s="10" t="s">
        <v>24</v>
      </c>
      <c r="D50" s="95">
        <f t="shared" si="2"/>
        <v>0</v>
      </c>
      <c r="E50" s="95">
        <v>0</v>
      </c>
      <c r="F50" s="95">
        <v>0</v>
      </c>
      <c r="G50" s="95">
        <v>0</v>
      </c>
      <c r="H50" s="95">
        <v>0</v>
      </c>
    </row>
    <row r="51" spans="1:8" s="1" customFormat="1" x14ac:dyDescent="0.2">
      <c r="A51" s="25">
        <v>41</v>
      </c>
      <c r="B51" s="26" t="s">
        <v>111</v>
      </c>
      <c r="C51" s="10" t="s">
        <v>20</v>
      </c>
      <c r="D51" s="95">
        <f t="shared" si="2"/>
        <v>0</v>
      </c>
      <c r="E51" s="95">
        <v>0</v>
      </c>
      <c r="F51" s="95">
        <v>0</v>
      </c>
      <c r="G51" s="95">
        <v>0</v>
      </c>
      <c r="H51" s="95">
        <v>0</v>
      </c>
    </row>
    <row r="52" spans="1:8" s="1" customFormat="1" x14ac:dyDescent="0.2">
      <c r="A52" s="25">
        <v>42</v>
      </c>
      <c r="B52" s="14" t="s">
        <v>112</v>
      </c>
      <c r="C52" s="10" t="s">
        <v>113</v>
      </c>
      <c r="D52" s="95">
        <f t="shared" si="2"/>
        <v>0</v>
      </c>
      <c r="E52" s="95">
        <v>0</v>
      </c>
      <c r="F52" s="95">
        <v>0</v>
      </c>
      <c r="G52" s="95">
        <v>0</v>
      </c>
      <c r="H52" s="95">
        <v>0</v>
      </c>
    </row>
    <row r="53" spans="1:8" s="22" customFormat="1" x14ac:dyDescent="0.2">
      <c r="A53" s="25">
        <v>43</v>
      </c>
      <c r="B53" s="27" t="s">
        <v>114</v>
      </c>
      <c r="C53" s="21" t="s">
        <v>115</v>
      </c>
      <c r="D53" s="95">
        <f t="shared" si="2"/>
        <v>2388000</v>
      </c>
      <c r="E53" s="98">
        <v>0</v>
      </c>
      <c r="F53" s="98">
        <v>0</v>
      </c>
      <c r="G53" s="98">
        <v>0</v>
      </c>
      <c r="H53" s="98">
        <v>2388000</v>
      </c>
    </row>
    <row r="54" spans="1:8" s="1" customFormat="1" x14ac:dyDescent="0.2">
      <c r="A54" s="25">
        <v>44</v>
      </c>
      <c r="B54" s="12" t="s">
        <v>116</v>
      </c>
      <c r="C54" s="10" t="s">
        <v>247</v>
      </c>
      <c r="D54" s="95">
        <f t="shared" si="2"/>
        <v>0</v>
      </c>
      <c r="E54" s="95">
        <v>0</v>
      </c>
      <c r="F54" s="95">
        <v>0</v>
      </c>
      <c r="G54" s="95">
        <v>0</v>
      </c>
      <c r="H54" s="95">
        <v>0</v>
      </c>
    </row>
    <row r="55" spans="1:8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f t="shared" si="2"/>
        <v>0</v>
      </c>
      <c r="E55" s="95">
        <v>0</v>
      </c>
      <c r="F55" s="95">
        <v>0</v>
      </c>
      <c r="G55" s="95">
        <v>0</v>
      </c>
      <c r="H55" s="95">
        <v>0</v>
      </c>
    </row>
    <row r="56" spans="1:8" s="1" customFormat="1" x14ac:dyDescent="0.2">
      <c r="A56" s="25">
        <v>46</v>
      </c>
      <c r="B56" s="26" t="s">
        <v>118</v>
      </c>
      <c r="C56" s="10" t="s">
        <v>3</v>
      </c>
      <c r="D56" s="95">
        <f t="shared" si="2"/>
        <v>0</v>
      </c>
      <c r="E56" s="95">
        <v>0</v>
      </c>
      <c r="F56" s="95">
        <v>0</v>
      </c>
      <c r="G56" s="95">
        <v>0</v>
      </c>
      <c r="H56" s="95">
        <v>0</v>
      </c>
    </row>
    <row r="57" spans="1:8" s="1" customFormat="1" x14ac:dyDescent="0.2">
      <c r="A57" s="25">
        <v>47</v>
      </c>
      <c r="B57" s="26" t="s">
        <v>119</v>
      </c>
      <c r="C57" s="10" t="s">
        <v>243</v>
      </c>
      <c r="D57" s="95">
        <f t="shared" si="2"/>
        <v>0</v>
      </c>
      <c r="E57" s="95">
        <v>0</v>
      </c>
      <c r="F57" s="95">
        <v>0</v>
      </c>
      <c r="G57" s="95">
        <v>0</v>
      </c>
      <c r="H57" s="95">
        <v>0</v>
      </c>
    </row>
    <row r="58" spans="1:8" s="1" customFormat="1" x14ac:dyDescent="0.2">
      <c r="A58" s="25">
        <v>48</v>
      </c>
      <c r="B58" s="14" t="s">
        <v>120</v>
      </c>
      <c r="C58" s="10" t="s">
        <v>0</v>
      </c>
      <c r="D58" s="95">
        <f t="shared" si="2"/>
        <v>0</v>
      </c>
      <c r="E58" s="95">
        <v>0</v>
      </c>
      <c r="F58" s="95">
        <v>0</v>
      </c>
      <c r="G58" s="95">
        <v>0</v>
      </c>
      <c r="H58" s="95">
        <v>0</v>
      </c>
    </row>
    <row r="59" spans="1:8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f t="shared" si="2"/>
        <v>0</v>
      </c>
      <c r="E59" s="95">
        <v>0</v>
      </c>
      <c r="F59" s="95">
        <v>0</v>
      </c>
      <c r="G59" s="95">
        <v>0</v>
      </c>
      <c r="H59" s="95">
        <v>0</v>
      </c>
    </row>
    <row r="60" spans="1:8" s="1" customFormat="1" x14ac:dyDescent="0.2">
      <c r="A60" s="25">
        <v>50</v>
      </c>
      <c r="B60" s="14" t="s">
        <v>122</v>
      </c>
      <c r="C60" s="10" t="s">
        <v>1</v>
      </c>
      <c r="D60" s="95">
        <f t="shared" si="2"/>
        <v>0</v>
      </c>
      <c r="E60" s="95">
        <v>0</v>
      </c>
      <c r="F60" s="95">
        <v>0</v>
      </c>
      <c r="G60" s="95">
        <v>0</v>
      </c>
      <c r="H60" s="95">
        <v>0</v>
      </c>
    </row>
    <row r="61" spans="1:8" s="1" customFormat="1" x14ac:dyDescent="0.2">
      <c r="A61" s="25">
        <v>51</v>
      </c>
      <c r="B61" s="26" t="s">
        <v>123</v>
      </c>
      <c r="C61" s="10" t="s">
        <v>244</v>
      </c>
      <c r="D61" s="95">
        <f t="shared" si="2"/>
        <v>0</v>
      </c>
      <c r="E61" s="95">
        <v>0</v>
      </c>
      <c r="F61" s="95">
        <v>0</v>
      </c>
      <c r="G61" s="95">
        <v>0</v>
      </c>
      <c r="H61" s="95">
        <v>0</v>
      </c>
    </row>
    <row r="62" spans="1:8" s="1" customFormat="1" x14ac:dyDescent="0.2">
      <c r="A62" s="25">
        <v>52</v>
      </c>
      <c r="B62" s="26" t="s">
        <v>124</v>
      </c>
      <c r="C62" s="10" t="s">
        <v>26</v>
      </c>
      <c r="D62" s="95">
        <f t="shared" si="2"/>
        <v>1669918</v>
      </c>
      <c r="E62" s="95">
        <v>0</v>
      </c>
      <c r="F62" s="95">
        <v>0</v>
      </c>
      <c r="G62" s="95">
        <v>0</v>
      </c>
      <c r="H62" s="95">
        <v>1669918</v>
      </c>
    </row>
    <row r="63" spans="1:8" s="1" customFormat="1" x14ac:dyDescent="0.2">
      <c r="A63" s="25">
        <v>53</v>
      </c>
      <c r="B63" s="26" t="s">
        <v>125</v>
      </c>
      <c r="C63" s="10" t="s">
        <v>245</v>
      </c>
      <c r="D63" s="95">
        <f t="shared" si="2"/>
        <v>0</v>
      </c>
      <c r="E63" s="95">
        <v>0</v>
      </c>
      <c r="F63" s="95">
        <v>0</v>
      </c>
      <c r="G63" s="95">
        <v>0</v>
      </c>
      <c r="H63" s="95">
        <v>0</v>
      </c>
    </row>
    <row r="64" spans="1:8" s="1" customFormat="1" x14ac:dyDescent="0.2">
      <c r="A64" s="25">
        <v>54</v>
      </c>
      <c r="B64" s="26" t="s">
        <v>126</v>
      </c>
      <c r="C64" s="10" t="s">
        <v>127</v>
      </c>
      <c r="D64" s="95">
        <f t="shared" si="2"/>
        <v>0</v>
      </c>
      <c r="E64" s="95">
        <v>0</v>
      </c>
      <c r="F64" s="95">
        <v>0</v>
      </c>
      <c r="G64" s="95">
        <v>0</v>
      </c>
      <c r="H64" s="95">
        <v>0</v>
      </c>
    </row>
    <row r="65" spans="1:8" s="1" customFormat="1" x14ac:dyDescent="0.2">
      <c r="A65" s="25">
        <v>55</v>
      </c>
      <c r="B65" s="26" t="s">
        <v>249</v>
      </c>
      <c r="C65" s="10" t="s">
        <v>248</v>
      </c>
      <c r="D65" s="95">
        <f t="shared" si="2"/>
        <v>0</v>
      </c>
      <c r="E65" s="95">
        <v>0</v>
      </c>
      <c r="F65" s="95">
        <v>0</v>
      </c>
      <c r="G65" s="95">
        <v>0</v>
      </c>
      <c r="H65" s="95">
        <v>0</v>
      </c>
    </row>
    <row r="66" spans="1:8" s="1" customFormat="1" x14ac:dyDescent="0.2">
      <c r="A66" s="25">
        <v>56</v>
      </c>
      <c r="B66" s="26" t="s">
        <v>261</v>
      </c>
      <c r="C66" s="10" t="s">
        <v>262</v>
      </c>
      <c r="D66" s="95">
        <f t="shared" si="2"/>
        <v>0</v>
      </c>
      <c r="E66" s="95">
        <v>0</v>
      </c>
      <c r="F66" s="95">
        <v>0</v>
      </c>
      <c r="G66" s="95">
        <v>0</v>
      </c>
      <c r="H66" s="95">
        <v>0</v>
      </c>
    </row>
    <row r="67" spans="1:8" s="1" customFormat="1" x14ac:dyDescent="0.2">
      <c r="A67" s="25">
        <v>57</v>
      </c>
      <c r="B67" s="26" t="s">
        <v>128</v>
      </c>
      <c r="C67" s="10" t="s">
        <v>55</v>
      </c>
      <c r="D67" s="95">
        <f t="shared" si="2"/>
        <v>0</v>
      </c>
      <c r="E67" s="95">
        <v>0</v>
      </c>
      <c r="F67" s="95">
        <v>0</v>
      </c>
      <c r="G67" s="95">
        <v>0</v>
      </c>
      <c r="H67" s="95">
        <v>0</v>
      </c>
    </row>
    <row r="68" spans="1:8" s="1" customFormat="1" x14ac:dyDescent="0.2">
      <c r="A68" s="25">
        <v>58</v>
      </c>
      <c r="B68" s="14" t="s">
        <v>129</v>
      </c>
      <c r="C68" s="10" t="s">
        <v>263</v>
      </c>
      <c r="D68" s="95">
        <f t="shared" si="2"/>
        <v>0</v>
      </c>
      <c r="E68" s="95">
        <v>0</v>
      </c>
      <c r="F68" s="95">
        <v>0</v>
      </c>
      <c r="G68" s="95">
        <v>0</v>
      </c>
      <c r="H68" s="95">
        <v>0</v>
      </c>
    </row>
    <row r="69" spans="1:8" s="1" customFormat="1" ht="24" x14ac:dyDescent="0.2">
      <c r="A69" s="25">
        <v>59</v>
      </c>
      <c r="B69" s="12" t="s">
        <v>130</v>
      </c>
      <c r="C69" s="10" t="s">
        <v>131</v>
      </c>
      <c r="D69" s="95">
        <f t="shared" si="2"/>
        <v>0</v>
      </c>
      <c r="E69" s="95">
        <v>0</v>
      </c>
      <c r="F69" s="95">
        <v>0</v>
      </c>
      <c r="G69" s="95">
        <v>0</v>
      </c>
      <c r="H69" s="95">
        <v>0</v>
      </c>
    </row>
    <row r="70" spans="1:8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f t="shared" si="2"/>
        <v>0</v>
      </c>
      <c r="E70" s="95">
        <v>0</v>
      </c>
      <c r="F70" s="95">
        <v>0</v>
      </c>
      <c r="G70" s="95">
        <v>0</v>
      </c>
      <c r="H70" s="95">
        <v>0</v>
      </c>
    </row>
    <row r="71" spans="1:8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f t="shared" si="2"/>
        <v>0</v>
      </c>
      <c r="E71" s="95">
        <v>0</v>
      </c>
      <c r="F71" s="95">
        <v>0</v>
      </c>
      <c r="G71" s="95">
        <v>0</v>
      </c>
      <c r="H71" s="95">
        <v>0</v>
      </c>
    </row>
    <row r="72" spans="1:8" s="1" customFormat="1" ht="24" x14ac:dyDescent="0.2">
      <c r="A72" s="25">
        <v>62</v>
      </c>
      <c r="B72" s="12" t="s">
        <v>134</v>
      </c>
      <c r="C72" s="10" t="s">
        <v>265</v>
      </c>
      <c r="D72" s="95">
        <f t="shared" si="2"/>
        <v>0</v>
      </c>
      <c r="E72" s="95">
        <v>0</v>
      </c>
      <c r="F72" s="95">
        <v>0</v>
      </c>
      <c r="G72" s="95">
        <v>0</v>
      </c>
      <c r="H72" s="95">
        <v>0</v>
      </c>
    </row>
    <row r="73" spans="1:8" s="1" customFormat="1" ht="24" x14ac:dyDescent="0.2">
      <c r="A73" s="25">
        <v>63</v>
      </c>
      <c r="B73" s="12" t="s">
        <v>135</v>
      </c>
      <c r="C73" s="10" t="s">
        <v>266</v>
      </c>
      <c r="D73" s="95">
        <f t="shared" si="2"/>
        <v>0</v>
      </c>
      <c r="E73" s="95">
        <v>0</v>
      </c>
      <c r="F73" s="95">
        <v>0</v>
      </c>
      <c r="G73" s="95">
        <v>0</v>
      </c>
      <c r="H73" s="95">
        <v>0</v>
      </c>
    </row>
    <row r="74" spans="1:8" s="1" customFormat="1" x14ac:dyDescent="0.2">
      <c r="A74" s="25">
        <v>64</v>
      </c>
      <c r="B74" s="14" t="s">
        <v>136</v>
      </c>
      <c r="C74" s="10" t="s">
        <v>267</v>
      </c>
      <c r="D74" s="95">
        <f t="shared" si="2"/>
        <v>1066800</v>
      </c>
      <c r="E74" s="95">
        <v>0</v>
      </c>
      <c r="F74" s="95">
        <v>0</v>
      </c>
      <c r="G74" s="95">
        <v>0</v>
      </c>
      <c r="H74" s="95">
        <v>1066800</v>
      </c>
    </row>
    <row r="75" spans="1:8" s="1" customFormat="1" x14ac:dyDescent="0.2">
      <c r="A75" s="25">
        <v>65</v>
      </c>
      <c r="B75" s="14" t="s">
        <v>137</v>
      </c>
      <c r="C75" s="10" t="s">
        <v>54</v>
      </c>
      <c r="D75" s="95">
        <f t="shared" si="2"/>
        <v>0</v>
      </c>
      <c r="E75" s="95">
        <v>0</v>
      </c>
      <c r="F75" s="95">
        <v>0</v>
      </c>
      <c r="G75" s="95">
        <v>0</v>
      </c>
      <c r="H75" s="95">
        <v>0</v>
      </c>
    </row>
    <row r="76" spans="1:8" s="1" customFormat="1" x14ac:dyDescent="0.2">
      <c r="A76" s="25">
        <v>66</v>
      </c>
      <c r="B76" s="14" t="s">
        <v>138</v>
      </c>
      <c r="C76" s="10" t="s">
        <v>268</v>
      </c>
      <c r="D76" s="95">
        <f t="shared" ref="D76:D108" si="3">SUM(E76:H76)</f>
        <v>2237900</v>
      </c>
      <c r="E76" s="95">
        <v>0</v>
      </c>
      <c r="F76" s="95">
        <v>0</v>
      </c>
      <c r="G76" s="95">
        <v>0</v>
      </c>
      <c r="H76" s="95">
        <v>2237900</v>
      </c>
    </row>
    <row r="77" spans="1:8" s="1" customFormat="1" ht="24" x14ac:dyDescent="0.2">
      <c r="A77" s="25">
        <v>67</v>
      </c>
      <c r="B77" s="14" t="s">
        <v>139</v>
      </c>
      <c r="C77" s="10" t="s">
        <v>269</v>
      </c>
      <c r="D77" s="95">
        <f t="shared" si="3"/>
        <v>0</v>
      </c>
      <c r="E77" s="95">
        <v>0</v>
      </c>
      <c r="F77" s="95">
        <v>0</v>
      </c>
      <c r="G77" s="95">
        <v>0</v>
      </c>
      <c r="H77" s="95">
        <v>0</v>
      </c>
    </row>
    <row r="78" spans="1:8" s="1" customFormat="1" ht="24" x14ac:dyDescent="0.2">
      <c r="A78" s="25">
        <v>68</v>
      </c>
      <c r="B78" s="12" t="s">
        <v>140</v>
      </c>
      <c r="C78" s="10" t="s">
        <v>270</v>
      </c>
      <c r="D78" s="95">
        <f t="shared" si="3"/>
        <v>0</v>
      </c>
      <c r="E78" s="95">
        <v>0</v>
      </c>
      <c r="F78" s="95">
        <v>0</v>
      </c>
      <c r="G78" s="95">
        <v>0</v>
      </c>
      <c r="H78" s="95">
        <v>0</v>
      </c>
    </row>
    <row r="79" spans="1:8" s="1" customFormat="1" ht="24" x14ac:dyDescent="0.2">
      <c r="A79" s="25">
        <v>69</v>
      </c>
      <c r="B79" s="14" t="s">
        <v>141</v>
      </c>
      <c r="C79" s="10" t="s">
        <v>271</v>
      </c>
      <c r="D79" s="95">
        <f t="shared" si="3"/>
        <v>0</v>
      </c>
      <c r="E79" s="95">
        <v>0</v>
      </c>
      <c r="F79" s="95">
        <v>0</v>
      </c>
      <c r="G79" s="95">
        <v>0</v>
      </c>
      <c r="H79" s="95">
        <v>0</v>
      </c>
    </row>
    <row r="80" spans="1:8" s="1" customFormat="1" ht="24" x14ac:dyDescent="0.2">
      <c r="A80" s="25">
        <v>70</v>
      </c>
      <c r="B80" s="14" t="s">
        <v>142</v>
      </c>
      <c r="C80" s="10" t="s">
        <v>272</v>
      </c>
      <c r="D80" s="95">
        <f t="shared" si="3"/>
        <v>0</v>
      </c>
      <c r="E80" s="95">
        <v>0</v>
      </c>
      <c r="F80" s="95">
        <v>0</v>
      </c>
      <c r="G80" s="95">
        <v>0</v>
      </c>
      <c r="H80" s="95">
        <v>0</v>
      </c>
    </row>
    <row r="81" spans="1:8" s="1" customFormat="1" ht="24" x14ac:dyDescent="0.2">
      <c r="A81" s="25">
        <v>71</v>
      </c>
      <c r="B81" s="12" t="s">
        <v>143</v>
      </c>
      <c r="C81" s="10" t="s">
        <v>273</v>
      </c>
      <c r="D81" s="95">
        <f t="shared" si="3"/>
        <v>0</v>
      </c>
      <c r="E81" s="95">
        <v>0</v>
      </c>
      <c r="F81" s="95">
        <v>0</v>
      </c>
      <c r="G81" s="95">
        <v>0</v>
      </c>
      <c r="H81" s="95">
        <v>0</v>
      </c>
    </row>
    <row r="82" spans="1:8" s="1" customFormat="1" ht="24" x14ac:dyDescent="0.2">
      <c r="A82" s="25">
        <v>72</v>
      </c>
      <c r="B82" s="12" t="s">
        <v>144</v>
      </c>
      <c r="C82" s="10" t="s">
        <v>274</v>
      </c>
      <c r="D82" s="95">
        <f t="shared" si="3"/>
        <v>0</v>
      </c>
      <c r="E82" s="95">
        <v>0</v>
      </c>
      <c r="F82" s="95">
        <v>0</v>
      </c>
      <c r="G82" s="95">
        <v>0</v>
      </c>
      <c r="H82" s="95">
        <v>0</v>
      </c>
    </row>
    <row r="83" spans="1:8" s="1" customFormat="1" ht="24" x14ac:dyDescent="0.2">
      <c r="A83" s="25">
        <v>73</v>
      </c>
      <c r="B83" s="12" t="s">
        <v>145</v>
      </c>
      <c r="C83" s="10" t="s">
        <v>275</v>
      </c>
      <c r="D83" s="95">
        <f t="shared" si="3"/>
        <v>0</v>
      </c>
      <c r="E83" s="95">
        <v>0</v>
      </c>
      <c r="F83" s="95">
        <v>0</v>
      </c>
      <c r="G83" s="95">
        <v>0</v>
      </c>
      <c r="H83" s="95">
        <v>0</v>
      </c>
    </row>
    <row r="84" spans="1:8" s="1" customFormat="1" x14ac:dyDescent="0.2">
      <c r="A84" s="25">
        <v>74</v>
      </c>
      <c r="B84" s="26" t="s">
        <v>146</v>
      </c>
      <c r="C84" s="10" t="s">
        <v>147</v>
      </c>
      <c r="D84" s="95">
        <f t="shared" si="3"/>
        <v>0</v>
      </c>
      <c r="E84" s="95">
        <v>0</v>
      </c>
      <c r="F84" s="95">
        <v>0</v>
      </c>
      <c r="G84" s="95">
        <v>0</v>
      </c>
      <c r="H84" s="95">
        <v>0</v>
      </c>
    </row>
    <row r="85" spans="1:8" s="1" customFormat="1" x14ac:dyDescent="0.2">
      <c r="A85" s="25">
        <v>75</v>
      </c>
      <c r="B85" s="12" t="s">
        <v>148</v>
      </c>
      <c r="C85" s="10" t="s">
        <v>276</v>
      </c>
      <c r="D85" s="95">
        <f t="shared" si="3"/>
        <v>0</v>
      </c>
      <c r="E85" s="95">
        <v>0</v>
      </c>
      <c r="F85" s="95">
        <v>0</v>
      </c>
      <c r="G85" s="95">
        <v>0</v>
      </c>
      <c r="H85" s="95">
        <v>0</v>
      </c>
    </row>
    <row r="86" spans="1:8" s="1" customFormat="1" x14ac:dyDescent="0.2">
      <c r="A86" s="25">
        <v>76</v>
      </c>
      <c r="B86" s="26" t="s">
        <v>149</v>
      </c>
      <c r="C86" s="10" t="s">
        <v>36</v>
      </c>
      <c r="D86" s="95">
        <f t="shared" si="3"/>
        <v>0</v>
      </c>
      <c r="E86" s="95">
        <v>0</v>
      </c>
      <c r="F86" s="95">
        <v>0</v>
      </c>
      <c r="G86" s="95">
        <v>0</v>
      </c>
      <c r="H86" s="95">
        <v>0</v>
      </c>
    </row>
    <row r="87" spans="1:8" s="1" customFormat="1" x14ac:dyDescent="0.2">
      <c r="A87" s="25">
        <v>77</v>
      </c>
      <c r="B87" s="12" t="s">
        <v>150</v>
      </c>
      <c r="C87" s="10" t="s">
        <v>38</v>
      </c>
      <c r="D87" s="95">
        <f t="shared" si="3"/>
        <v>0</v>
      </c>
      <c r="E87" s="95">
        <v>0</v>
      </c>
      <c r="F87" s="95">
        <v>0</v>
      </c>
      <c r="G87" s="95">
        <v>0</v>
      </c>
      <c r="H87" s="95">
        <v>0</v>
      </c>
    </row>
    <row r="88" spans="1:8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f t="shared" si="3"/>
        <v>3282650</v>
      </c>
      <c r="E88" s="95">
        <v>0</v>
      </c>
      <c r="F88" s="95">
        <v>0</v>
      </c>
      <c r="G88" s="95">
        <v>0</v>
      </c>
      <c r="H88" s="95">
        <v>3282650</v>
      </c>
    </row>
    <row r="89" spans="1:8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f t="shared" si="3"/>
        <v>0</v>
      </c>
      <c r="E89" s="95">
        <v>0</v>
      </c>
      <c r="F89" s="95">
        <v>0</v>
      </c>
      <c r="G89" s="95">
        <v>0</v>
      </c>
      <c r="H89" s="95">
        <v>0</v>
      </c>
    </row>
    <row r="90" spans="1:8" s="1" customFormat="1" x14ac:dyDescent="0.2">
      <c r="A90" s="25">
        <v>80</v>
      </c>
      <c r="B90" s="12" t="s">
        <v>153</v>
      </c>
      <c r="C90" s="10" t="s">
        <v>257</v>
      </c>
      <c r="D90" s="95">
        <f t="shared" si="3"/>
        <v>0</v>
      </c>
      <c r="E90" s="95">
        <v>0</v>
      </c>
      <c r="F90" s="95">
        <v>0</v>
      </c>
      <c r="G90" s="95">
        <v>0</v>
      </c>
      <c r="H90" s="95">
        <v>0</v>
      </c>
    </row>
    <row r="91" spans="1:8" s="1" customFormat="1" x14ac:dyDescent="0.2">
      <c r="A91" s="25">
        <v>81</v>
      </c>
      <c r="B91" s="12" t="s">
        <v>154</v>
      </c>
      <c r="C91" s="10" t="s">
        <v>45</v>
      </c>
      <c r="D91" s="95">
        <f t="shared" si="3"/>
        <v>2396565</v>
      </c>
      <c r="E91" s="95">
        <v>0</v>
      </c>
      <c r="F91" s="95">
        <v>0</v>
      </c>
      <c r="G91" s="95">
        <v>0</v>
      </c>
      <c r="H91" s="95">
        <v>2396565</v>
      </c>
    </row>
    <row r="92" spans="1:8" s="1" customFormat="1" x14ac:dyDescent="0.2">
      <c r="A92" s="25">
        <v>82</v>
      </c>
      <c r="B92" s="14" t="s">
        <v>155</v>
      </c>
      <c r="C92" s="10" t="s">
        <v>291</v>
      </c>
      <c r="D92" s="95">
        <f t="shared" si="3"/>
        <v>0</v>
      </c>
      <c r="E92" s="95">
        <v>0</v>
      </c>
      <c r="F92" s="95">
        <v>0</v>
      </c>
      <c r="G92" s="95">
        <v>0</v>
      </c>
      <c r="H92" s="95">
        <v>0</v>
      </c>
    </row>
    <row r="93" spans="1:8" s="1" customFormat="1" ht="24" x14ac:dyDescent="0.2">
      <c r="A93" s="143">
        <v>83</v>
      </c>
      <c r="B93" s="146" t="s">
        <v>156</v>
      </c>
      <c r="C93" s="17" t="s">
        <v>277</v>
      </c>
      <c r="D93" s="95">
        <f t="shared" si="3"/>
        <v>0</v>
      </c>
      <c r="E93" s="95">
        <v>0</v>
      </c>
      <c r="F93" s="95">
        <v>0</v>
      </c>
      <c r="G93" s="95">
        <v>0</v>
      </c>
      <c r="H93" s="95">
        <v>0</v>
      </c>
    </row>
    <row r="94" spans="1:8" s="1" customFormat="1" ht="48" x14ac:dyDescent="0.2">
      <c r="A94" s="144"/>
      <c r="B94" s="147"/>
      <c r="C94" s="10" t="s">
        <v>389</v>
      </c>
      <c r="D94" s="95">
        <f t="shared" si="3"/>
        <v>0</v>
      </c>
      <c r="E94" s="95">
        <v>0</v>
      </c>
      <c r="F94" s="95">
        <v>0</v>
      </c>
      <c r="G94" s="95">
        <v>0</v>
      </c>
      <c r="H94" s="95">
        <v>0</v>
      </c>
    </row>
    <row r="95" spans="1:8" s="1" customFormat="1" ht="24" x14ac:dyDescent="0.2">
      <c r="A95" s="144"/>
      <c r="B95" s="147"/>
      <c r="C95" s="10" t="s">
        <v>279</v>
      </c>
      <c r="D95" s="95">
        <f t="shared" si="3"/>
        <v>0</v>
      </c>
      <c r="E95" s="95">
        <v>0</v>
      </c>
      <c r="F95" s="95">
        <v>0</v>
      </c>
      <c r="G95" s="95">
        <v>0</v>
      </c>
      <c r="H95" s="95">
        <v>0</v>
      </c>
    </row>
    <row r="96" spans="1:8" s="1" customFormat="1" ht="36" x14ac:dyDescent="0.2">
      <c r="A96" s="145"/>
      <c r="B96" s="148"/>
      <c r="C96" s="28" t="s">
        <v>390</v>
      </c>
      <c r="D96" s="95">
        <f t="shared" si="3"/>
        <v>0</v>
      </c>
      <c r="E96" s="95">
        <v>0</v>
      </c>
      <c r="F96" s="95">
        <v>0</v>
      </c>
      <c r="G96" s="95">
        <v>0</v>
      </c>
      <c r="H96" s="95">
        <v>0</v>
      </c>
    </row>
    <row r="97" spans="1:8" s="1" customFormat="1" ht="24" x14ac:dyDescent="0.2">
      <c r="A97" s="25">
        <v>84</v>
      </c>
      <c r="B97" s="14" t="s">
        <v>157</v>
      </c>
      <c r="C97" s="10" t="s">
        <v>52</v>
      </c>
      <c r="D97" s="95">
        <f t="shared" si="3"/>
        <v>0</v>
      </c>
      <c r="E97" s="95">
        <v>0</v>
      </c>
      <c r="F97" s="95">
        <v>0</v>
      </c>
      <c r="G97" s="95">
        <v>0</v>
      </c>
      <c r="H97" s="95">
        <v>0</v>
      </c>
    </row>
    <row r="98" spans="1:8" s="1" customFormat="1" x14ac:dyDescent="0.2">
      <c r="A98" s="25">
        <v>85</v>
      </c>
      <c r="B98" s="14" t="s">
        <v>158</v>
      </c>
      <c r="C98" s="10" t="s">
        <v>159</v>
      </c>
      <c r="D98" s="95">
        <f t="shared" si="3"/>
        <v>0</v>
      </c>
      <c r="E98" s="95">
        <v>0</v>
      </c>
      <c r="F98" s="95">
        <v>0</v>
      </c>
      <c r="G98" s="95">
        <v>0</v>
      </c>
      <c r="H98" s="95">
        <v>0</v>
      </c>
    </row>
    <row r="99" spans="1:8" s="1" customFormat="1" x14ac:dyDescent="0.2">
      <c r="A99" s="25">
        <v>86</v>
      </c>
      <c r="B99" s="26" t="s">
        <v>160</v>
      </c>
      <c r="C99" s="10" t="s">
        <v>161</v>
      </c>
      <c r="D99" s="95">
        <f t="shared" si="3"/>
        <v>0</v>
      </c>
      <c r="E99" s="95">
        <v>0</v>
      </c>
      <c r="F99" s="95">
        <v>0</v>
      </c>
      <c r="G99" s="95">
        <v>0</v>
      </c>
      <c r="H99" s="95">
        <v>0</v>
      </c>
    </row>
    <row r="100" spans="1:8" s="1" customFormat="1" x14ac:dyDescent="0.2">
      <c r="A100" s="25">
        <v>87</v>
      </c>
      <c r="B100" s="14" t="s">
        <v>162</v>
      </c>
      <c r="C100" s="10" t="s">
        <v>28</v>
      </c>
      <c r="D100" s="95">
        <f t="shared" si="3"/>
        <v>0</v>
      </c>
      <c r="E100" s="95">
        <v>0</v>
      </c>
      <c r="F100" s="95">
        <v>0</v>
      </c>
      <c r="G100" s="95">
        <v>0</v>
      </c>
      <c r="H100" s="95">
        <v>0</v>
      </c>
    </row>
    <row r="101" spans="1:8" s="1" customFormat="1" x14ac:dyDescent="0.2">
      <c r="A101" s="25">
        <v>88</v>
      </c>
      <c r="B101" s="26" t="s">
        <v>163</v>
      </c>
      <c r="C101" s="10" t="s">
        <v>12</v>
      </c>
      <c r="D101" s="95">
        <f t="shared" si="3"/>
        <v>0</v>
      </c>
      <c r="E101" s="95">
        <v>0</v>
      </c>
      <c r="F101" s="95">
        <v>0</v>
      </c>
      <c r="G101" s="95">
        <v>0</v>
      </c>
      <c r="H101" s="95">
        <v>0</v>
      </c>
    </row>
    <row r="102" spans="1:8" s="1" customFormat="1" x14ac:dyDescent="0.2">
      <c r="A102" s="25">
        <v>89</v>
      </c>
      <c r="B102" s="26" t="s">
        <v>164</v>
      </c>
      <c r="C102" s="10" t="s">
        <v>27</v>
      </c>
      <c r="D102" s="95">
        <f t="shared" si="3"/>
        <v>0</v>
      </c>
      <c r="E102" s="95">
        <v>0</v>
      </c>
      <c r="F102" s="95">
        <v>0</v>
      </c>
      <c r="G102" s="95">
        <v>0</v>
      </c>
      <c r="H102" s="95">
        <v>0</v>
      </c>
    </row>
    <row r="103" spans="1:8" s="1" customFormat="1" x14ac:dyDescent="0.2">
      <c r="A103" s="25">
        <v>90</v>
      </c>
      <c r="B103" s="14" t="s">
        <v>165</v>
      </c>
      <c r="C103" s="10" t="s">
        <v>46</v>
      </c>
      <c r="D103" s="95">
        <f t="shared" si="3"/>
        <v>0</v>
      </c>
      <c r="E103" s="95">
        <v>0</v>
      </c>
      <c r="F103" s="95">
        <v>0</v>
      </c>
      <c r="G103" s="95">
        <v>0</v>
      </c>
      <c r="H103" s="95">
        <v>0</v>
      </c>
    </row>
    <row r="104" spans="1:8" s="1" customFormat="1" x14ac:dyDescent="0.2">
      <c r="A104" s="25">
        <v>91</v>
      </c>
      <c r="B104" s="14" t="s">
        <v>166</v>
      </c>
      <c r="C104" s="10" t="s">
        <v>33</v>
      </c>
      <c r="D104" s="95">
        <f t="shared" si="3"/>
        <v>0</v>
      </c>
      <c r="E104" s="95">
        <v>0</v>
      </c>
      <c r="F104" s="95">
        <v>0</v>
      </c>
      <c r="G104" s="95">
        <v>0</v>
      </c>
      <c r="H104" s="95">
        <v>0</v>
      </c>
    </row>
    <row r="105" spans="1:8" s="1" customFormat="1" x14ac:dyDescent="0.2">
      <c r="A105" s="25">
        <v>92</v>
      </c>
      <c r="B105" s="12" t="s">
        <v>167</v>
      </c>
      <c r="C105" s="10" t="s">
        <v>29</v>
      </c>
      <c r="D105" s="95">
        <f t="shared" si="3"/>
        <v>0</v>
      </c>
      <c r="E105" s="95">
        <v>0</v>
      </c>
      <c r="F105" s="95">
        <v>0</v>
      </c>
      <c r="G105" s="95">
        <v>0</v>
      </c>
      <c r="H105" s="95">
        <v>0</v>
      </c>
    </row>
    <row r="106" spans="1:8" s="1" customFormat="1" x14ac:dyDescent="0.2">
      <c r="A106" s="25">
        <v>93</v>
      </c>
      <c r="B106" s="12" t="s">
        <v>168</v>
      </c>
      <c r="C106" s="10" t="s">
        <v>30</v>
      </c>
      <c r="D106" s="95">
        <f t="shared" si="3"/>
        <v>0</v>
      </c>
      <c r="E106" s="95">
        <v>0</v>
      </c>
      <c r="F106" s="95">
        <v>0</v>
      </c>
      <c r="G106" s="95">
        <v>0</v>
      </c>
      <c r="H106" s="95">
        <v>0</v>
      </c>
    </row>
    <row r="107" spans="1:8" s="1" customFormat="1" x14ac:dyDescent="0.2">
      <c r="A107" s="25">
        <v>94</v>
      </c>
      <c r="B107" s="26" t="s">
        <v>169</v>
      </c>
      <c r="C107" s="10" t="s">
        <v>14</v>
      </c>
      <c r="D107" s="95">
        <f t="shared" si="3"/>
        <v>0</v>
      </c>
      <c r="E107" s="95">
        <v>0</v>
      </c>
      <c r="F107" s="95">
        <v>0</v>
      </c>
      <c r="G107" s="95">
        <v>0</v>
      </c>
      <c r="H107" s="95">
        <v>0</v>
      </c>
    </row>
    <row r="108" spans="1:8" s="1" customFormat="1" x14ac:dyDescent="0.2">
      <c r="A108" s="25">
        <v>95</v>
      </c>
      <c r="B108" s="12" t="s">
        <v>170</v>
      </c>
      <c r="C108" s="10" t="s">
        <v>31</v>
      </c>
      <c r="D108" s="95">
        <f t="shared" si="3"/>
        <v>0</v>
      </c>
      <c r="E108" s="95">
        <v>0</v>
      </c>
      <c r="F108" s="95">
        <v>0</v>
      </c>
      <c r="G108" s="95">
        <v>0</v>
      </c>
      <c r="H108" s="95">
        <v>0</v>
      </c>
    </row>
    <row r="109" spans="1:8" s="1" customFormat="1" ht="12" customHeight="1" x14ac:dyDescent="0.2">
      <c r="A109" s="25">
        <v>96</v>
      </c>
      <c r="B109" s="12" t="s">
        <v>171</v>
      </c>
      <c r="C109" s="10" t="s">
        <v>15</v>
      </c>
      <c r="D109" s="137">
        <v>0</v>
      </c>
      <c r="E109" s="137">
        <v>0</v>
      </c>
      <c r="F109" s="137">
        <v>0</v>
      </c>
      <c r="G109" s="137">
        <v>0</v>
      </c>
      <c r="H109" s="137">
        <v>0</v>
      </c>
    </row>
    <row r="110" spans="1:8" s="22" customFormat="1" x14ac:dyDescent="0.2">
      <c r="A110" s="25">
        <v>97</v>
      </c>
      <c r="B110" s="24" t="s">
        <v>172</v>
      </c>
      <c r="C110" s="21" t="s">
        <v>13</v>
      </c>
      <c r="D110" s="95">
        <f t="shared" ref="D110:D150" si="4">SUM(E110:H110)</f>
        <v>1194000</v>
      </c>
      <c r="E110" s="95">
        <v>0</v>
      </c>
      <c r="F110" s="95">
        <v>0</v>
      </c>
      <c r="G110" s="95">
        <v>0</v>
      </c>
      <c r="H110" s="95">
        <v>1194000</v>
      </c>
    </row>
    <row r="111" spans="1:8" s="1" customFormat="1" x14ac:dyDescent="0.2">
      <c r="A111" s="25">
        <v>98</v>
      </c>
      <c r="B111" s="26" t="s">
        <v>173</v>
      </c>
      <c r="C111" s="10" t="s">
        <v>32</v>
      </c>
      <c r="D111" s="95">
        <f t="shared" si="4"/>
        <v>0</v>
      </c>
      <c r="E111" s="98">
        <v>0</v>
      </c>
      <c r="F111" s="98">
        <v>0</v>
      </c>
      <c r="G111" s="98">
        <v>0</v>
      </c>
      <c r="H111" s="98">
        <v>0</v>
      </c>
    </row>
    <row r="112" spans="1:8" s="1" customFormat="1" x14ac:dyDescent="0.2">
      <c r="A112" s="25">
        <v>99</v>
      </c>
      <c r="B112" s="26" t="s">
        <v>174</v>
      </c>
      <c r="C112" s="10" t="s">
        <v>56</v>
      </c>
      <c r="D112" s="95">
        <f t="shared" si="4"/>
        <v>0</v>
      </c>
      <c r="E112" s="95">
        <v>0</v>
      </c>
      <c r="F112" s="95">
        <v>0</v>
      </c>
      <c r="G112" s="95">
        <v>0</v>
      </c>
      <c r="H112" s="95">
        <v>0</v>
      </c>
    </row>
    <row r="113" spans="1:8" s="1" customFormat="1" x14ac:dyDescent="0.2">
      <c r="A113" s="25">
        <v>100</v>
      </c>
      <c r="B113" s="12" t="s">
        <v>175</v>
      </c>
      <c r="C113" s="10" t="s">
        <v>34</v>
      </c>
      <c r="D113" s="95">
        <f t="shared" si="4"/>
        <v>0</v>
      </c>
      <c r="E113" s="95">
        <v>0</v>
      </c>
      <c r="F113" s="95">
        <v>0</v>
      </c>
      <c r="G113" s="95">
        <v>0</v>
      </c>
      <c r="H113" s="95">
        <v>0</v>
      </c>
    </row>
    <row r="114" spans="1:8" s="1" customFormat="1" x14ac:dyDescent="0.2">
      <c r="A114" s="25">
        <v>101</v>
      </c>
      <c r="B114" s="14" t="s">
        <v>176</v>
      </c>
      <c r="C114" s="10" t="s">
        <v>246</v>
      </c>
      <c r="D114" s="95">
        <f t="shared" si="4"/>
        <v>0</v>
      </c>
      <c r="E114" s="95">
        <v>0</v>
      </c>
      <c r="F114" s="95">
        <v>0</v>
      </c>
      <c r="G114" s="95">
        <v>0</v>
      </c>
      <c r="H114" s="95">
        <v>0</v>
      </c>
    </row>
    <row r="115" spans="1:8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f t="shared" si="4"/>
        <v>0</v>
      </c>
      <c r="E115" s="95">
        <v>0</v>
      </c>
      <c r="F115" s="95">
        <v>0</v>
      </c>
      <c r="G115" s="95">
        <v>0</v>
      </c>
      <c r="H115" s="95">
        <v>0</v>
      </c>
    </row>
    <row r="116" spans="1:8" s="1" customFormat="1" x14ac:dyDescent="0.2">
      <c r="A116" s="25">
        <v>103</v>
      </c>
      <c r="B116" s="12" t="s">
        <v>179</v>
      </c>
      <c r="C116" s="10" t="s">
        <v>180</v>
      </c>
      <c r="D116" s="95">
        <f t="shared" si="4"/>
        <v>0</v>
      </c>
      <c r="E116" s="95">
        <v>0</v>
      </c>
      <c r="F116" s="95">
        <v>0</v>
      </c>
      <c r="G116" s="95">
        <v>0</v>
      </c>
      <c r="H116" s="95">
        <v>0</v>
      </c>
    </row>
    <row r="117" spans="1:8" s="1" customFormat="1" x14ac:dyDescent="0.2">
      <c r="A117" s="25">
        <v>104</v>
      </c>
      <c r="B117" s="26" t="s">
        <v>181</v>
      </c>
      <c r="C117" s="10" t="s">
        <v>182</v>
      </c>
      <c r="D117" s="95">
        <f t="shared" si="4"/>
        <v>0</v>
      </c>
      <c r="E117" s="95">
        <v>0</v>
      </c>
      <c r="F117" s="95">
        <v>0</v>
      </c>
      <c r="G117" s="95">
        <v>0</v>
      </c>
      <c r="H117" s="95">
        <v>0</v>
      </c>
    </row>
    <row r="118" spans="1:8" s="1" customFormat="1" x14ac:dyDescent="0.2">
      <c r="A118" s="25">
        <v>105</v>
      </c>
      <c r="B118" s="26" t="s">
        <v>183</v>
      </c>
      <c r="C118" s="10" t="s">
        <v>184</v>
      </c>
      <c r="D118" s="95">
        <f t="shared" si="4"/>
        <v>0</v>
      </c>
      <c r="E118" s="95">
        <v>0</v>
      </c>
      <c r="F118" s="95">
        <v>0</v>
      </c>
      <c r="G118" s="95">
        <v>0</v>
      </c>
      <c r="H118" s="95">
        <v>0</v>
      </c>
    </row>
    <row r="119" spans="1:8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f t="shared" si="4"/>
        <v>0</v>
      </c>
      <c r="E119" s="95">
        <v>0</v>
      </c>
      <c r="F119" s="95">
        <v>0</v>
      </c>
      <c r="G119" s="95">
        <v>0</v>
      </c>
      <c r="H119" s="95">
        <v>0</v>
      </c>
    </row>
    <row r="120" spans="1:8" s="1" customFormat="1" ht="24" x14ac:dyDescent="0.2">
      <c r="A120" s="25">
        <v>107</v>
      </c>
      <c r="B120" s="26" t="s">
        <v>187</v>
      </c>
      <c r="C120" s="10" t="s">
        <v>188</v>
      </c>
      <c r="D120" s="95">
        <f t="shared" si="4"/>
        <v>0</v>
      </c>
      <c r="E120" s="95">
        <v>0</v>
      </c>
      <c r="F120" s="95">
        <v>0</v>
      </c>
      <c r="G120" s="95">
        <v>0</v>
      </c>
      <c r="H120" s="95">
        <v>0</v>
      </c>
    </row>
    <row r="121" spans="1:8" s="1" customFormat="1" x14ac:dyDescent="0.2">
      <c r="A121" s="25">
        <v>108</v>
      </c>
      <c r="B121" s="26" t="s">
        <v>189</v>
      </c>
      <c r="C121" s="10" t="s">
        <v>190</v>
      </c>
      <c r="D121" s="95">
        <f t="shared" si="4"/>
        <v>0</v>
      </c>
      <c r="E121" s="95">
        <v>0</v>
      </c>
      <c r="F121" s="95">
        <v>0</v>
      </c>
      <c r="G121" s="95">
        <v>0</v>
      </c>
      <c r="H121" s="95">
        <v>0</v>
      </c>
    </row>
    <row r="122" spans="1:8" s="1" customFormat="1" x14ac:dyDescent="0.2">
      <c r="A122" s="25">
        <v>109</v>
      </c>
      <c r="B122" s="26" t="s">
        <v>191</v>
      </c>
      <c r="C122" s="10" t="s">
        <v>192</v>
      </c>
      <c r="D122" s="95">
        <f t="shared" si="4"/>
        <v>0</v>
      </c>
      <c r="E122" s="95">
        <v>0</v>
      </c>
      <c r="F122" s="95">
        <v>0</v>
      </c>
      <c r="G122" s="95">
        <v>0</v>
      </c>
      <c r="H122" s="95">
        <v>0</v>
      </c>
    </row>
    <row r="123" spans="1:8" s="1" customFormat="1" x14ac:dyDescent="0.2">
      <c r="A123" s="25">
        <v>110</v>
      </c>
      <c r="B123" s="18" t="s">
        <v>193</v>
      </c>
      <c r="C123" s="16" t="s">
        <v>194</v>
      </c>
      <c r="D123" s="95">
        <f t="shared" si="4"/>
        <v>0</v>
      </c>
      <c r="E123" s="95">
        <v>0</v>
      </c>
      <c r="F123" s="95">
        <v>0</v>
      </c>
      <c r="G123" s="95">
        <v>0</v>
      </c>
      <c r="H123" s="95">
        <v>0</v>
      </c>
    </row>
    <row r="124" spans="1:8" s="1" customFormat="1" x14ac:dyDescent="0.2">
      <c r="A124" s="25">
        <v>111</v>
      </c>
      <c r="B124" s="18" t="s">
        <v>280</v>
      </c>
      <c r="C124" s="16" t="s">
        <v>255</v>
      </c>
      <c r="D124" s="95">
        <f t="shared" si="4"/>
        <v>0</v>
      </c>
      <c r="E124" s="95">
        <v>0</v>
      </c>
      <c r="F124" s="95">
        <v>0</v>
      </c>
      <c r="G124" s="95">
        <v>0</v>
      </c>
      <c r="H124" s="95">
        <v>0</v>
      </c>
    </row>
    <row r="125" spans="1:8" s="1" customFormat="1" x14ac:dyDescent="0.2">
      <c r="A125" s="25">
        <v>112</v>
      </c>
      <c r="B125" s="14" t="s">
        <v>195</v>
      </c>
      <c r="C125" s="10" t="s">
        <v>196</v>
      </c>
      <c r="D125" s="95">
        <f t="shared" si="4"/>
        <v>0</v>
      </c>
      <c r="E125" s="95"/>
      <c r="F125" s="95"/>
      <c r="G125" s="95"/>
      <c r="H125" s="95">
        <v>0</v>
      </c>
    </row>
    <row r="126" spans="1:8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f t="shared" si="4"/>
        <v>0</v>
      </c>
      <c r="E126" s="95">
        <v>0</v>
      </c>
      <c r="F126" s="95">
        <v>0</v>
      </c>
      <c r="G126" s="95">
        <v>0</v>
      </c>
      <c r="H126" s="95">
        <v>0</v>
      </c>
    </row>
    <row r="127" spans="1:8" s="1" customFormat="1" x14ac:dyDescent="0.2">
      <c r="A127" s="25">
        <v>114</v>
      </c>
      <c r="B127" s="12" t="s">
        <v>199</v>
      </c>
      <c r="C127" s="19" t="s">
        <v>200</v>
      </c>
      <c r="D127" s="95">
        <f t="shared" si="4"/>
        <v>0</v>
      </c>
      <c r="E127" s="95">
        <v>0</v>
      </c>
      <c r="F127" s="95">
        <v>0</v>
      </c>
      <c r="G127" s="95">
        <v>0</v>
      </c>
      <c r="H127" s="95">
        <v>0</v>
      </c>
    </row>
    <row r="128" spans="1:8" s="1" customFormat="1" x14ac:dyDescent="0.2">
      <c r="A128" s="25">
        <v>115</v>
      </c>
      <c r="B128" s="26" t="s">
        <v>201</v>
      </c>
      <c r="C128" s="10" t="s">
        <v>294</v>
      </c>
      <c r="D128" s="95">
        <f t="shared" si="4"/>
        <v>0</v>
      </c>
      <c r="E128" s="95">
        <v>0</v>
      </c>
      <c r="F128" s="95">
        <v>0</v>
      </c>
      <c r="G128" s="95">
        <v>0</v>
      </c>
      <c r="H128" s="95">
        <v>0</v>
      </c>
    </row>
    <row r="129" spans="1:8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f t="shared" si="4"/>
        <v>0</v>
      </c>
      <c r="E129" s="95">
        <v>0</v>
      </c>
      <c r="F129" s="95">
        <v>0</v>
      </c>
      <c r="G129" s="95">
        <v>0</v>
      </c>
      <c r="H129" s="95">
        <v>0</v>
      </c>
    </row>
    <row r="130" spans="1:8" s="1" customFormat="1" x14ac:dyDescent="0.2">
      <c r="A130" s="25">
        <v>117</v>
      </c>
      <c r="B130" s="14" t="s">
        <v>203</v>
      </c>
      <c r="C130" s="10" t="s">
        <v>204</v>
      </c>
      <c r="D130" s="95">
        <f t="shared" si="4"/>
        <v>0</v>
      </c>
      <c r="E130" s="95">
        <v>0</v>
      </c>
      <c r="F130" s="95">
        <v>0</v>
      </c>
      <c r="G130" s="95">
        <v>0</v>
      </c>
      <c r="H130" s="95">
        <v>0</v>
      </c>
    </row>
    <row r="131" spans="1:8" s="1" customFormat="1" x14ac:dyDescent="0.2">
      <c r="A131" s="25">
        <v>118</v>
      </c>
      <c r="B131" s="14" t="s">
        <v>205</v>
      </c>
      <c r="C131" s="10" t="s">
        <v>206</v>
      </c>
      <c r="D131" s="95">
        <f t="shared" si="4"/>
        <v>0</v>
      </c>
      <c r="E131" s="95">
        <v>0</v>
      </c>
      <c r="F131" s="95">
        <v>0</v>
      </c>
      <c r="G131" s="95">
        <v>0</v>
      </c>
      <c r="H131" s="95">
        <v>0</v>
      </c>
    </row>
    <row r="132" spans="1:8" s="1" customFormat="1" x14ac:dyDescent="0.2">
      <c r="A132" s="25">
        <v>119</v>
      </c>
      <c r="B132" s="12" t="s">
        <v>207</v>
      </c>
      <c r="C132" s="10" t="s">
        <v>208</v>
      </c>
      <c r="D132" s="95">
        <f t="shared" si="4"/>
        <v>0</v>
      </c>
      <c r="E132" s="95">
        <v>0</v>
      </c>
      <c r="F132" s="95">
        <v>0</v>
      </c>
      <c r="G132" s="95">
        <v>0</v>
      </c>
      <c r="H132" s="95">
        <v>0</v>
      </c>
    </row>
    <row r="133" spans="1:8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f t="shared" si="4"/>
        <v>0</v>
      </c>
      <c r="E133" s="95">
        <v>0</v>
      </c>
      <c r="F133" s="95">
        <v>0</v>
      </c>
      <c r="G133" s="95">
        <v>0</v>
      </c>
      <c r="H133" s="95">
        <v>0</v>
      </c>
    </row>
    <row r="134" spans="1:8" s="1" customFormat="1" x14ac:dyDescent="0.2">
      <c r="A134" s="25">
        <v>121</v>
      </c>
      <c r="B134" s="26" t="s">
        <v>211</v>
      </c>
      <c r="C134" s="10" t="s">
        <v>212</v>
      </c>
      <c r="D134" s="95">
        <f t="shared" si="4"/>
        <v>0</v>
      </c>
      <c r="E134" s="95">
        <v>0</v>
      </c>
      <c r="F134" s="95">
        <v>0</v>
      </c>
      <c r="G134" s="95">
        <v>0</v>
      </c>
      <c r="H134" s="95">
        <v>0</v>
      </c>
    </row>
    <row r="135" spans="1:8" s="1" customFormat="1" x14ac:dyDescent="0.2">
      <c r="A135" s="25">
        <v>122</v>
      </c>
      <c r="B135" s="26" t="s">
        <v>213</v>
      </c>
      <c r="C135" s="10" t="s">
        <v>214</v>
      </c>
      <c r="D135" s="95">
        <f t="shared" si="4"/>
        <v>0</v>
      </c>
      <c r="E135" s="95">
        <v>0</v>
      </c>
      <c r="F135" s="95">
        <v>0</v>
      </c>
      <c r="G135" s="95">
        <v>0</v>
      </c>
      <c r="H135" s="95">
        <v>0</v>
      </c>
    </row>
    <row r="136" spans="1:8" s="1" customFormat="1" x14ac:dyDescent="0.2">
      <c r="A136" s="25">
        <v>123</v>
      </c>
      <c r="B136" s="26" t="s">
        <v>215</v>
      </c>
      <c r="C136" s="10" t="s">
        <v>252</v>
      </c>
      <c r="D136" s="95">
        <f t="shared" si="4"/>
        <v>8601870</v>
      </c>
      <c r="E136" s="95">
        <v>8601870</v>
      </c>
      <c r="F136" s="95">
        <v>0</v>
      </c>
      <c r="G136" s="95">
        <v>0</v>
      </c>
      <c r="H136" s="95">
        <v>0</v>
      </c>
    </row>
    <row r="137" spans="1:8" ht="10.5" customHeight="1" x14ac:dyDescent="0.2">
      <c r="A137" s="25">
        <v>124</v>
      </c>
      <c r="B137" s="26" t="s">
        <v>216</v>
      </c>
      <c r="C137" s="10" t="s">
        <v>217</v>
      </c>
      <c r="D137" s="95">
        <f t="shared" si="4"/>
        <v>15675200</v>
      </c>
      <c r="E137" s="95">
        <v>15551200</v>
      </c>
      <c r="F137" s="95">
        <v>124000</v>
      </c>
      <c r="G137" s="95">
        <v>0</v>
      </c>
      <c r="H137" s="95">
        <v>0</v>
      </c>
    </row>
    <row r="138" spans="1:8" s="1" customFormat="1" x14ac:dyDescent="0.2">
      <c r="A138" s="25">
        <v>125</v>
      </c>
      <c r="B138" s="26" t="s">
        <v>218</v>
      </c>
      <c r="C138" s="10" t="s">
        <v>42</v>
      </c>
      <c r="D138" s="95">
        <f t="shared" si="4"/>
        <v>2867010</v>
      </c>
      <c r="E138" s="99">
        <v>2867010</v>
      </c>
      <c r="F138" s="99">
        <v>0</v>
      </c>
      <c r="G138" s="99">
        <v>0</v>
      </c>
      <c r="H138" s="99">
        <v>0</v>
      </c>
    </row>
    <row r="139" spans="1:8" s="1" customFormat="1" x14ac:dyDescent="0.2">
      <c r="A139" s="25">
        <v>126</v>
      </c>
      <c r="B139" s="12" t="s">
        <v>219</v>
      </c>
      <c r="C139" s="10" t="s">
        <v>49</v>
      </c>
      <c r="D139" s="95">
        <f t="shared" si="4"/>
        <v>0</v>
      </c>
      <c r="E139" s="95">
        <v>0</v>
      </c>
      <c r="F139" s="95">
        <v>0</v>
      </c>
      <c r="G139" s="95">
        <v>0</v>
      </c>
      <c r="H139" s="95">
        <v>0</v>
      </c>
    </row>
    <row r="140" spans="1:8" s="1" customFormat="1" x14ac:dyDescent="0.2">
      <c r="A140" s="25">
        <v>127</v>
      </c>
      <c r="B140" s="12" t="s">
        <v>220</v>
      </c>
      <c r="C140" s="10" t="s">
        <v>256</v>
      </c>
      <c r="D140" s="95">
        <f t="shared" si="4"/>
        <v>0</v>
      </c>
      <c r="E140" s="95">
        <v>0</v>
      </c>
      <c r="F140" s="95">
        <v>0</v>
      </c>
      <c r="G140" s="95">
        <v>0</v>
      </c>
      <c r="H140" s="95">
        <v>0</v>
      </c>
    </row>
    <row r="141" spans="1:8" s="1" customFormat="1" x14ac:dyDescent="0.2">
      <c r="A141" s="25">
        <v>128</v>
      </c>
      <c r="B141" s="12" t="s">
        <v>221</v>
      </c>
      <c r="C141" s="10" t="s">
        <v>51</v>
      </c>
      <c r="D141" s="95">
        <f t="shared" si="4"/>
        <v>7251350</v>
      </c>
      <c r="E141" s="95">
        <v>0</v>
      </c>
      <c r="F141" s="95">
        <v>0</v>
      </c>
      <c r="G141" s="95">
        <v>0</v>
      </c>
      <c r="H141" s="95">
        <v>7251350</v>
      </c>
    </row>
    <row r="142" spans="1:8" s="1" customFormat="1" x14ac:dyDescent="0.2">
      <c r="A142" s="25">
        <v>129</v>
      </c>
      <c r="B142" s="26" t="s">
        <v>222</v>
      </c>
      <c r="C142" s="10" t="s">
        <v>50</v>
      </c>
      <c r="D142" s="95">
        <f t="shared" si="4"/>
        <v>4441800</v>
      </c>
      <c r="E142" s="95">
        <v>0</v>
      </c>
      <c r="F142" s="95">
        <v>0</v>
      </c>
      <c r="G142" s="95">
        <v>0</v>
      </c>
      <c r="H142" s="95">
        <v>4441800</v>
      </c>
    </row>
    <row r="143" spans="1:8" s="1" customFormat="1" x14ac:dyDescent="0.2">
      <c r="A143" s="25">
        <v>130</v>
      </c>
      <c r="B143" s="26" t="s">
        <v>223</v>
      </c>
      <c r="C143" s="10" t="s">
        <v>224</v>
      </c>
      <c r="D143" s="95">
        <f t="shared" si="4"/>
        <v>0</v>
      </c>
      <c r="E143" s="95">
        <v>0</v>
      </c>
      <c r="F143" s="95">
        <v>0</v>
      </c>
      <c r="G143" s="95">
        <v>0</v>
      </c>
      <c r="H143" s="95">
        <v>0</v>
      </c>
    </row>
    <row r="144" spans="1:8" s="1" customFormat="1" x14ac:dyDescent="0.2">
      <c r="A144" s="25">
        <v>131</v>
      </c>
      <c r="B144" s="26" t="s">
        <v>225</v>
      </c>
      <c r="C144" s="10" t="s">
        <v>43</v>
      </c>
      <c r="D144" s="95">
        <f t="shared" si="4"/>
        <v>0</v>
      </c>
      <c r="E144" s="95">
        <v>0</v>
      </c>
      <c r="F144" s="95">
        <v>0</v>
      </c>
      <c r="G144" s="95">
        <v>0</v>
      </c>
      <c r="H144" s="95">
        <v>0</v>
      </c>
    </row>
    <row r="145" spans="1:65" s="1" customFormat="1" x14ac:dyDescent="0.2">
      <c r="A145" s="25">
        <v>132</v>
      </c>
      <c r="B145" s="12" t="s">
        <v>226</v>
      </c>
      <c r="C145" s="10" t="s">
        <v>254</v>
      </c>
      <c r="D145" s="95">
        <f t="shared" si="4"/>
        <v>0</v>
      </c>
      <c r="E145" s="95">
        <v>0</v>
      </c>
      <c r="F145" s="95">
        <v>0</v>
      </c>
      <c r="G145" s="95">
        <v>0</v>
      </c>
      <c r="H145" s="95">
        <v>0</v>
      </c>
    </row>
    <row r="146" spans="1:65" s="1" customFormat="1" x14ac:dyDescent="0.2">
      <c r="A146" s="25">
        <v>133</v>
      </c>
      <c r="B146" s="14" t="s">
        <v>227</v>
      </c>
      <c r="C146" s="10" t="s">
        <v>228</v>
      </c>
      <c r="D146" s="95">
        <f t="shared" si="4"/>
        <v>0</v>
      </c>
      <c r="E146" s="95">
        <v>0</v>
      </c>
      <c r="F146" s="95">
        <v>0</v>
      </c>
      <c r="G146" s="95">
        <v>0</v>
      </c>
      <c r="H146" s="95">
        <v>0</v>
      </c>
    </row>
    <row r="147" spans="1:65" x14ac:dyDescent="0.2">
      <c r="A147" s="25">
        <v>134</v>
      </c>
      <c r="B147" s="26" t="s">
        <v>229</v>
      </c>
      <c r="C147" s="10" t="s">
        <v>230</v>
      </c>
      <c r="D147" s="95">
        <f t="shared" si="4"/>
        <v>0</v>
      </c>
      <c r="E147" s="95">
        <v>0</v>
      </c>
      <c r="F147" s="95">
        <v>0</v>
      </c>
      <c r="G147" s="95">
        <v>0</v>
      </c>
      <c r="H147" s="95">
        <v>0</v>
      </c>
    </row>
    <row r="148" spans="1:65" x14ac:dyDescent="0.2">
      <c r="A148" s="25">
        <v>135</v>
      </c>
      <c r="B148" s="12" t="s">
        <v>231</v>
      </c>
      <c r="C148" s="10" t="s">
        <v>232</v>
      </c>
      <c r="D148" s="95">
        <f t="shared" si="4"/>
        <v>0</v>
      </c>
      <c r="E148" s="99">
        <v>0</v>
      </c>
      <c r="F148" s="99">
        <v>0</v>
      </c>
      <c r="G148" s="99">
        <v>0</v>
      </c>
      <c r="H148" s="99">
        <v>0</v>
      </c>
    </row>
    <row r="149" spans="1:65" ht="12.75" x14ac:dyDescent="0.2">
      <c r="A149" s="25">
        <v>136</v>
      </c>
      <c r="B149" s="20" t="s">
        <v>233</v>
      </c>
      <c r="C149" s="13" t="s">
        <v>234</v>
      </c>
      <c r="D149" s="95">
        <f t="shared" si="4"/>
        <v>434076953</v>
      </c>
      <c r="E149" s="99">
        <v>0</v>
      </c>
      <c r="F149" s="99">
        <v>0</v>
      </c>
      <c r="G149" s="99">
        <v>434076953</v>
      </c>
      <c r="H149" s="99">
        <v>0</v>
      </c>
    </row>
    <row r="150" spans="1:65" ht="12.75" x14ac:dyDescent="0.2">
      <c r="A150" s="25">
        <v>137</v>
      </c>
      <c r="B150" s="85" t="s">
        <v>282</v>
      </c>
      <c r="C150" s="86" t="s">
        <v>283</v>
      </c>
      <c r="D150" s="95">
        <f t="shared" si="4"/>
        <v>0</v>
      </c>
      <c r="E150" s="99">
        <v>0</v>
      </c>
      <c r="F150" s="99">
        <v>0</v>
      </c>
      <c r="G150" s="99">
        <v>0</v>
      </c>
      <c r="H150" s="99">
        <v>0</v>
      </c>
    </row>
    <row r="151" spans="1:65" ht="12.75" x14ac:dyDescent="0.2">
      <c r="A151" s="25">
        <v>138</v>
      </c>
      <c r="B151" s="87" t="s">
        <v>284</v>
      </c>
      <c r="C151" s="88" t="s">
        <v>285</v>
      </c>
      <c r="D151" s="95">
        <f t="shared" ref="D151:D153" si="5">SUM(E151:H151)</f>
        <v>0</v>
      </c>
      <c r="E151" s="99">
        <v>0</v>
      </c>
      <c r="F151" s="99">
        <v>0</v>
      </c>
      <c r="G151" s="99">
        <v>0</v>
      </c>
      <c r="H151" s="99">
        <v>0</v>
      </c>
    </row>
    <row r="152" spans="1:65" ht="12.75" x14ac:dyDescent="0.2">
      <c r="A152" s="25">
        <v>139</v>
      </c>
      <c r="B152" s="89" t="s">
        <v>286</v>
      </c>
      <c r="C152" s="90" t="s">
        <v>287</v>
      </c>
      <c r="D152" s="95">
        <f t="shared" si="5"/>
        <v>0</v>
      </c>
      <c r="E152" s="99"/>
      <c r="F152" s="99"/>
      <c r="G152" s="99"/>
      <c r="H152" s="99"/>
    </row>
    <row r="153" spans="1:65" x14ac:dyDescent="0.2">
      <c r="A153" s="25">
        <v>140</v>
      </c>
      <c r="B153" s="25" t="s">
        <v>292</v>
      </c>
      <c r="C153" s="91" t="s">
        <v>293</v>
      </c>
      <c r="D153" s="95">
        <f t="shared" si="5"/>
        <v>0</v>
      </c>
      <c r="E153" s="99"/>
      <c r="F153" s="99"/>
      <c r="G153" s="99"/>
      <c r="H153" s="99"/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60" spans="1:65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1:65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</row>
  </sheetData>
  <mergeCells count="14">
    <mergeCell ref="A2:H2"/>
    <mergeCell ref="A8:C8"/>
    <mergeCell ref="A10:C10"/>
    <mergeCell ref="A93:A96"/>
    <mergeCell ref="B93:B96"/>
    <mergeCell ref="E4:H4"/>
    <mergeCell ref="H5:H7"/>
    <mergeCell ref="A4:A7"/>
    <mergeCell ref="B4:B7"/>
    <mergeCell ref="C4:C7"/>
    <mergeCell ref="D4:D7"/>
    <mergeCell ref="E5:E7"/>
    <mergeCell ref="F5:F7"/>
    <mergeCell ref="G5:G7"/>
  </mergeCells>
  <pageMargins left="0" right="0" top="0" bottom="0" header="0" footer="0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161"/>
  <sheetViews>
    <sheetView zoomScale="98" zoomScaleNormal="98" workbookViewId="0">
      <selection activeCell="A3" sqref="A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16384" width="9.140625" style="8"/>
  </cols>
  <sheetData>
    <row r="2" spans="1:4" ht="42" customHeight="1" x14ac:dyDescent="0.2">
      <c r="A2" s="179" t="s">
        <v>400</v>
      </c>
      <c r="B2" s="179"/>
      <c r="C2" s="179"/>
      <c r="D2" s="179"/>
    </row>
    <row r="3" spans="1:4" x14ac:dyDescent="0.2">
      <c r="C3" s="9"/>
      <c r="D3" s="4" t="s">
        <v>314</v>
      </c>
    </row>
    <row r="4" spans="1:4" s="2" customFormat="1" ht="15.75" customHeight="1" x14ac:dyDescent="0.2">
      <c r="A4" s="170" t="s">
        <v>47</v>
      </c>
      <c r="B4" s="170" t="s">
        <v>61</v>
      </c>
      <c r="C4" s="171" t="s">
        <v>48</v>
      </c>
      <c r="D4" s="206" t="s">
        <v>373</v>
      </c>
    </row>
    <row r="5" spans="1:4" ht="25.5" customHeight="1" x14ac:dyDescent="0.2">
      <c r="A5" s="170"/>
      <c r="B5" s="170"/>
      <c r="C5" s="171"/>
      <c r="D5" s="207"/>
    </row>
    <row r="6" spans="1:4" ht="14.25" customHeight="1" x14ac:dyDescent="0.2">
      <c r="A6" s="170"/>
      <c r="B6" s="170"/>
      <c r="C6" s="171"/>
      <c r="D6" s="207"/>
    </row>
    <row r="7" spans="1:4" ht="21.75" customHeight="1" x14ac:dyDescent="0.2">
      <c r="A7" s="170"/>
      <c r="B7" s="170"/>
      <c r="C7" s="171"/>
      <c r="D7" s="208"/>
    </row>
    <row r="8" spans="1:4" s="2" customFormat="1" x14ac:dyDescent="0.2">
      <c r="A8" s="165" t="s">
        <v>251</v>
      </c>
      <c r="B8" s="165"/>
      <c r="C8" s="165"/>
      <c r="D8" s="96">
        <f>D10+D9</f>
        <v>2364624348</v>
      </c>
    </row>
    <row r="9" spans="1:4" s="3" customFormat="1" ht="11.25" customHeight="1" x14ac:dyDescent="0.2">
      <c r="A9" s="5"/>
      <c r="B9" s="5"/>
      <c r="C9" s="11" t="s">
        <v>57</v>
      </c>
      <c r="D9" s="97"/>
    </row>
    <row r="10" spans="1:4" s="2" customFormat="1" x14ac:dyDescent="0.2">
      <c r="A10" s="165" t="s">
        <v>250</v>
      </c>
      <c r="B10" s="165"/>
      <c r="C10" s="165"/>
      <c r="D10" s="96">
        <f>SUM(D11:D153)-D93</f>
        <v>2364624348</v>
      </c>
    </row>
    <row r="11" spans="1:4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v>41948568</v>
      </c>
    </row>
    <row r="12" spans="1:4" s="1" customFormat="1" x14ac:dyDescent="0.2">
      <c r="A12" s="25">
        <v>2</v>
      </c>
      <c r="B12" s="14" t="s">
        <v>63</v>
      </c>
      <c r="C12" s="10" t="s">
        <v>235</v>
      </c>
      <c r="D12" s="95">
        <v>41645844</v>
      </c>
    </row>
    <row r="13" spans="1:4" s="22" customFormat="1" x14ac:dyDescent="0.2">
      <c r="A13" s="25">
        <v>3</v>
      </c>
      <c r="B13" s="27" t="s">
        <v>64</v>
      </c>
      <c r="C13" s="21" t="s">
        <v>5</v>
      </c>
      <c r="D13" s="98">
        <v>29705856</v>
      </c>
    </row>
    <row r="14" spans="1:4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v>51189204</v>
      </c>
    </row>
    <row r="15" spans="1:4" s="1" customFormat="1" x14ac:dyDescent="0.2">
      <c r="A15" s="25">
        <v>5</v>
      </c>
      <c r="B15" s="12" t="s">
        <v>66</v>
      </c>
      <c r="C15" s="10" t="s">
        <v>8</v>
      </c>
      <c r="D15" s="95">
        <v>40536216</v>
      </c>
    </row>
    <row r="16" spans="1:4" s="22" customFormat="1" x14ac:dyDescent="0.2">
      <c r="A16" s="25">
        <v>6</v>
      </c>
      <c r="B16" s="27" t="s">
        <v>67</v>
      </c>
      <c r="C16" s="21" t="s">
        <v>68</v>
      </c>
      <c r="D16" s="98">
        <v>3662124</v>
      </c>
    </row>
    <row r="17" spans="1:4" s="1" customFormat="1" x14ac:dyDescent="0.2">
      <c r="A17" s="25">
        <v>7</v>
      </c>
      <c r="B17" s="12" t="s">
        <v>69</v>
      </c>
      <c r="C17" s="10" t="s">
        <v>237</v>
      </c>
      <c r="D17" s="95">
        <v>39650364</v>
      </c>
    </row>
    <row r="18" spans="1:4" s="1" customFormat="1" x14ac:dyDescent="0.2">
      <c r="A18" s="25">
        <v>8</v>
      </c>
      <c r="B18" s="26" t="s">
        <v>70</v>
      </c>
      <c r="C18" s="10" t="s">
        <v>17</v>
      </c>
      <c r="D18" s="95">
        <v>36594348</v>
      </c>
    </row>
    <row r="19" spans="1:4" s="1" customFormat="1" x14ac:dyDescent="0.2">
      <c r="A19" s="25">
        <v>9</v>
      </c>
      <c r="B19" s="26" t="s">
        <v>71</v>
      </c>
      <c r="C19" s="10" t="s">
        <v>6</v>
      </c>
      <c r="D19" s="95">
        <v>61567692</v>
      </c>
    </row>
    <row r="20" spans="1:4" s="1" customFormat="1" x14ac:dyDescent="0.2">
      <c r="A20" s="25">
        <v>10</v>
      </c>
      <c r="B20" s="26" t="s">
        <v>72</v>
      </c>
      <c r="C20" s="10" t="s">
        <v>18</v>
      </c>
      <c r="D20" s="95">
        <v>37658580</v>
      </c>
    </row>
    <row r="21" spans="1:4" s="1" customFormat="1" x14ac:dyDescent="0.2">
      <c r="A21" s="25">
        <v>11</v>
      </c>
      <c r="B21" s="26" t="s">
        <v>73</v>
      </c>
      <c r="C21" s="10" t="s">
        <v>7</v>
      </c>
      <c r="D21" s="95">
        <v>38497860</v>
      </c>
    </row>
    <row r="22" spans="1:4" s="1" customFormat="1" x14ac:dyDescent="0.2">
      <c r="A22" s="25">
        <v>12</v>
      </c>
      <c r="B22" s="26" t="s">
        <v>74</v>
      </c>
      <c r="C22" s="10" t="s">
        <v>19</v>
      </c>
      <c r="D22" s="95">
        <v>58016904</v>
      </c>
    </row>
    <row r="23" spans="1:4" s="1" customFormat="1" x14ac:dyDescent="0.2">
      <c r="A23" s="25">
        <v>13</v>
      </c>
      <c r="B23" s="26" t="s">
        <v>259</v>
      </c>
      <c r="C23" s="10" t="s">
        <v>260</v>
      </c>
      <c r="D23" s="95">
        <v>0</v>
      </c>
    </row>
    <row r="24" spans="1:4" s="1" customFormat="1" x14ac:dyDescent="0.2">
      <c r="A24" s="25">
        <v>14</v>
      </c>
      <c r="B24" s="12" t="s">
        <v>75</v>
      </c>
      <c r="C24" s="10" t="s">
        <v>76</v>
      </c>
      <c r="D24" s="95">
        <v>0</v>
      </c>
    </row>
    <row r="25" spans="1:4" s="1" customFormat="1" x14ac:dyDescent="0.2">
      <c r="A25" s="25">
        <v>15</v>
      </c>
      <c r="B25" s="26" t="s">
        <v>77</v>
      </c>
      <c r="C25" s="10" t="s">
        <v>22</v>
      </c>
      <c r="D25" s="95">
        <v>44676192</v>
      </c>
    </row>
    <row r="26" spans="1:4" s="1" customFormat="1" x14ac:dyDescent="0.2">
      <c r="A26" s="25">
        <v>16</v>
      </c>
      <c r="B26" s="26" t="s">
        <v>78</v>
      </c>
      <c r="C26" s="10" t="s">
        <v>10</v>
      </c>
      <c r="D26" s="95">
        <v>64736436</v>
      </c>
    </row>
    <row r="27" spans="1:4" s="1" customFormat="1" x14ac:dyDescent="0.2">
      <c r="A27" s="25">
        <v>17</v>
      </c>
      <c r="B27" s="26" t="s">
        <v>79</v>
      </c>
      <c r="C27" s="10" t="s">
        <v>238</v>
      </c>
      <c r="D27" s="95">
        <v>67309032</v>
      </c>
    </row>
    <row r="28" spans="1:4" s="22" customFormat="1" x14ac:dyDescent="0.2">
      <c r="A28" s="25">
        <v>18</v>
      </c>
      <c r="B28" s="27" t="s">
        <v>80</v>
      </c>
      <c r="C28" s="21" t="s">
        <v>9</v>
      </c>
      <c r="D28" s="98">
        <v>41938764</v>
      </c>
    </row>
    <row r="29" spans="1:4" s="1" customFormat="1" x14ac:dyDescent="0.2">
      <c r="A29" s="25">
        <v>19</v>
      </c>
      <c r="B29" s="12" t="s">
        <v>81</v>
      </c>
      <c r="C29" s="10" t="s">
        <v>11</v>
      </c>
      <c r="D29" s="95">
        <v>32879952</v>
      </c>
    </row>
    <row r="30" spans="1:4" s="1" customFormat="1" x14ac:dyDescent="0.2">
      <c r="A30" s="25">
        <v>20</v>
      </c>
      <c r="B30" s="12" t="s">
        <v>82</v>
      </c>
      <c r="C30" s="10" t="s">
        <v>239</v>
      </c>
      <c r="D30" s="95">
        <v>24157008</v>
      </c>
    </row>
    <row r="31" spans="1:4" x14ac:dyDescent="0.2">
      <c r="A31" s="25">
        <v>21</v>
      </c>
      <c r="B31" s="12" t="s">
        <v>83</v>
      </c>
      <c r="C31" s="10" t="s">
        <v>84</v>
      </c>
      <c r="D31" s="99">
        <v>58476132</v>
      </c>
    </row>
    <row r="32" spans="1:4" s="22" customFormat="1" x14ac:dyDescent="0.2">
      <c r="A32" s="25">
        <v>22</v>
      </c>
      <c r="B32" s="23" t="s">
        <v>85</v>
      </c>
      <c r="C32" s="21" t="s">
        <v>40</v>
      </c>
      <c r="D32" s="98">
        <v>1292316</v>
      </c>
    </row>
    <row r="33" spans="1:4" s="22" customFormat="1" x14ac:dyDescent="0.2">
      <c r="A33" s="25">
        <v>23</v>
      </c>
      <c r="B33" s="27" t="s">
        <v>86</v>
      </c>
      <c r="C33" s="21" t="s">
        <v>87</v>
      </c>
      <c r="D33" s="98">
        <v>0</v>
      </c>
    </row>
    <row r="34" spans="1:4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v>0</v>
      </c>
    </row>
    <row r="35" spans="1:4" s="1" customFormat="1" ht="24" x14ac:dyDescent="0.2">
      <c r="A35" s="25">
        <v>25</v>
      </c>
      <c r="B35" s="26" t="s">
        <v>90</v>
      </c>
      <c r="C35" s="10" t="s">
        <v>91</v>
      </c>
      <c r="D35" s="95">
        <v>0</v>
      </c>
    </row>
    <row r="36" spans="1:4" s="1" customFormat="1" x14ac:dyDescent="0.2">
      <c r="A36" s="25">
        <v>26</v>
      </c>
      <c r="B36" s="12" t="s">
        <v>92</v>
      </c>
      <c r="C36" s="10" t="s">
        <v>93</v>
      </c>
      <c r="D36" s="95">
        <v>0</v>
      </c>
    </row>
    <row r="37" spans="1:4" s="1" customFormat="1" x14ac:dyDescent="0.2">
      <c r="A37" s="25">
        <v>27</v>
      </c>
      <c r="B37" s="26" t="s">
        <v>94</v>
      </c>
      <c r="C37" s="10" t="s">
        <v>95</v>
      </c>
      <c r="D37" s="95">
        <v>55692636</v>
      </c>
    </row>
    <row r="38" spans="1:4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v>0</v>
      </c>
    </row>
    <row r="39" spans="1:4" s="1" customFormat="1" x14ac:dyDescent="0.2">
      <c r="A39" s="25">
        <v>29</v>
      </c>
      <c r="B39" s="14" t="s">
        <v>98</v>
      </c>
      <c r="C39" s="10" t="s">
        <v>99</v>
      </c>
      <c r="D39" s="95">
        <v>0</v>
      </c>
    </row>
    <row r="40" spans="1:4" s="22" customFormat="1" x14ac:dyDescent="0.2">
      <c r="A40" s="25">
        <v>30</v>
      </c>
      <c r="B40" s="23" t="s">
        <v>100</v>
      </c>
      <c r="C40" s="92" t="s">
        <v>298</v>
      </c>
      <c r="D40" s="98">
        <v>0</v>
      </c>
    </row>
    <row r="41" spans="1:4" s="22" customFormat="1" ht="20.25" customHeight="1" x14ac:dyDescent="0.2">
      <c r="A41" s="25">
        <v>31</v>
      </c>
      <c r="B41" s="27" t="s">
        <v>101</v>
      </c>
      <c r="C41" s="21" t="s">
        <v>58</v>
      </c>
      <c r="D41" s="98">
        <v>0</v>
      </c>
    </row>
    <row r="42" spans="1:4" s="22" customFormat="1" x14ac:dyDescent="0.2">
      <c r="A42" s="25">
        <v>32</v>
      </c>
      <c r="B42" s="24" t="s">
        <v>102</v>
      </c>
      <c r="C42" s="21" t="s">
        <v>41</v>
      </c>
      <c r="D42" s="98">
        <v>45695328</v>
      </c>
    </row>
    <row r="43" spans="1:4" x14ac:dyDescent="0.2">
      <c r="A43" s="25">
        <v>33</v>
      </c>
      <c r="B43" s="12" t="s">
        <v>103</v>
      </c>
      <c r="C43" s="10" t="s">
        <v>39</v>
      </c>
      <c r="D43" s="99">
        <v>0</v>
      </c>
    </row>
    <row r="44" spans="1:4" s="1" customFormat="1" x14ac:dyDescent="0.2">
      <c r="A44" s="25">
        <v>34</v>
      </c>
      <c r="B44" s="14" t="s">
        <v>104</v>
      </c>
      <c r="C44" s="10" t="s">
        <v>16</v>
      </c>
      <c r="D44" s="95">
        <v>51043716</v>
      </c>
    </row>
    <row r="45" spans="1:4" s="1" customFormat="1" x14ac:dyDescent="0.2">
      <c r="A45" s="25">
        <v>35</v>
      </c>
      <c r="B45" s="26" t="s">
        <v>105</v>
      </c>
      <c r="C45" s="10" t="s">
        <v>21</v>
      </c>
      <c r="D45" s="95">
        <v>39177624</v>
      </c>
    </row>
    <row r="46" spans="1:4" s="1" customFormat="1" x14ac:dyDescent="0.2">
      <c r="A46" s="25">
        <v>36</v>
      </c>
      <c r="B46" s="14" t="s">
        <v>106</v>
      </c>
      <c r="C46" s="10" t="s">
        <v>25</v>
      </c>
      <c r="D46" s="95">
        <v>40331868</v>
      </c>
    </row>
    <row r="47" spans="1:4" x14ac:dyDescent="0.2">
      <c r="A47" s="25">
        <v>37</v>
      </c>
      <c r="B47" s="12" t="s">
        <v>107</v>
      </c>
      <c r="C47" s="10" t="s">
        <v>240</v>
      </c>
      <c r="D47" s="99">
        <v>56011296</v>
      </c>
    </row>
    <row r="48" spans="1:4" s="1" customFormat="1" x14ac:dyDescent="0.2">
      <c r="A48" s="25">
        <v>38</v>
      </c>
      <c r="B48" s="15" t="s">
        <v>108</v>
      </c>
      <c r="C48" s="16" t="s">
        <v>241</v>
      </c>
      <c r="D48" s="95">
        <v>56888772</v>
      </c>
    </row>
    <row r="49" spans="1:4" s="1" customFormat="1" x14ac:dyDescent="0.2">
      <c r="A49" s="25">
        <v>39</v>
      </c>
      <c r="B49" s="12" t="s">
        <v>109</v>
      </c>
      <c r="C49" s="10" t="s">
        <v>242</v>
      </c>
      <c r="D49" s="95">
        <v>34464972</v>
      </c>
    </row>
    <row r="50" spans="1:4" s="1" customFormat="1" x14ac:dyDescent="0.2">
      <c r="A50" s="25">
        <v>40</v>
      </c>
      <c r="B50" s="12" t="s">
        <v>110</v>
      </c>
      <c r="C50" s="10" t="s">
        <v>24</v>
      </c>
      <c r="D50" s="95">
        <v>51168000</v>
      </c>
    </row>
    <row r="51" spans="1:4" s="1" customFormat="1" x14ac:dyDescent="0.2">
      <c r="A51" s="25">
        <v>41</v>
      </c>
      <c r="B51" s="26" t="s">
        <v>111</v>
      </c>
      <c r="C51" s="10" t="s">
        <v>20</v>
      </c>
      <c r="D51" s="95">
        <v>37026756</v>
      </c>
    </row>
    <row r="52" spans="1:4" s="1" customFormat="1" x14ac:dyDescent="0.2">
      <c r="A52" s="25">
        <v>42</v>
      </c>
      <c r="B52" s="14" t="s">
        <v>112</v>
      </c>
      <c r="C52" s="10" t="s">
        <v>113</v>
      </c>
      <c r="D52" s="95">
        <v>0</v>
      </c>
    </row>
    <row r="53" spans="1:4" s="22" customFormat="1" x14ac:dyDescent="0.2">
      <c r="A53" s="25">
        <v>43</v>
      </c>
      <c r="B53" s="27" t="s">
        <v>114</v>
      </c>
      <c r="C53" s="21" t="s">
        <v>115</v>
      </c>
      <c r="D53" s="98">
        <v>0</v>
      </c>
    </row>
    <row r="54" spans="1:4" s="1" customFormat="1" x14ac:dyDescent="0.2">
      <c r="A54" s="25">
        <v>44</v>
      </c>
      <c r="B54" s="12" t="s">
        <v>116</v>
      </c>
      <c r="C54" s="10" t="s">
        <v>247</v>
      </c>
      <c r="D54" s="95">
        <v>48019440</v>
      </c>
    </row>
    <row r="55" spans="1:4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v>27441204</v>
      </c>
    </row>
    <row r="56" spans="1:4" s="1" customFormat="1" x14ac:dyDescent="0.2">
      <c r="A56" s="25">
        <v>46</v>
      </c>
      <c r="B56" s="26" t="s">
        <v>118</v>
      </c>
      <c r="C56" s="10" t="s">
        <v>3</v>
      </c>
      <c r="D56" s="95">
        <v>43529856</v>
      </c>
    </row>
    <row r="57" spans="1:4" s="1" customFormat="1" x14ac:dyDescent="0.2">
      <c r="A57" s="25">
        <v>47</v>
      </c>
      <c r="B57" s="26" t="s">
        <v>119</v>
      </c>
      <c r="C57" s="10" t="s">
        <v>243</v>
      </c>
      <c r="D57" s="95">
        <v>64892340</v>
      </c>
    </row>
    <row r="58" spans="1:4" s="1" customFormat="1" x14ac:dyDescent="0.2">
      <c r="A58" s="25">
        <v>48</v>
      </c>
      <c r="B58" s="14" t="s">
        <v>120</v>
      </c>
      <c r="C58" s="10" t="s">
        <v>0</v>
      </c>
      <c r="D58" s="95">
        <v>47861220</v>
      </c>
    </row>
    <row r="59" spans="1:4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v>33407220</v>
      </c>
    </row>
    <row r="60" spans="1:4" s="1" customFormat="1" x14ac:dyDescent="0.2">
      <c r="A60" s="25">
        <v>50</v>
      </c>
      <c r="B60" s="14" t="s">
        <v>122</v>
      </c>
      <c r="C60" s="10" t="s">
        <v>1</v>
      </c>
      <c r="D60" s="95">
        <v>46522680</v>
      </c>
    </row>
    <row r="61" spans="1:4" s="1" customFormat="1" x14ac:dyDescent="0.2">
      <c r="A61" s="25">
        <v>51</v>
      </c>
      <c r="B61" s="26" t="s">
        <v>123</v>
      </c>
      <c r="C61" s="10" t="s">
        <v>244</v>
      </c>
      <c r="D61" s="95">
        <v>47421132</v>
      </c>
    </row>
    <row r="62" spans="1:4" s="1" customFormat="1" x14ac:dyDescent="0.2">
      <c r="A62" s="25">
        <v>52</v>
      </c>
      <c r="B62" s="26" t="s">
        <v>124</v>
      </c>
      <c r="C62" s="10" t="s">
        <v>26</v>
      </c>
      <c r="D62" s="95">
        <v>71389728</v>
      </c>
    </row>
    <row r="63" spans="1:4" s="1" customFormat="1" x14ac:dyDescent="0.2">
      <c r="A63" s="25">
        <v>53</v>
      </c>
      <c r="B63" s="26" t="s">
        <v>125</v>
      </c>
      <c r="C63" s="10" t="s">
        <v>245</v>
      </c>
      <c r="D63" s="95">
        <v>50893008</v>
      </c>
    </row>
    <row r="64" spans="1:4" s="1" customFormat="1" x14ac:dyDescent="0.2">
      <c r="A64" s="25">
        <v>54</v>
      </c>
      <c r="B64" s="26" t="s">
        <v>126</v>
      </c>
      <c r="C64" s="10" t="s">
        <v>127</v>
      </c>
      <c r="D64" s="95">
        <v>0</v>
      </c>
    </row>
    <row r="65" spans="1:4" s="1" customFormat="1" x14ac:dyDescent="0.2">
      <c r="A65" s="25">
        <v>55</v>
      </c>
      <c r="B65" s="26" t="s">
        <v>249</v>
      </c>
      <c r="C65" s="10" t="s">
        <v>248</v>
      </c>
      <c r="D65" s="95">
        <v>0</v>
      </c>
    </row>
    <row r="66" spans="1:4" s="1" customFormat="1" x14ac:dyDescent="0.2">
      <c r="A66" s="25">
        <v>56</v>
      </c>
      <c r="B66" s="26" t="s">
        <v>261</v>
      </c>
      <c r="C66" s="10" t="s">
        <v>262</v>
      </c>
      <c r="D66" s="95">
        <v>0</v>
      </c>
    </row>
    <row r="67" spans="1:4" s="1" customFormat="1" x14ac:dyDescent="0.2">
      <c r="A67" s="25">
        <v>57</v>
      </c>
      <c r="B67" s="26" t="s">
        <v>128</v>
      </c>
      <c r="C67" s="10" t="s">
        <v>55</v>
      </c>
      <c r="D67" s="95">
        <v>0</v>
      </c>
    </row>
    <row r="68" spans="1:4" s="1" customFormat="1" x14ac:dyDescent="0.2">
      <c r="A68" s="25">
        <v>58</v>
      </c>
      <c r="B68" s="14" t="s">
        <v>129</v>
      </c>
      <c r="C68" s="10" t="s">
        <v>263</v>
      </c>
      <c r="D68" s="95">
        <v>0</v>
      </c>
    </row>
    <row r="69" spans="1:4" s="1" customFormat="1" ht="24" x14ac:dyDescent="0.2">
      <c r="A69" s="25">
        <v>59</v>
      </c>
      <c r="B69" s="12" t="s">
        <v>130</v>
      </c>
      <c r="C69" s="10" t="s">
        <v>131</v>
      </c>
      <c r="D69" s="95">
        <v>0</v>
      </c>
    </row>
    <row r="70" spans="1:4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v>0</v>
      </c>
    </row>
    <row r="71" spans="1:4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v>0</v>
      </c>
    </row>
    <row r="72" spans="1:4" s="1" customFormat="1" ht="24" x14ac:dyDescent="0.2">
      <c r="A72" s="25">
        <v>62</v>
      </c>
      <c r="B72" s="12" t="s">
        <v>134</v>
      </c>
      <c r="C72" s="10" t="s">
        <v>265</v>
      </c>
      <c r="D72" s="95">
        <v>0</v>
      </c>
    </row>
    <row r="73" spans="1:4" s="1" customFormat="1" ht="24" x14ac:dyDescent="0.2">
      <c r="A73" s="25">
        <v>63</v>
      </c>
      <c r="B73" s="12" t="s">
        <v>135</v>
      </c>
      <c r="C73" s="10" t="s">
        <v>266</v>
      </c>
      <c r="D73" s="95">
        <v>0</v>
      </c>
    </row>
    <row r="74" spans="1:4" s="1" customFormat="1" x14ac:dyDescent="0.2">
      <c r="A74" s="25">
        <v>64</v>
      </c>
      <c r="B74" s="14" t="s">
        <v>136</v>
      </c>
      <c r="C74" s="10" t="s">
        <v>267</v>
      </c>
      <c r="D74" s="95">
        <v>0</v>
      </c>
    </row>
    <row r="75" spans="1:4" s="1" customFormat="1" x14ac:dyDescent="0.2">
      <c r="A75" s="25">
        <v>65</v>
      </c>
      <c r="B75" s="14" t="s">
        <v>137</v>
      </c>
      <c r="C75" s="10" t="s">
        <v>54</v>
      </c>
      <c r="D75" s="95">
        <v>0</v>
      </c>
    </row>
    <row r="76" spans="1:4" s="1" customFormat="1" x14ac:dyDescent="0.2">
      <c r="A76" s="25">
        <v>66</v>
      </c>
      <c r="B76" s="14" t="s">
        <v>138</v>
      </c>
      <c r="C76" s="10" t="s">
        <v>268</v>
      </c>
      <c r="D76" s="95">
        <v>0</v>
      </c>
    </row>
    <row r="77" spans="1:4" s="1" customFormat="1" ht="24" x14ac:dyDescent="0.2">
      <c r="A77" s="25">
        <v>67</v>
      </c>
      <c r="B77" s="14" t="s">
        <v>139</v>
      </c>
      <c r="C77" s="10" t="s">
        <v>269</v>
      </c>
      <c r="D77" s="95">
        <v>0</v>
      </c>
    </row>
    <row r="78" spans="1:4" s="1" customFormat="1" ht="24" x14ac:dyDescent="0.2">
      <c r="A78" s="25">
        <v>68</v>
      </c>
      <c r="B78" s="12" t="s">
        <v>140</v>
      </c>
      <c r="C78" s="10" t="s">
        <v>270</v>
      </c>
      <c r="D78" s="95">
        <v>0</v>
      </c>
    </row>
    <row r="79" spans="1:4" s="1" customFormat="1" ht="24" x14ac:dyDescent="0.2">
      <c r="A79" s="25">
        <v>69</v>
      </c>
      <c r="B79" s="14" t="s">
        <v>141</v>
      </c>
      <c r="C79" s="10" t="s">
        <v>271</v>
      </c>
      <c r="D79" s="95">
        <v>0</v>
      </c>
    </row>
    <row r="80" spans="1:4" s="1" customFormat="1" ht="24" x14ac:dyDescent="0.2">
      <c r="A80" s="25">
        <v>70</v>
      </c>
      <c r="B80" s="14" t="s">
        <v>142</v>
      </c>
      <c r="C80" s="10" t="s">
        <v>272</v>
      </c>
      <c r="D80" s="95">
        <v>0</v>
      </c>
    </row>
    <row r="81" spans="1:4" s="1" customFormat="1" ht="24" x14ac:dyDescent="0.2">
      <c r="A81" s="25">
        <v>71</v>
      </c>
      <c r="B81" s="12" t="s">
        <v>143</v>
      </c>
      <c r="C81" s="10" t="s">
        <v>273</v>
      </c>
      <c r="D81" s="95">
        <v>0</v>
      </c>
    </row>
    <row r="82" spans="1:4" s="1" customFormat="1" ht="24" x14ac:dyDescent="0.2">
      <c r="A82" s="25">
        <v>72</v>
      </c>
      <c r="B82" s="12" t="s">
        <v>144</v>
      </c>
      <c r="C82" s="10" t="s">
        <v>274</v>
      </c>
      <c r="D82" s="95">
        <v>0</v>
      </c>
    </row>
    <row r="83" spans="1:4" s="1" customFormat="1" ht="24" x14ac:dyDescent="0.2">
      <c r="A83" s="25">
        <v>73</v>
      </c>
      <c r="B83" s="12" t="s">
        <v>145</v>
      </c>
      <c r="C83" s="10" t="s">
        <v>275</v>
      </c>
      <c r="D83" s="95">
        <v>0</v>
      </c>
    </row>
    <row r="84" spans="1:4" s="1" customFormat="1" x14ac:dyDescent="0.2">
      <c r="A84" s="25">
        <v>74</v>
      </c>
      <c r="B84" s="26" t="s">
        <v>146</v>
      </c>
      <c r="C84" s="10" t="s">
        <v>147</v>
      </c>
      <c r="D84" s="95">
        <v>1292748</v>
      </c>
    </row>
    <row r="85" spans="1:4" s="1" customFormat="1" x14ac:dyDescent="0.2">
      <c r="A85" s="25">
        <v>75</v>
      </c>
      <c r="B85" s="12" t="s">
        <v>148</v>
      </c>
      <c r="C85" s="10" t="s">
        <v>276</v>
      </c>
      <c r="D85" s="95">
        <v>3154488</v>
      </c>
    </row>
    <row r="86" spans="1:4" s="1" customFormat="1" x14ac:dyDescent="0.2">
      <c r="A86" s="25">
        <v>76</v>
      </c>
      <c r="B86" s="26" t="s">
        <v>149</v>
      </c>
      <c r="C86" s="10" t="s">
        <v>36</v>
      </c>
      <c r="D86" s="95">
        <v>2517804</v>
      </c>
    </row>
    <row r="87" spans="1:4" s="1" customFormat="1" x14ac:dyDescent="0.2">
      <c r="A87" s="25">
        <v>77</v>
      </c>
      <c r="B87" s="12" t="s">
        <v>150</v>
      </c>
      <c r="C87" s="10" t="s">
        <v>38</v>
      </c>
      <c r="D87" s="95">
        <v>0</v>
      </c>
    </row>
    <row r="88" spans="1:4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v>4452168</v>
      </c>
    </row>
    <row r="89" spans="1:4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v>0</v>
      </c>
    </row>
    <row r="90" spans="1:4" s="1" customFormat="1" x14ac:dyDescent="0.2">
      <c r="A90" s="25">
        <v>80</v>
      </c>
      <c r="B90" s="12" t="s">
        <v>153</v>
      </c>
      <c r="C90" s="10" t="s">
        <v>257</v>
      </c>
      <c r="D90" s="95">
        <v>2055600</v>
      </c>
    </row>
    <row r="91" spans="1:4" s="1" customFormat="1" x14ac:dyDescent="0.2">
      <c r="A91" s="25">
        <v>81</v>
      </c>
      <c r="B91" s="12" t="s">
        <v>154</v>
      </c>
      <c r="C91" s="10" t="s">
        <v>45</v>
      </c>
      <c r="D91" s="95">
        <v>0</v>
      </c>
    </row>
    <row r="92" spans="1:4" s="1" customFormat="1" x14ac:dyDescent="0.2">
      <c r="A92" s="25">
        <v>82</v>
      </c>
      <c r="B92" s="14" t="s">
        <v>155</v>
      </c>
      <c r="C92" s="10" t="s">
        <v>291</v>
      </c>
      <c r="D92" s="95">
        <v>0</v>
      </c>
    </row>
    <row r="93" spans="1:4" s="1" customFormat="1" ht="24" x14ac:dyDescent="0.2">
      <c r="A93" s="143">
        <v>83</v>
      </c>
      <c r="B93" s="146" t="s">
        <v>156</v>
      </c>
      <c r="C93" s="17" t="s">
        <v>277</v>
      </c>
      <c r="D93" s="95">
        <v>0</v>
      </c>
    </row>
    <row r="94" spans="1:4" s="1" customFormat="1" ht="48" x14ac:dyDescent="0.2">
      <c r="A94" s="144"/>
      <c r="B94" s="147"/>
      <c r="C94" s="10" t="s">
        <v>389</v>
      </c>
      <c r="D94" s="95"/>
    </row>
    <row r="95" spans="1:4" s="1" customFormat="1" ht="24" x14ac:dyDescent="0.2">
      <c r="A95" s="144"/>
      <c r="B95" s="147"/>
      <c r="C95" s="10" t="s">
        <v>279</v>
      </c>
      <c r="D95" s="95"/>
    </row>
    <row r="96" spans="1:4" s="1" customFormat="1" ht="36" x14ac:dyDescent="0.2">
      <c r="A96" s="145"/>
      <c r="B96" s="148"/>
      <c r="C96" s="28" t="s">
        <v>390</v>
      </c>
      <c r="D96" s="95"/>
    </row>
    <row r="97" spans="1:4" s="1" customFormat="1" ht="24" x14ac:dyDescent="0.2">
      <c r="A97" s="25">
        <v>84</v>
      </c>
      <c r="B97" s="14" t="s">
        <v>157</v>
      </c>
      <c r="C97" s="10" t="s">
        <v>52</v>
      </c>
      <c r="D97" s="95"/>
    </row>
    <row r="98" spans="1:4" s="1" customFormat="1" x14ac:dyDescent="0.2">
      <c r="A98" s="25">
        <v>85</v>
      </c>
      <c r="B98" s="14" t="s">
        <v>158</v>
      </c>
      <c r="C98" s="10" t="s">
        <v>159</v>
      </c>
      <c r="D98" s="95"/>
    </row>
    <row r="99" spans="1:4" s="1" customFormat="1" x14ac:dyDescent="0.2">
      <c r="A99" s="25">
        <v>86</v>
      </c>
      <c r="B99" s="26" t="s">
        <v>160</v>
      </c>
      <c r="C99" s="10" t="s">
        <v>161</v>
      </c>
      <c r="D99" s="95"/>
    </row>
    <row r="100" spans="1:4" s="1" customFormat="1" x14ac:dyDescent="0.2">
      <c r="A100" s="25">
        <v>87</v>
      </c>
      <c r="B100" s="14" t="s">
        <v>162</v>
      </c>
      <c r="C100" s="10" t="s">
        <v>28</v>
      </c>
      <c r="D100" s="95">
        <v>28837956</v>
      </c>
    </row>
    <row r="101" spans="1:4" s="1" customFormat="1" x14ac:dyDescent="0.2">
      <c r="A101" s="25">
        <v>88</v>
      </c>
      <c r="B101" s="26" t="s">
        <v>163</v>
      </c>
      <c r="C101" s="10" t="s">
        <v>12</v>
      </c>
      <c r="D101" s="95">
        <v>24186948</v>
      </c>
    </row>
    <row r="102" spans="1:4" s="1" customFormat="1" x14ac:dyDescent="0.2">
      <c r="A102" s="25">
        <v>89</v>
      </c>
      <c r="B102" s="26" t="s">
        <v>164</v>
      </c>
      <c r="C102" s="10" t="s">
        <v>27</v>
      </c>
      <c r="D102" s="95">
        <v>16565184</v>
      </c>
    </row>
    <row r="103" spans="1:4" s="1" customFormat="1" x14ac:dyDescent="0.2">
      <c r="A103" s="25">
        <v>90</v>
      </c>
      <c r="B103" s="14" t="s">
        <v>165</v>
      </c>
      <c r="C103" s="10" t="s">
        <v>46</v>
      </c>
      <c r="D103" s="95">
        <v>34008348</v>
      </c>
    </row>
    <row r="104" spans="1:4" s="1" customFormat="1" x14ac:dyDescent="0.2">
      <c r="A104" s="25">
        <v>91</v>
      </c>
      <c r="B104" s="14" t="s">
        <v>166</v>
      </c>
      <c r="C104" s="10" t="s">
        <v>33</v>
      </c>
      <c r="D104" s="95">
        <v>49559328</v>
      </c>
    </row>
    <row r="105" spans="1:4" s="1" customFormat="1" x14ac:dyDescent="0.2">
      <c r="A105" s="25">
        <v>92</v>
      </c>
      <c r="B105" s="12" t="s">
        <v>167</v>
      </c>
      <c r="C105" s="10" t="s">
        <v>29</v>
      </c>
      <c r="D105" s="95">
        <v>57993000</v>
      </c>
    </row>
    <row r="106" spans="1:4" s="1" customFormat="1" x14ac:dyDescent="0.2">
      <c r="A106" s="25">
        <v>93</v>
      </c>
      <c r="B106" s="12" t="s">
        <v>168</v>
      </c>
      <c r="C106" s="10" t="s">
        <v>30</v>
      </c>
      <c r="D106" s="95">
        <v>54312612</v>
      </c>
    </row>
    <row r="107" spans="1:4" s="1" customFormat="1" x14ac:dyDescent="0.2">
      <c r="A107" s="25">
        <v>94</v>
      </c>
      <c r="B107" s="26" t="s">
        <v>169</v>
      </c>
      <c r="C107" s="10" t="s">
        <v>14</v>
      </c>
      <c r="D107" s="95">
        <v>23727600</v>
      </c>
    </row>
    <row r="108" spans="1:4" s="1" customFormat="1" x14ac:dyDescent="0.2">
      <c r="A108" s="25">
        <v>95</v>
      </c>
      <c r="B108" s="12" t="s">
        <v>170</v>
      </c>
      <c r="C108" s="10" t="s">
        <v>31</v>
      </c>
      <c r="D108" s="95">
        <v>43343388</v>
      </c>
    </row>
    <row r="109" spans="1:4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v>42611328</v>
      </c>
    </row>
    <row r="110" spans="1:4" s="22" customFormat="1" x14ac:dyDescent="0.2">
      <c r="A110" s="25">
        <v>97</v>
      </c>
      <c r="B110" s="24" t="s">
        <v>172</v>
      </c>
      <c r="C110" s="21" t="s">
        <v>13</v>
      </c>
      <c r="D110" s="98">
        <v>24015084</v>
      </c>
    </row>
    <row r="111" spans="1:4" s="1" customFormat="1" x14ac:dyDescent="0.2">
      <c r="A111" s="25">
        <v>98</v>
      </c>
      <c r="B111" s="26" t="s">
        <v>173</v>
      </c>
      <c r="C111" s="10" t="s">
        <v>32</v>
      </c>
      <c r="D111" s="95">
        <v>21624048</v>
      </c>
    </row>
    <row r="112" spans="1:4" s="1" customFormat="1" x14ac:dyDescent="0.2">
      <c r="A112" s="25">
        <v>99</v>
      </c>
      <c r="B112" s="26" t="s">
        <v>174</v>
      </c>
      <c r="C112" s="10" t="s">
        <v>56</v>
      </c>
      <c r="D112" s="95">
        <v>41648724</v>
      </c>
    </row>
    <row r="113" spans="1:4" s="1" customFormat="1" x14ac:dyDescent="0.2">
      <c r="A113" s="25">
        <v>100</v>
      </c>
      <c r="B113" s="12" t="s">
        <v>175</v>
      </c>
      <c r="C113" s="10" t="s">
        <v>34</v>
      </c>
      <c r="D113" s="95">
        <v>50853540</v>
      </c>
    </row>
    <row r="114" spans="1:4" s="1" customFormat="1" x14ac:dyDescent="0.2">
      <c r="A114" s="25">
        <v>101</v>
      </c>
      <c r="B114" s="14" t="s">
        <v>176</v>
      </c>
      <c r="C114" s="10" t="s">
        <v>246</v>
      </c>
      <c r="D114" s="95">
        <v>37267812</v>
      </c>
    </row>
    <row r="115" spans="1:4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v>0</v>
      </c>
    </row>
    <row r="116" spans="1:4" s="1" customFormat="1" x14ac:dyDescent="0.2">
      <c r="A116" s="25">
        <v>103</v>
      </c>
      <c r="B116" s="12" t="s">
        <v>179</v>
      </c>
      <c r="C116" s="10" t="s">
        <v>180</v>
      </c>
      <c r="D116" s="95">
        <v>0</v>
      </c>
    </row>
    <row r="117" spans="1:4" s="1" customFormat="1" x14ac:dyDescent="0.2">
      <c r="A117" s="25">
        <v>104</v>
      </c>
      <c r="B117" s="26" t="s">
        <v>181</v>
      </c>
      <c r="C117" s="10" t="s">
        <v>182</v>
      </c>
      <c r="D117" s="95">
        <v>0</v>
      </c>
    </row>
    <row r="118" spans="1:4" s="1" customFormat="1" x14ac:dyDescent="0.2">
      <c r="A118" s="25">
        <v>105</v>
      </c>
      <c r="B118" s="26" t="s">
        <v>183</v>
      </c>
      <c r="C118" s="10" t="s">
        <v>184</v>
      </c>
      <c r="D118" s="95">
        <v>0</v>
      </c>
    </row>
    <row r="119" spans="1:4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v>0</v>
      </c>
    </row>
    <row r="120" spans="1:4" s="1" customFormat="1" ht="24" x14ac:dyDescent="0.2">
      <c r="A120" s="25">
        <v>107</v>
      </c>
      <c r="B120" s="26" t="s">
        <v>187</v>
      </c>
      <c r="C120" s="10" t="s">
        <v>188</v>
      </c>
      <c r="D120" s="95">
        <v>0</v>
      </c>
    </row>
    <row r="121" spans="1:4" s="1" customFormat="1" x14ac:dyDescent="0.2">
      <c r="A121" s="25">
        <v>108</v>
      </c>
      <c r="B121" s="26" t="s">
        <v>189</v>
      </c>
      <c r="C121" s="10" t="s">
        <v>190</v>
      </c>
      <c r="D121" s="95">
        <v>0</v>
      </c>
    </row>
    <row r="122" spans="1:4" s="1" customFormat="1" x14ac:dyDescent="0.2">
      <c r="A122" s="25">
        <v>109</v>
      </c>
      <c r="B122" s="26" t="s">
        <v>191</v>
      </c>
      <c r="C122" s="10" t="s">
        <v>192</v>
      </c>
      <c r="D122" s="95">
        <v>0</v>
      </c>
    </row>
    <row r="123" spans="1:4" s="1" customFormat="1" x14ac:dyDescent="0.2">
      <c r="A123" s="25">
        <v>110</v>
      </c>
      <c r="B123" s="18" t="s">
        <v>193</v>
      </c>
      <c r="C123" s="16" t="s">
        <v>194</v>
      </c>
      <c r="D123" s="95">
        <v>0</v>
      </c>
    </row>
    <row r="124" spans="1:4" s="1" customFormat="1" x14ac:dyDescent="0.2">
      <c r="A124" s="25">
        <v>111</v>
      </c>
      <c r="B124" s="18" t="s">
        <v>280</v>
      </c>
      <c r="C124" s="16" t="s">
        <v>255</v>
      </c>
      <c r="D124" s="95">
        <v>0</v>
      </c>
    </row>
    <row r="125" spans="1:4" s="1" customFormat="1" x14ac:dyDescent="0.2">
      <c r="A125" s="25">
        <v>112</v>
      </c>
      <c r="B125" s="14" t="s">
        <v>195</v>
      </c>
      <c r="C125" s="10" t="s">
        <v>196</v>
      </c>
      <c r="D125" s="95">
        <v>0</v>
      </c>
    </row>
    <row r="126" spans="1:4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v>0</v>
      </c>
    </row>
    <row r="127" spans="1:4" s="1" customFormat="1" x14ac:dyDescent="0.2">
      <c r="A127" s="25">
        <v>114</v>
      </c>
      <c r="B127" s="12" t="s">
        <v>199</v>
      </c>
      <c r="C127" s="19" t="s">
        <v>200</v>
      </c>
      <c r="D127" s="95">
        <v>0</v>
      </c>
    </row>
    <row r="128" spans="1:4" s="1" customFormat="1" x14ac:dyDescent="0.2">
      <c r="A128" s="25">
        <v>115</v>
      </c>
      <c r="B128" s="26" t="s">
        <v>201</v>
      </c>
      <c r="C128" s="10" t="s">
        <v>294</v>
      </c>
      <c r="D128" s="95">
        <v>0</v>
      </c>
    </row>
    <row r="129" spans="1:4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v>0</v>
      </c>
    </row>
    <row r="130" spans="1:4" s="1" customFormat="1" x14ac:dyDescent="0.2">
      <c r="A130" s="25">
        <v>117</v>
      </c>
      <c r="B130" s="14" t="s">
        <v>203</v>
      </c>
      <c r="C130" s="10" t="s">
        <v>204</v>
      </c>
      <c r="D130" s="95">
        <v>0</v>
      </c>
    </row>
    <row r="131" spans="1:4" s="1" customFormat="1" x14ac:dyDescent="0.2">
      <c r="A131" s="25">
        <v>118</v>
      </c>
      <c r="B131" s="14" t="s">
        <v>205</v>
      </c>
      <c r="C131" s="10" t="s">
        <v>206</v>
      </c>
      <c r="D131" s="95">
        <v>0</v>
      </c>
    </row>
    <row r="132" spans="1:4" s="1" customFormat="1" x14ac:dyDescent="0.2">
      <c r="A132" s="25">
        <v>119</v>
      </c>
      <c r="B132" s="12" t="s">
        <v>207</v>
      </c>
      <c r="C132" s="10" t="s">
        <v>208</v>
      </c>
      <c r="D132" s="95">
        <v>0</v>
      </c>
    </row>
    <row r="133" spans="1:4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v>0</v>
      </c>
    </row>
    <row r="134" spans="1:4" s="1" customFormat="1" x14ac:dyDescent="0.2">
      <c r="A134" s="25">
        <v>121</v>
      </c>
      <c r="B134" s="26" t="s">
        <v>211</v>
      </c>
      <c r="C134" s="10" t="s">
        <v>212</v>
      </c>
      <c r="D134" s="95">
        <v>0</v>
      </c>
    </row>
    <row r="135" spans="1:4" s="1" customFormat="1" x14ac:dyDescent="0.2">
      <c r="A135" s="25">
        <v>122</v>
      </c>
      <c r="B135" s="26" t="s">
        <v>213</v>
      </c>
      <c r="C135" s="10" t="s">
        <v>214</v>
      </c>
      <c r="D135" s="95">
        <v>0</v>
      </c>
    </row>
    <row r="136" spans="1:4" s="1" customFormat="1" x14ac:dyDescent="0.2">
      <c r="A136" s="25">
        <v>123</v>
      </c>
      <c r="B136" s="26" t="s">
        <v>215</v>
      </c>
      <c r="C136" s="10" t="s">
        <v>252</v>
      </c>
      <c r="D136" s="95">
        <v>0</v>
      </c>
    </row>
    <row r="137" spans="1:4" ht="10.5" customHeight="1" x14ac:dyDescent="0.2">
      <c r="A137" s="25">
        <v>124</v>
      </c>
      <c r="B137" s="26" t="s">
        <v>216</v>
      </c>
      <c r="C137" s="10" t="s">
        <v>217</v>
      </c>
      <c r="D137" s="99">
        <v>0</v>
      </c>
    </row>
    <row r="138" spans="1:4" s="1" customFormat="1" x14ac:dyDescent="0.2">
      <c r="A138" s="25">
        <v>125</v>
      </c>
      <c r="B138" s="26" t="s">
        <v>218</v>
      </c>
      <c r="C138" s="10" t="s">
        <v>42</v>
      </c>
      <c r="D138" s="95">
        <v>0</v>
      </c>
    </row>
    <row r="139" spans="1:4" s="1" customFormat="1" x14ac:dyDescent="0.2">
      <c r="A139" s="25">
        <v>126</v>
      </c>
      <c r="B139" s="12" t="s">
        <v>219</v>
      </c>
      <c r="C139" s="10" t="s">
        <v>49</v>
      </c>
      <c r="D139" s="95">
        <v>0</v>
      </c>
    </row>
    <row r="140" spans="1:4" s="1" customFormat="1" x14ac:dyDescent="0.2">
      <c r="A140" s="25">
        <v>127</v>
      </c>
      <c r="B140" s="12" t="s">
        <v>220</v>
      </c>
      <c r="C140" s="10" t="s">
        <v>256</v>
      </c>
      <c r="D140" s="95">
        <v>0</v>
      </c>
    </row>
    <row r="141" spans="1:4" s="1" customFormat="1" x14ac:dyDescent="0.2">
      <c r="A141" s="25">
        <v>128</v>
      </c>
      <c r="B141" s="12" t="s">
        <v>221</v>
      </c>
      <c r="C141" s="10" t="s">
        <v>51</v>
      </c>
      <c r="D141" s="95">
        <v>0</v>
      </c>
    </row>
    <row r="142" spans="1:4" s="1" customFormat="1" x14ac:dyDescent="0.2">
      <c r="A142" s="25">
        <v>129</v>
      </c>
      <c r="B142" s="26" t="s">
        <v>222</v>
      </c>
      <c r="C142" s="10" t="s">
        <v>50</v>
      </c>
      <c r="D142" s="95">
        <v>0</v>
      </c>
    </row>
    <row r="143" spans="1:4" s="1" customFormat="1" x14ac:dyDescent="0.2">
      <c r="A143" s="25">
        <v>130</v>
      </c>
      <c r="B143" s="26" t="s">
        <v>223</v>
      </c>
      <c r="C143" s="10" t="s">
        <v>224</v>
      </c>
      <c r="D143" s="95">
        <v>0</v>
      </c>
    </row>
    <row r="144" spans="1:4" s="1" customFormat="1" x14ac:dyDescent="0.2">
      <c r="A144" s="25">
        <v>131</v>
      </c>
      <c r="B144" s="26" t="s">
        <v>225</v>
      </c>
      <c r="C144" s="10" t="s">
        <v>43</v>
      </c>
      <c r="D144" s="95">
        <v>0</v>
      </c>
    </row>
    <row r="145" spans="1:60" s="1" customFormat="1" x14ac:dyDescent="0.2">
      <c r="A145" s="25">
        <v>132</v>
      </c>
      <c r="B145" s="12" t="s">
        <v>226</v>
      </c>
      <c r="C145" s="10" t="s">
        <v>254</v>
      </c>
      <c r="D145" s="95">
        <v>0</v>
      </c>
    </row>
    <row r="146" spans="1:60" s="1" customFormat="1" x14ac:dyDescent="0.2">
      <c r="A146" s="25">
        <v>133</v>
      </c>
      <c r="B146" s="14" t="s">
        <v>227</v>
      </c>
      <c r="C146" s="10" t="s">
        <v>228</v>
      </c>
      <c r="D146" s="95">
        <v>35578452</v>
      </c>
    </row>
    <row r="147" spans="1:60" x14ac:dyDescent="0.2">
      <c r="A147" s="25">
        <v>134</v>
      </c>
      <c r="B147" s="26" t="s">
        <v>229</v>
      </c>
      <c r="C147" s="10" t="s">
        <v>230</v>
      </c>
      <c r="D147" s="95">
        <v>0</v>
      </c>
    </row>
    <row r="148" spans="1:60" x14ac:dyDescent="0.2">
      <c r="A148" s="25">
        <v>135</v>
      </c>
      <c r="B148" s="12" t="s">
        <v>231</v>
      </c>
      <c r="C148" s="10" t="s">
        <v>232</v>
      </c>
      <c r="D148" s="95">
        <v>0</v>
      </c>
    </row>
    <row r="149" spans="1:60" ht="12.75" x14ac:dyDescent="0.2">
      <c r="A149" s="25">
        <v>136</v>
      </c>
      <c r="B149" s="20" t="s">
        <v>233</v>
      </c>
      <c r="C149" s="13" t="s">
        <v>234</v>
      </c>
      <c r="D149" s="95">
        <v>0</v>
      </c>
    </row>
    <row r="150" spans="1:60" ht="12.75" x14ac:dyDescent="0.2">
      <c r="A150" s="25">
        <v>137</v>
      </c>
      <c r="B150" s="85" t="s">
        <v>282</v>
      </c>
      <c r="C150" s="86" t="s">
        <v>283</v>
      </c>
      <c r="D150" s="95">
        <v>0</v>
      </c>
    </row>
    <row r="151" spans="1:60" ht="12.75" x14ac:dyDescent="0.2">
      <c r="A151" s="25">
        <v>138</v>
      </c>
      <c r="B151" s="87" t="s">
        <v>284</v>
      </c>
      <c r="C151" s="88" t="s">
        <v>285</v>
      </c>
      <c r="D151" s="95">
        <v>0</v>
      </c>
    </row>
    <row r="152" spans="1:60" ht="12.75" x14ac:dyDescent="0.2">
      <c r="A152" s="25">
        <v>139</v>
      </c>
      <c r="B152" s="89" t="s">
        <v>286</v>
      </c>
      <c r="C152" s="90" t="s">
        <v>287</v>
      </c>
      <c r="D152" s="95">
        <v>0</v>
      </c>
    </row>
    <row r="153" spans="1:60" x14ac:dyDescent="0.2">
      <c r="A153" s="25">
        <v>140</v>
      </c>
      <c r="B153" s="25" t="s">
        <v>292</v>
      </c>
      <c r="C153" s="91" t="s">
        <v>293</v>
      </c>
      <c r="D153" s="95">
        <v>0</v>
      </c>
    </row>
    <row r="156" spans="1:60" s="4" customFormat="1" x14ac:dyDescent="0.2">
      <c r="A156" s="6"/>
      <c r="B156" s="6"/>
      <c r="C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:60" s="4" customFormat="1" x14ac:dyDescent="0.2">
      <c r="A157" s="6"/>
      <c r="B157" s="6"/>
      <c r="C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:60" s="4" customFormat="1" x14ac:dyDescent="0.2">
      <c r="A158" s="6"/>
      <c r="B158" s="6"/>
      <c r="C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60" spans="1:60" s="4" customFormat="1" x14ac:dyDescent="0.2">
      <c r="A160" s="6"/>
      <c r="B160" s="6"/>
      <c r="C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:60" s="4" customFormat="1" x14ac:dyDescent="0.2">
      <c r="A161" s="6"/>
      <c r="B161" s="6"/>
      <c r="C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</sheetData>
  <mergeCells count="9">
    <mergeCell ref="A8:C8"/>
    <mergeCell ref="A10:C10"/>
    <mergeCell ref="A93:A96"/>
    <mergeCell ref="B93:B96"/>
    <mergeCell ref="A2:D2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61"/>
  <sheetViews>
    <sheetView zoomScale="98" zoomScaleNormal="98" workbookViewId="0">
      <pane ySplit="10" topLeftCell="A11" activePane="bottomLeft" state="frozen"/>
      <selection activeCell="C1" sqref="C1"/>
      <selection pane="bottomLeft" activeCell="A2" sqref="A2:I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42" customHeight="1" x14ac:dyDescent="0.2">
      <c r="A2" s="179" t="s">
        <v>401</v>
      </c>
      <c r="B2" s="179"/>
      <c r="C2" s="179"/>
      <c r="D2" s="179"/>
      <c r="E2" s="179"/>
      <c r="F2" s="179"/>
      <c r="G2" s="179"/>
      <c r="H2" s="179"/>
      <c r="I2" s="179"/>
    </row>
    <row r="3" spans="1:9" x14ac:dyDescent="0.2">
      <c r="C3" s="9"/>
      <c r="I3" s="4" t="s">
        <v>314</v>
      </c>
    </row>
    <row r="4" spans="1:9" s="2" customFormat="1" ht="28.5" customHeight="1" x14ac:dyDescent="0.2">
      <c r="A4" s="170" t="s">
        <v>47</v>
      </c>
      <c r="B4" s="170" t="s">
        <v>61</v>
      </c>
      <c r="C4" s="171" t="s">
        <v>48</v>
      </c>
      <c r="D4" s="209" t="s">
        <v>258</v>
      </c>
      <c r="E4" s="209" t="s">
        <v>374</v>
      </c>
      <c r="F4" s="209"/>
      <c r="G4" s="209" t="s">
        <v>375</v>
      </c>
      <c r="H4" s="209"/>
      <c r="I4" s="209"/>
    </row>
    <row r="5" spans="1:9" ht="25.5" customHeight="1" x14ac:dyDescent="0.2">
      <c r="A5" s="170"/>
      <c r="B5" s="170"/>
      <c r="C5" s="171"/>
      <c r="D5" s="209"/>
      <c r="E5" s="209" t="s">
        <v>290</v>
      </c>
      <c r="F5" s="209" t="s">
        <v>288</v>
      </c>
      <c r="G5" s="209" t="s">
        <v>288</v>
      </c>
      <c r="H5" s="209" t="s">
        <v>289</v>
      </c>
      <c r="I5" s="209" t="s">
        <v>290</v>
      </c>
    </row>
    <row r="6" spans="1:9" ht="7.5" customHeight="1" x14ac:dyDescent="0.2">
      <c r="A6" s="170"/>
      <c r="B6" s="170"/>
      <c r="C6" s="171"/>
      <c r="D6" s="209"/>
      <c r="E6" s="209"/>
      <c r="F6" s="209"/>
      <c r="G6" s="209"/>
      <c r="H6" s="209"/>
      <c r="I6" s="209"/>
    </row>
    <row r="7" spans="1:9" ht="8.25" customHeight="1" x14ac:dyDescent="0.2">
      <c r="A7" s="170"/>
      <c r="B7" s="170"/>
      <c r="C7" s="171"/>
      <c r="D7" s="209"/>
      <c r="E7" s="209"/>
      <c r="F7" s="209"/>
      <c r="G7" s="209"/>
      <c r="H7" s="209"/>
      <c r="I7" s="209"/>
    </row>
    <row r="8" spans="1:9" s="2" customFormat="1" x14ac:dyDescent="0.2">
      <c r="A8" s="165" t="s">
        <v>251</v>
      </c>
      <c r="B8" s="165"/>
      <c r="C8" s="165"/>
      <c r="D8" s="96">
        <f>D10+D9</f>
        <v>1418974326</v>
      </c>
      <c r="E8" s="96">
        <f t="shared" ref="E8:I8" si="0">E10+E9</f>
        <v>4801610</v>
      </c>
      <c r="F8" s="96">
        <f t="shared" si="0"/>
        <v>24473170</v>
      </c>
      <c r="G8" s="96">
        <f t="shared" si="0"/>
        <v>8430500</v>
      </c>
      <c r="H8" s="96">
        <f t="shared" si="0"/>
        <v>3242500</v>
      </c>
      <c r="I8" s="96">
        <f t="shared" si="0"/>
        <v>1378026546</v>
      </c>
    </row>
    <row r="9" spans="1:9" s="3" customFormat="1" ht="11.25" customHeight="1" x14ac:dyDescent="0.2">
      <c r="A9" s="5"/>
      <c r="B9" s="5"/>
      <c r="C9" s="11" t="s">
        <v>57</v>
      </c>
      <c r="D9" s="95">
        <v>124434180</v>
      </c>
      <c r="E9" s="97"/>
      <c r="F9" s="97"/>
      <c r="G9" s="97"/>
      <c r="H9" s="97"/>
      <c r="I9" s="97">
        <v>124434180</v>
      </c>
    </row>
    <row r="10" spans="1:9" s="2" customFormat="1" x14ac:dyDescent="0.2">
      <c r="A10" s="165" t="s">
        <v>250</v>
      </c>
      <c r="B10" s="165"/>
      <c r="C10" s="165"/>
      <c r="D10" s="96">
        <f>SUM(D11:D153)-D93</f>
        <v>1294540146</v>
      </c>
      <c r="E10" s="96">
        <f t="shared" ref="E10:I10" si="1">SUM(E11:E153)-E93</f>
        <v>4801610</v>
      </c>
      <c r="F10" s="96">
        <f t="shared" si="1"/>
        <v>24473170</v>
      </c>
      <c r="G10" s="96">
        <f t="shared" si="1"/>
        <v>8430500</v>
      </c>
      <c r="H10" s="96">
        <f t="shared" si="1"/>
        <v>3242500</v>
      </c>
      <c r="I10" s="96">
        <f t="shared" si="1"/>
        <v>1253592366</v>
      </c>
    </row>
    <row r="11" spans="1:9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f t="shared" ref="D11:D70" si="2">E11+F11+G11+H11+I11</f>
        <v>0</v>
      </c>
      <c r="E11" s="95"/>
      <c r="F11" s="95"/>
      <c r="G11" s="95"/>
      <c r="H11" s="95"/>
      <c r="I11" s="95"/>
    </row>
    <row r="12" spans="1:9" s="1" customFormat="1" x14ac:dyDescent="0.2">
      <c r="A12" s="25">
        <v>2</v>
      </c>
      <c r="B12" s="14" t="s">
        <v>63</v>
      </c>
      <c r="C12" s="10" t="s">
        <v>235</v>
      </c>
      <c r="D12" s="95">
        <f t="shared" si="2"/>
        <v>0</v>
      </c>
      <c r="E12" s="95"/>
      <c r="F12" s="95"/>
      <c r="G12" s="95"/>
      <c r="H12" s="95"/>
      <c r="I12" s="95"/>
    </row>
    <row r="13" spans="1:9" s="22" customFormat="1" x14ac:dyDescent="0.2">
      <c r="A13" s="25">
        <v>3</v>
      </c>
      <c r="B13" s="27" t="s">
        <v>64</v>
      </c>
      <c r="C13" s="21" t="s">
        <v>5</v>
      </c>
      <c r="D13" s="95">
        <f t="shared" si="2"/>
        <v>0</v>
      </c>
      <c r="E13" s="98"/>
      <c r="F13" s="98"/>
      <c r="G13" s="98"/>
      <c r="H13" s="98"/>
      <c r="I13" s="98"/>
    </row>
    <row r="14" spans="1:9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f t="shared" si="2"/>
        <v>0</v>
      </c>
      <c r="E14" s="95"/>
      <c r="F14" s="95"/>
      <c r="G14" s="95"/>
      <c r="H14" s="95"/>
      <c r="I14" s="95"/>
    </row>
    <row r="15" spans="1:9" s="1" customFormat="1" x14ac:dyDescent="0.2">
      <c r="A15" s="25">
        <v>5</v>
      </c>
      <c r="B15" s="12" t="s">
        <v>66</v>
      </c>
      <c r="C15" s="10" t="s">
        <v>8</v>
      </c>
      <c r="D15" s="95">
        <f t="shared" si="2"/>
        <v>0</v>
      </c>
      <c r="E15" s="95"/>
      <c r="F15" s="95"/>
      <c r="G15" s="95"/>
      <c r="H15" s="95"/>
      <c r="I15" s="95"/>
    </row>
    <row r="16" spans="1:9" s="22" customFormat="1" x14ac:dyDescent="0.2">
      <c r="A16" s="25">
        <v>6</v>
      </c>
      <c r="B16" s="27" t="s">
        <v>67</v>
      </c>
      <c r="C16" s="21" t="s">
        <v>68</v>
      </c>
      <c r="D16" s="95">
        <f t="shared" si="2"/>
        <v>568275</v>
      </c>
      <c r="E16" s="98">
        <v>0</v>
      </c>
      <c r="F16" s="98">
        <v>568275</v>
      </c>
      <c r="G16" s="98">
        <v>0</v>
      </c>
      <c r="H16" s="98">
        <v>0</v>
      </c>
      <c r="I16" s="98">
        <v>0</v>
      </c>
    </row>
    <row r="17" spans="1:9" s="1" customFormat="1" x14ac:dyDescent="0.2">
      <c r="A17" s="25">
        <v>7</v>
      </c>
      <c r="B17" s="12" t="s">
        <v>69</v>
      </c>
      <c r="C17" s="10" t="s">
        <v>237</v>
      </c>
      <c r="D17" s="95">
        <f t="shared" si="2"/>
        <v>0</v>
      </c>
      <c r="E17" s="95"/>
      <c r="F17" s="95"/>
      <c r="G17" s="95"/>
      <c r="H17" s="95"/>
      <c r="I17" s="95"/>
    </row>
    <row r="18" spans="1:9" s="1" customFormat="1" x14ac:dyDescent="0.2">
      <c r="A18" s="25">
        <v>8</v>
      </c>
      <c r="B18" s="26" t="s">
        <v>70</v>
      </c>
      <c r="C18" s="10" t="s">
        <v>17</v>
      </c>
      <c r="D18" s="95">
        <f t="shared" si="2"/>
        <v>0</v>
      </c>
      <c r="E18" s="95"/>
      <c r="F18" s="95"/>
      <c r="G18" s="95"/>
      <c r="H18" s="95"/>
      <c r="I18" s="95"/>
    </row>
    <row r="19" spans="1:9" s="1" customFormat="1" x14ac:dyDescent="0.2">
      <c r="A19" s="25">
        <v>9</v>
      </c>
      <c r="B19" s="26" t="s">
        <v>71</v>
      </c>
      <c r="C19" s="10" t="s">
        <v>6</v>
      </c>
      <c r="D19" s="95">
        <f t="shared" si="2"/>
        <v>0</v>
      </c>
      <c r="E19" s="95"/>
      <c r="F19" s="95"/>
      <c r="G19" s="95"/>
      <c r="H19" s="95"/>
      <c r="I19" s="95"/>
    </row>
    <row r="20" spans="1:9" s="1" customFormat="1" x14ac:dyDescent="0.2">
      <c r="A20" s="25">
        <v>10</v>
      </c>
      <c r="B20" s="26" t="s">
        <v>72</v>
      </c>
      <c r="C20" s="10" t="s">
        <v>18</v>
      </c>
      <c r="D20" s="95">
        <f t="shared" si="2"/>
        <v>0</v>
      </c>
      <c r="E20" s="95"/>
      <c r="F20" s="95"/>
      <c r="G20" s="95"/>
      <c r="H20" s="95"/>
      <c r="I20" s="95"/>
    </row>
    <row r="21" spans="1:9" s="1" customFormat="1" x14ac:dyDescent="0.2">
      <c r="A21" s="25">
        <v>11</v>
      </c>
      <c r="B21" s="26" t="s">
        <v>73</v>
      </c>
      <c r="C21" s="10" t="s">
        <v>7</v>
      </c>
      <c r="D21" s="95">
        <f t="shared" si="2"/>
        <v>0</v>
      </c>
      <c r="E21" s="95"/>
      <c r="F21" s="95"/>
      <c r="G21" s="95"/>
      <c r="H21" s="95"/>
      <c r="I21" s="95"/>
    </row>
    <row r="22" spans="1:9" s="1" customFormat="1" x14ac:dyDescent="0.2">
      <c r="A22" s="25">
        <v>12</v>
      </c>
      <c r="B22" s="26" t="s">
        <v>74</v>
      </c>
      <c r="C22" s="10" t="s">
        <v>19</v>
      </c>
      <c r="D22" s="95">
        <f t="shared" si="2"/>
        <v>0</v>
      </c>
      <c r="E22" s="95"/>
      <c r="F22" s="95"/>
      <c r="G22" s="95"/>
      <c r="H22" s="95"/>
      <c r="I22" s="95"/>
    </row>
    <row r="23" spans="1:9" s="1" customFormat="1" x14ac:dyDescent="0.2">
      <c r="A23" s="25">
        <v>13</v>
      </c>
      <c r="B23" s="26" t="s">
        <v>259</v>
      </c>
      <c r="C23" s="10" t="s">
        <v>260</v>
      </c>
      <c r="D23" s="95">
        <f t="shared" si="2"/>
        <v>0</v>
      </c>
      <c r="E23" s="95"/>
      <c r="F23" s="95"/>
      <c r="G23" s="95"/>
      <c r="H23" s="95"/>
      <c r="I23" s="95"/>
    </row>
    <row r="24" spans="1:9" s="1" customFormat="1" x14ac:dyDescent="0.2">
      <c r="A24" s="25">
        <v>14</v>
      </c>
      <c r="B24" s="12" t="s">
        <v>75</v>
      </c>
      <c r="C24" s="10" t="s">
        <v>76</v>
      </c>
      <c r="D24" s="95">
        <f t="shared" si="2"/>
        <v>0</v>
      </c>
      <c r="E24" s="95"/>
      <c r="F24" s="95"/>
      <c r="G24" s="95"/>
      <c r="H24" s="95"/>
      <c r="I24" s="95"/>
    </row>
    <row r="25" spans="1:9" s="1" customFormat="1" x14ac:dyDescent="0.2">
      <c r="A25" s="25">
        <v>15</v>
      </c>
      <c r="B25" s="26" t="s">
        <v>77</v>
      </c>
      <c r="C25" s="10" t="s">
        <v>22</v>
      </c>
      <c r="D25" s="95">
        <f t="shared" si="2"/>
        <v>0</v>
      </c>
      <c r="E25" s="95"/>
      <c r="F25" s="95"/>
      <c r="G25" s="95"/>
      <c r="H25" s="95"/>
      <c r="I25" s="95"/>
    </row>
    <row r="26" spans="1:9" s="1" customFormat="1" x14ac:dyDescent="0.2">
      <c r="A26" s="25">
        <v>16</v>
      </c>
      <c r="B26" s="26" t="s">
        <v>78</v>
      </c>
      <c r="C26" s="10" t="s">
        <v>10</v>
      </c>
      <c r="D26" s="95">
        <f t="shared" si="2"/>
        <v>0</v>
      </c>
      <c r="E26" s="95"/>
      <c r="F26" s="95"/>
      <c r="G26" s="95"/>
      <c r="H26" s="95"/>
      <c r="I26" s="95"/>
    </row>
    <row r="27" spans="1:9" s="1" customFormat="1" x14ac:dyDescent="0.2">
      <c r="A27" s="25">
        <v>17</v>
      </c>
      <c r="B27" s="26" t="s">
        <v>79</v>
      </c>
      <c r="C27" s="10" t="s">
        <v>238</v>
      </c>
      <c r="D27" s="95">
        <f t="shared" si="2"/>
        <v>0</v>
      </c>
      <c r="E27" s="95"/>
      <c r="F27" s="95"/>
      <c r="G27" s="95"/>
      <c r="H27" s="95"/>
      <c r="I27" s="95"/>
    </row>
    <row r="28" spans="1:9" s="22" customFormat="1" x14ac:dyDescent="0.2">
      <c r="A28" s="25">
        <v>18</v>
      </c>
      <c r="B28" s="27" t="s">
        <v>80</v>
      </c>
      <c r="C28" s="21" t="s">
        <v>9</v>
      </c>
      <c r="D28" s="95">
        <f t="shared" si="2"/>
        <v>0</v>
      </c>
      <c r="E28" s="98"/>
      <c r="F28" s="98"/>
      <c r="G28" s="98"/>
      <c r="H28" s="98"/>
      <c r="I28" s="98"/>
    </row>
    <row r="29" spans="1:9" s="1" customFormat="1" x14ac:dyDescent="0.2">
      <c r="A29" s="25">
        <v>19</v>
      </c>
      <c r="B29" s="12" t="s">
        <v>81</v>
      </c>
      <c r="C29" s="10" t="s">
        <v>11</v>
      </c>
      <c r="D29" s="95">
        <f t="shared" si="2"/>
        <v>0</v>
      </c>
      <c r="E29" s="95"/>
      <c r="F29" s="95"/>
      <c r="G29" s="95"/>
      <c r="H29" s="95"/>
      <c r="I29" s="95"/>
    </row>
    <row r="30" spans="1:9" s="1" customFormat="1" x14ac:dyDescent="0.2">
      <c r="A30" s="25">
        <v>20</v>
      </c>
      <c r="B30" s="12" t="s">
        <v>82</v>
      </c>
      <c r="C30" s="10" t="s">
        <v>239</v>
      </c>
      <c r="D30" s="95">
        <f t="shared" si="2"/>
        <v>0</v>
      </c>
      <c r="E30" s="95"/>
      <c r="F30" s="95"/>
      <c r="G30" s="95"/>
      <c r="H30" s="95"/>
      <c r="I30" s="95"/>
    </row>
    <row r="31" spans="1:9" x14ac:dyDescent="0.2">
      <c r="A31" s="25">
        <v>21</v>
      </c>
      <c r="B31" s="12" t="s">
        <v>83</v>
      </c>
      <c r="C31" s="10" t="s">
        <v>84</v>
      </c>
      <c r="D31" s="95">
        <f t="shared" si="2"/>
        <v>0</v>
      </c>
      <c r="E31" s="99"/>
      <c r="F31" s="99"/>
      <c r="G31" s="99"/>
      <c r="H31" s="99"/>
      <c r="I31" s="99"/>
    </row>
    <row r="32" spans="1:9" s="22" customFormat="1" x14ac:dyDescent="0.2">
      <c r="A32" s="25">
        <v>22</v>
      </c>
      <c r="B32" s="23" t="s">
        <v>85</v>
      </c>
      <c r="C32" s="21" t="s">
        <v>40</v>
      </c>
      <c r="D32" s="95">
        <f t="shared" si="2"/>
        <v>0</v>
      </c>
      <c r="E32" s="98"/>
      <c r="F32" s="98"/>
      <c r="G32" s="98"/>
      <c r="H32" s="98"/>
      <c r="I32" s="98"/>
    </row>
    <row r="33" spans="1:9" s="22" customFormat="1" x14ac:dyDescent="0.2">
      <c r="A33" s="25">
        <v>23</v>
      </c>
      <c r="B33" s="27" t="s">
        <v>86</v>
      </c>
      <c r="C33" s="21" t="s">
        <v>87</v>
      </c>
      <c r="D33" s="95">
        <f t="shared" si="2"/>
        <v>0</v>
      </c>
      <c r="E33" s="98"/>
      <c r="F33" s="98"/>
      <c r="G33" s="98"/>
      <c r="H33" s="98"/>
      <c r="I33" s="98"/>
    </row>
    <row r="34" spans="1:9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f t="shared" si="2"/>
        <v>0</v>
      </c>
      <c r="E34" s="95"/>
      <c r="F34" s="95"/>
      <c r="G34" s="95"/>
      <c r="H34" s="95"/>
      <c r="I34" s="95"/>
    </row>
    <row r="35" spans="1:9" s="1" customFormat="1" ht="24" x14ac:dyDescent="0.2">
      <c r="A35" s="25">
        <v>25</v>
      </c>
      <c r="B35" s="26" t="s">
        <v>90</v>
      </c>
      <c r="C35" s="10" t="s">
        <v>91</v>
      </c>
      <c r="D35" s="95">
        <f t="shared" si="2"/>
        <v>0</v>
      </c>
      <c r="E35" s="95"/>
      <c r="F35" s="95"/>
      <c r="G35" s="95"/>
      <c r="H35" s="95"/>
      <c r="I35" s="95"/>
    </row>
    <row r="36" spans="1:9" s="1" customFormat="1" x14ac:dyDescent="0.2">
      <c r="A36" s="25">
        <v>26</v>
      </c>
      <c r="B36" s="12" t="s">
        <v>92</v>
      </c>
      <c r="C36" s="10" t="s">
        <v>93</v>
      </c>
      <c r="D36" s="95">
        <f t="shared" si="2"/>
        <v>940995</v>
      </c>
      <c r="E36" s="95">
        <v>0</v>
      </c>
      <c r="F36" s="95">
        <v>940995</v>
      </c>
      <c r="G36" s="95">
        <v>0</v>
      </c>
      <c r="H36" s="95">
        <v>0</v>
      </c>
      <c r="I36" s="95">
        <v>0</v>
      </c>
    </row>
    <row r="37" spans="1:9" s="1" customFormat="1" x14ac:dyDescent="0.2">
      <c r="A37" s="25">
        <v>27</v>
      </c>
      <c r="B37" s="26" t="s">
        <v>94</v>
      </c>
      <c r="C37" s="10" t="s">
        <v>95</v>
      </c>
      <c r="D37" s="95">
        <f t="shared" si="2"/>
        <v>757700</v>
      </c>
      <c r="E37" s="95">
        <v>0</v>
      </c>
      <c r="F37" s="95">
        <v>757700</v>
      </c>
      <c r="G37" s="95">
        <v>0</v>
      </c>
      <c r="H37" s="95">
        <v>0</v>
      </c>
      <c r="I37" s="95">
        <v>0</v>
      </c>
    </row>
    <row r="38" spans="1:9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f t="shared" si="2"/>
        <v>0</v>
      </c>
      <c r="E38" s="95"/>
      <c r="F38" s="95"/>
      <c r="G38" s="95"/>
      <c r="H38" s="95"/>
      <c r="I38" s="95"/>
    </row>
    <row r="39" spans="1:9" s="1" customFormat="1" x14ac:dyDescent="0.2">
      <c r="A39" s="25">
        <v>29</v>
      </c>
      <c r="B39" s="14" t="s">
        <v>98</v>
      </c>
      <c r="C39" s="10" t="s">
        <v>99</v>
      </c>
      <c r="D39" s="95">
        <f t="shared" si="2"/>
        <v>0</v>
      </c>
      <c r="E39" s="95"/>
      <c r="F39" s="95"/>
      <c r="G39" s="95"/>
      <c r="H39" s="95"/>
      <c r="I39" s="95"/>
    </row>
    <row r="40" spans="1:9" s="22" customFormat="1" x14ac:dyDescent="0.2">
      <c r="A40" s="25">
        <v>30</v>
      </c>
      <c r="B40" s="23" t="s">
        <v>100</v>
      </c>
      <c r="C40" s="92" t="s">
        <v>298</v>
      </c>
      <c r="D40" s="95">
        <f t="shared" si="2"/>
        <v>0</v>
      </c>
      <c r="E40" s="98"/>
      <c r="F40" s="98"/>
      <c r="G40" s="98"/>
      <c r="H40" s="98"/>
      <c r="I40" s="98"/>
    </row>
    <row r="41" spans="1:9" s="22" customFormat="1" ht="20.25" customHeight="1" x14ac:dyDescent="0.2">
      <c r="A41" s="25">
        <v>31</v>
      </c>
      <c r="B41" s="27" t="s">
        <v>101</v>
      </c>
      <c r="C41" s="21" t="s">
        <v>58</v>
      </c>
      <c r="D41" s="95">
        <f t="shared" si="2"/>
        <v>0</v>
      </c>
      <c r="E41" s="98"/>
      <c r="F41" s="98"/>
      <c r="G41" s="98"/>
      <c r="H41" s="98"/>
      <c r="I41" s="98"/>
    </row>
    <row r="42" spans="1:9" s="22" customFormat="1" x14ac:dyDescent="0.2">
      <c r="A42" s="25">
        <v>32</v>
      </c>
      <c r="B42" s="24" t="s">
        <v>102</v>
      </c>
      <c r="C42" s="21" t="s">
        <v>41</v>
      </c>
      <c r="D42" s="95">
        <f t="shared" si="2"/>
        <v>0</v>
      </c>
      <c r="E42" s="98"/>
      <c r="F42" s="98"/>
      <c r="G42" s="98"/>
      <c r="H42" s="98"/>
      <c r="I42" s="98"/>
    </row>
    <row r="43" spans="1:9" x14ac:dyDescent="0.2">
      <c r="A43" s="25">
        <v>33</v>
      </c>
      <c r="B43" s="12" t="s">
        <v>103</v>
      </c>
      <c r="C43" s="10" t="s">
        <v>39</v>
      </c>
      <c r="D43" s="95">
        <f t="shared" si="2"/>
        <v>0</v>
      </c>
      <c r="E43" s="99"/>
      <c r="F43" s="99"/>
      <c r="G43" s="99"/>
      <c r="H43" s="99"/>
      <c r="I43" s="99"/>
    </row>
    <row r="44" spans="1:9" s="1" customFormat="1" x14ac:dyDescent="0.2">
      <c r="A44" s="25">
        <v>34</v>
      </c>
      <c r="B44" s="14" t="s">
        <v>104</v>
      </c>
      <c r="C44" s="10" t="s">
        <v>16</v>
      </c>
      <c r="D44" s="95">
        <f t="shared" si="2"/>
        <v>0</v>
      </c>
      <c r="E44" s="95"/>
      <c r="F44" s="95"/>
      <c r="G44" s="95"/>
      <c r="H44" s="95"/>
      <c r="I44" s="95"/>
    </row>
    <row r="45" spans="1:9" s="1" customFormat="1" x14ac:dyDescent="0.2">
      <c r="A45" s="25">
        <v>35</v>
      </c>
      <c r="B45" s="26" t="s">
        <v>105</v>
      </c>
      <c r="C45" s="10" t="s">
        <v>21</v>
      </c>
      <c r="D45" s="95">
        <f t="shared" si="2"/>
        <v>0</v>
      </c>
      <c r="E45" s="95"/>
      <c r="F45" s="95"/>
      <c r="G45" s="95"/>
      <c r="H45" s="95"/>
      <c r="I45" s="95"/>
    </row>
    <row r="46" spans="1:9" s="1" customFormat="1" x14ac:dyDescent="0.2">
      <c r="A46" s="25">
        <v>36</v>
      </c>
      <c r="B46" s="14" t="s">
        <v>106</v>
      </c>
      <c r="C46" s="10" t="s">
        <v>25</v>
      </c>
      <c r="D46" s="95">
        <f t="shared" si="2"/>
        <v>0</v>
      </c>
      <c r="E46" s="95"/>
      <c r="F46" s="95"/>
      <c r="G46" s="95"/>
      <c r="H46" s="95"/>
      <c r="I46" s="95"/>
    </row>
    <row r="47" spans="1:9" x14ac:dyDescent="0.2">
      <c r="A47" s="25">
        <v>37</v>
      </c>
      <c r="B47" s="12" t="s">
        <v>107</v>
      </c>
      <c r="C47" s="10" t="s">
        <v>240</v>
      </c>
      <c r="D47" s="95">
        <f t="shared" si="2"/>
        <v>0</v>
      </c>
      <c r="E47" s="99"/>
      <c r="F47" s="99"/>
      <c r="G47" s="99"/>
      <c r="H47" s="99"/>
      <c r="I47" s="99"/>
    </row>
    <row r="48" spans="1:9" s="1" customFormat="1" x14ac:dyDescent="0.2">
      <c r="A48" s="25">
        <v>38</v>
      </c>
      <c r="B48" s="15" t="s">
        <v>108</v>
      </c>
      <c r="C48" s="16" t="s">
        <v>241</v>
      </c>
      <c r="D48" s="95">
        <f t="shared" si="2"/>
        <v>0</v>
      </c>
      <c r="E48" s="95"/>
      <c r="F48" s="95"/>
      <c r="G48" s="95"/>
      <c r="H48" s="95"/>
      <c r="I48" s="95"/>
    </row>
    <row r="49" spans="1:9" s="1" customFormat="1" x14ac:dyDescent="0.2">
      <c r="A49" s="25">
        <v>39</v>
      </c>
      <c r="B49" s="12" t="s">
        <v>109</v>
      </c>
      <c r="C49" s="10" t="s">
        <v>242</v>
      </c>
      <c r="D49" s="95">
        <f t="shared" si="2"/>
        <v>0</v>
      </c>
      <c r="E49" s="95"/>
      <c r="F49" s="95"/>
      <c r="G49" s="95"/>
      <c r="H49" s="95"/>
      <c r="I49" s="95"/>
    </row>
    <row r="50" spans="1:9" s="1" customFormat="1" x14ac:dyDescent="0.2">
      <c r="A50" s="25">
        <v>40</v>
      </c>
      <c r="B50" s="12" t="s">
        <v>110</v>
      </c>
      <c r="C50" s="10" t="s">
        <v>24</v>
      </c>
      <c r="D50" s="95">
        <f t="shared" si="2"/>
        <v>0</v>
      </c>
      <c r="E50" s="95"/>
      <c r="F50" s="95"/>
      <c r="G50" s="95"/>
      <c r="H50" s="95"/>
      <c r="I50" s="95"/>
    </row>
    <row r="51" spans="1:9" s="1" customFormat="1" x14ac:dyDescent="0.2">
      <c r="A51" s="25">
        <v>41</v>
      </c>
      <c r="B51" s="26" t="s">
        <v>111</v>
      </c>
      <c r="C51" s="10" t="s">
        <v>20</v>
      </c>
      <c r="D51" s="95">
        <f t="shared" si="2"/>
        <v>0</v>
      </c>
      <c r="E51" s="95"/>
      <c r="F51" s="95"/>
      <c r="G51" s="95"/>
      <c r="H51" s="95"/>
      <c r="I51" s="95"/>
    </row>
    <row r="52" spans="1:9" s="1" customFormat="1" x14ac:dyDescent="0.2">
      <c r="A52" s="25">
        <v>42</v>
      </c>
      <c r="B52" s="14" t="s">
        <v>112</v>
      </c>
      <c r="C52" s="10" t="s">
        <v>113</v>
      </c>
      <c r="D52" s="95">
        <f t="shared" si="2"/>
        <v>0</v>
      </c>
      <c r="E52" s="95"/>
      <c r="F52" s="95"/>
      <c r="G52" s="95"/>
      <c r="H52" s="95"/>
      <c r="I52" s="95"/>
    </row>
    <row r="53" spans="1:9" s="22" customFormat="1" x14ac:dyDescent="0.2">
      <c r="A53" s="25">
        <v>43</v>
      </c>
      <c r="B53" s="27" t="s">
        <v>114</v>
      </c>
      <c r="C53" s="21" t="s">
        <v>115</v>
      </c>
      <c r="D53" s="95">
        <f t="shared" si="2"/>
        <v>0</v>
      </c>
      <c r="E53" s="98"/>
      <c r="F53" s="98"/>
      <c r="G53" s="98"/>
      <c r="H53" s="98"/>
      <c r="I53" s="98"/>
    </row>
    <row r="54" spans="1:9" s="1" customFormat="1" x14ac:dyDescent="0.2">
      <c r="A54" s="25">
        <v>44</v>
      </c>
      <c r="B54" s="12" t="s">
        <v>116</v>
      </c>
      <c r="C54" s="10" t="s">
        <v>247</v>
      </c>
      <c r="D54" s="95">
        <f t="shared" si="2"/>
        <v>0</v>
      </c>
      <c r="E54" s="95"/>
      <c r="F54" s="95"/>
      <c r="G54" s="95"/>
      <c r="H54" s="95"/>
      <c r="I54" s="95"/>
    </row>
    <row r="55" spans="1:9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f t="shared" si="2"/>
        <v>0</v>
      </c>
      <c r="E55" s="95"/>
      <c r="F55" s="95"/>
      <c r="G55" s="95"/>
      <c r="H55" s="95"/>
      <c r="I55" s="95"/>
    </row>
    <row r="56" spans="1:9" s="1" customFormat="1" x14ac:dyDescent="0.2">
      <c r="A56" s="25">
        <v>46</v>
      </c>
      <c r="B56" s="26" t="s">
        <v>118</v>
      </c>
      <c r="C56" s="10" t="s">
        <v>3</v>
      </c>
      <c r="D56" s="95">
        <f t="shared" si="2"/>
        <v>0</v>
      </c>
      <c r="E56" s="95"/>
      <c r="F56" s="95"/>
      <c r="G56" s="95"/>
      <c r="H56" s="95"/>
      <c r="I56" s="95"/>
    </row>
    <row r="57" spans="1:9" s="1" customFormat="1" x14ac:dyDescent="0.2">
      <c r="A57" s="25">
        <v>47</v>
      </c>
      <c r="B57" s="26" t="s">
        <v>119</v>
      </c>
      <c r="C57" s="10" t="s">
        <v>243</v>
      </c>
      <c r="D57" s="95">
        <f t="shared" si="2"/>
        <v>0</v>
      </c>
      <c r="E57" s="95"/>
      <c r="F57" s="95"/>
      <c r="G57" s="95"/>
      <c r="H57" s="95"/>
      <c r="I57" s="95"/>
    </row>
    <row r="58" spans="1:9" s="1" customFormat="1" x14ac:dyDescent="0.2">
      <c r="A58" s="25">
        <v>48</v>
      </c>
      <c r="B58" s="14" t="s">
        <v>120</v>
      </c>
      <c r="C58" s="10" t="s">
        <v>0</v>
      </c>
      <c r="D58" s="95">
        <f t="shared" si="2"/>
        <v>0</v>
      </c>
      <c r="E58" s="95"/>
      <c r="F58" s="95"/>
      <c r="G58" s="95"/>
      <c r="H58" s="95"/>
      <c r="I58" s="95"/>
    </row>
    <row r="59" spans="1:9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f t="shared" si="2"/>
        <v>0</v>
      </c>
      <c r="E59" s="95"/>
      <c r="F59" s="95"/>
      <c r="G59" s="95"/>
      <c r="H59" s="95"/>
      <c r="I59" s="95"/>
    </row>
    <row r="60" spans="1:9" s="1" customFormat="1" x14ac:dyDescent="0.2">
      <c r="A60" s="25">
        <v>50</v>
      </c>
      <c r="B60" s="14" t="s">
        <v>122</v>
      </c>
      <c r="C60" s="10" t="s">
        <v>1</v>
      </c>
      <c r="D60" s="95">
        <f t="shared" si="2"/>
        <v>0</v>
      </c>
      <c r="E60" s="95"/>
      <c r="F60" s="95"/>
      <c r="G60" s="95"/>
      <c r="H60" s="95"/>
      <c r="I60" s="95"/>
    </row>
    <row r="61" spans="1:9" s="1" customFormat="1" x14ac:dyDescent="0.2">
      <c r="A61" s="25">
        <v>51</v>
      </c>
      <c r="B61" s="26" t="s">
        <v>123</v>
      </c>
      <c r="C61" s="10" t="s">
        <v>244</v>
      </c>
      <c r="D61" s="95">
        <f t="shared" si="2"/>
        <v>0</v>
      </c>
      <c r="E61" s="95"/>
      <c r="F61" s="95"/>
      <c r="G61" s="95"/>
      <c r="H61" s="95"/>
      <c r="I61" s="95"/>
    </row>
    <row r="62" spans="1:9" s="1" customFormat="1" x14ac:dyDescent="0.2">
      <c r="A62" s="25">
        <v>52</v>
      </c>
      <c r="B62" s="26" t="s">
        <v>124</v>
      </c>
      <c r="C62" s="10" t="s">
        <v>26</v>
      </c>
      <c r="D62" s="95">
        <f t="shared" si="2"/>
        <v>0</v>
      </c>
      <c r="E62" s="95"/>
      <c r="F62" s="95"/>
      <c r="G62" s="95"/>
      <c r="H62" s="95"/>
      <c r="I62" s="95"/>
    </row>
    <row r="63" spans="1:9" s="1" customFormat="1" x14ac:dyDescent="0.2">
      <c r="A63" s="25">
        <v>53</v>
      </c>
      <c r="B63" s="26" t="s">
        <v>125</v>
      </c>
      <c r="C63" s="10" t="s">
        <v>245</v>
      </c>
      <c r="D63" s="95">
        <f t="shared" si="2"/>
        <v>0</v>
      </c>
      <c r="E63" s="95"/>
      <c r="F63" s="95"/>
      <c r="G63" s="95"/>
      <c r="H63" s="95"/>
      <c r="I63" s="95"/>
    </row>
    <row r="64" spans="1:9" s="1" customFormat="1" x14ac:dyDescent="0.2">
      <c r="A64" s="25">
        <v>54</v>
      </c>
      <c r="B64" s="26" t="s">
        <v>126</v>
      </c>
      <c r="C64" s="10" t="s">
        <v>127</v>
      </c>
      <c r="D64" s="95">
        <f t="shared" si="2"/>
        <v>0</v>
      </c>
      <c r="E64" s="95"/>
      <c r="F64" s="95"/>
      <c r="G64" s="95"/>
      <c r="H64" s="95"/>
      <c r="I64" s="95"/>
    </row>
    <row r="65" spans="1:9" s="1" customFormat="1" x14ac:dyDescent="0.2">
      <c r="A65" s="25">
        <v>55</v>
      </c>
      <c r="B65" s="26" t="s">
        <v>249</v>
      </c>
      <c r="C65" s="10" t="s">
        <v>248</v>
      </c>
      <c r="D65" s="95">
        <f t="shared" si="2"/>
        <v>0</v>
      </c>
      <c r="E65" s="95"/>
      <c r="F65" s="95"/>
      <c r="G65" s="95"/>
      <c r="H65" s="95"/>
      <c r="I65" s="95"/>
    </row>
    <row r="66" spans="1:9" s="1" customFormat="1" x14ac:dyDescent="0.2">
      <c r="A66" s="25">
        <v>56</v>
      </c>
      <c r="B66" s="26" t="s">
        <v>261</v>
      </c>
      <c r="C66" s="10" t="s">
        <v>262</v>
      </c>
      <c r="D66" s="95">
        <f t="shared" si="2"/>
        <v>0</v>
      </c>
      <c r="E66" s="95"/>
      <c r="F66" s="95"/>
      <c r="G66" s="95"/>
      <c r="H66" s="95"/>
      <c r="I66" s="95"/>
    </row>
    <row r="67" spans="1:9" s="1" customFormat="1" x14ac:dyDescent="0.2">
      <c r="A67" s="25">
        <v>57</v>
      </c>
      <c r="B67" s="26" t="s">
        <v>128</v>
      </c>
      <c r="C67" s="10" t="s">
        <v>55</v>
      </c>
      <c r="D67" s="95">
        <f t="shared" si="2"/>
        <v>0</v>
      </c>
      <c r="E67" s="95"/>
      <c r="F67" s="95"/>
      <c r="G67" s="95"/>
      <c r="H67" s="95"/>
      <c r="I67" s="95"/>
    </row>
    <row r="68" spans="1:9" s="1" customFormat="1" x14ac:dyDescent="0.2">
      <c r="A68" s="25">
        <v>58</v>
      </c>
      <c r="B68" s="14" t="s">
        <v>129</v>
      </c>
      <c r="C68" s="10" t="s">
        <v>263</v>
      </c>
      <c r="D68" s="95">
        <f t="shared" si="2"/>
        <v>0</v>
      </c>
      <c r="E68" s="95"/>
      <c r="F68" s="95"/>
      <c r="G68" s="95"/>
      <c r="H68" s="95"/>
      <c r="I68" s="95"/>
    </row>
    <row r="69" spans="1:9" s="1" customFormat="1" ht="24" x14ac:dyDescent="0.2">
      <c r="A69" s="25">
        <v>59</v>
      </c>
      <c r="B69" s="12" t="s">
        <v>130</v>
      </c>
      <c r="C69" s="10" t="s">
        <v>131</v>
      </c>
      <c r="D69" s="95">
        <f t="shared" si="2"/>
        <v>0</v>
      </c>
      <c r="E69" s="95"/>
      <c r="F69" s="95"/>
      <c r="G69" s="95"/>
      <c r="H69" s="95"/>
      <c r="I69" s="95"/>
    </row>
    <row r="70" spans="1:9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f t="shared" si="2"/>
        <v>0</v>
      </c>
      <c r="E70" s="95"/>
      <c r="F70" s="95"/>
      <c r="G70" s="95"/>
      <c r="H70" s="95"/>
      <c r="I70" s="95"/>
    </row>
    <row r="71" spans="1:9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f t="shared" ref="D71:D134" si="3">E71+F71+G71+H71+I71</f>
        <v>0</v>
      </c>
      <c r="E71" s="95"/>
      <c r="F71" s="95"/>
      <c r="G71" s="95"/>
      <c r="H71" s="95"/>
      <c r="I71" s="95"/>
    </row>
    <row r="72" spans="1:9" s="1" customFormat="1" ht="24" x14ac:dyDescent="0.2">
      <c r="A72" s="25">
        <v>62</v>
      </c>
      <c r="B72" s="12" t="s">
        <v>134</v>
      </c>
      <c r="C72" s="10" t="s">
        <v>265</v>
      </c>
      <c r="D72" s="95">
        <f t="shared" si="3"/>
        <v>0</v>
      </c>
      <c r="E72" s="95"/>
      <c r="F72" s="95"/>
      <c r="G72" s="95"/>
      <c r="H72" s="95"/>
      <c r="I72" s="95"/>
    </row>
    <row r="73" spans="1:9" s="1" customFormat="1" ht="24" x14ac:dyDescent="0.2">
      <c r="A73" s="25">
        <v>63</v>
      </c>
      <c r="B73" s="12" t="s">
        <v>135</v>
      </c>
      <c r="C73" s="10" t="s">
        <v>266</v>
      </c>
      <c r="D73" s="95">
        <f t="shared" si="3"/>
        <v>0</v>
      </c>
      <c r="E73" s="95"/>
      <c r="F73" s="95"/>
      <c r="G73" s="95"/>
      <c r="H73" s="95"/>
      <c r="I73" s="95"/>
    </row>
    <row r="74" spans="1:9" s="1" customFormat="1" x14ac:dyDescent="0.2">
      <c r="A74" s="25">
        <v>64</v>
      </c>
      <c r="B74" s="14" t="s">
        <v>136</v>
      </c>
      <c r="C74" s="10" t="s">
        <v>267</v>
      </c>
      <c r="D74" s="95">
        <f t="shared" si="3"/>
        <v>0</v>
      </c>
      <c r="E74" s="95"/>
      <c r="F74" s="95"/>
      <c r="G74" s="95"/>
      <c r="H74" s="95"/>
      <c r="I74" s="95"/>
    </row>
    <row r="75" spans="1:9" s="1" customFormat="1" x14ac:dyDescent="0.2">
      <c r="A75" s="25">
        <v>65</v>
      </c>
      <c r="B75" s="14" t="s">
        <v>137</v>
      </c>
      <c r="C75" s="10" t="s">
        <v>54</v>
      </c>
      <c r="D75" s="95">
        <f t="shared" si="3"/>
        <v>0</v>
      </c>
      <c r="E75" s="95"/>
      <c r="F75" s="95"/>
      <c r="G75" s="95"/>
      <c r="H75" s="95"/>
      <c r="I75" s="95"/>
    </row>
    <row r="76" spans="1:9" s="1" customFormat="1" x14ac:dyDescent="0.2">
      <c r="A76" s="25">
        <v>66</v>
      </c>
      <c r="B76" s="14" t="s">
        <v>138</v>
      </c>
      <c r="C76" s="10" t="s">
        <v>268</v>
      </c>
      <c r="D76" s="95">
        <f t="shared" si="3"/>
        <v>0</v>
      </c>
      <c r="E76" s="95"/>
      <c r="F76" s="95"/>
      <c r="G76" s="95"/>
      <c r="H76" s="95"/>
      <c r="I76" s="95"/>
    </row>
    <row r="77" spans="1:9" s="1" customFormat="1" ht="24" x14ac:dyDescent="0.2">
      <c r="A77" s="25">
        <v>67</v>
      </c>
      <c r="B77" s="14" t="s">
        <v>139</v>
      </c>
      <c r="C77" s="10" t="s">
        <v>269</v>
      </c>
      <c r="D77" s="95">
        <f t="shared" si="3"/>
        <v>0</v>
      </c>
      <c r="E77" s="95"/>
      <c r="F77" s="95"/>
      <c r="G77" s="95"/>
      <c r="H77" s="95"/>
      <c r="I77" s="95"/>
    </row>
    <row r="78" spans="1:9" s="1" customFormat="1" ht="24" x14ac:dyDescent="0.2">
      <c r="A78" s="25">
        <v>68</v>
      </c>
      <c r="B78" s="12" t="s">
        <v>140</v>
      </c>
      <c r="C78" s="10" t="s">
        <v>270</v>
      </c>
      <c r="D78" s="95">
        <f t="shared" si="3"/>
        <v>0</v>
      </c>
      <c r="E78" s="95"/>
      <c r="F78" s="95"/>
      <c r="G78" s="95"/>
      <c r="H78" s="95"/>
      <c r="I78" s="95"/>
    </row>
    <row r="79" spans="1:9" s="1" customFormat="1" ht="24" x14ac:dyDescent="0.2">
      <c r="A79" s="25">
        <v>69</v>
      </c>
      <c r="B79" s="14" t="s">
        <v>141</v>
      </c>
      <c r="C79" s="10" t="s">
        <v>271</v>
      </c>
      <c r="D79" s="95">
        <f t="shared" si="3"/>
        <v>0</v>
      </c>
      <c r="E79" s="95"/>
      <c r="F79" s="95"/>
      <c r="G79" s="95"/>
      <c r="H79" s="95"/>
      <c r="I79" s="95"/>
    </row>
    <row r="80" spans="1:9" s="1" customFormat="1" ht="24" x14ac:dyDescent="0.2">
      <c r="A80" s="25">
        <v>70</v>
      </c>
      <c r="B80" s="14" t="s">
        <v>142</v>
      </c>
      <c r="C80" s="10" t="s">
        <v>272</v>
      </c>
      <c r="D80" s="95">
        <f t="shared" si="3"/>
        <v>0</v>
      </c>
      <c r="E80" s="95"/>
      <c r="F80" s="95"/>
      <c r="G80" s="95"/>
      <c r="H80" s="95"/>
      <c r="I80" s="95"/>
    </row>
    <row r="81" spans="1:9" s="1" customFormat="1" ht="24" x14ac:dyDescent="0.2">
      <c r="A81" s="25">
        <v>71</v>
      </c>
      <c r="B81" s="12" t="s">
        <v>143</v>
      </c>
      <c r="C81" s="10" t="s">
        <v>273</v>
      </c>
      <c r="D81" s="95">
        <f t="shared" si="3"/>
        <v>0</v>
      </c>
      <c r="E81" s="95"/>
      <c r="F81" s="95"/>
      <c r="G81" s="95"/>
      <c r="H81" s="95"/>
      <c r="I81" s="95"/>
    </row>
    <row r="82" spans="1:9" s="1" customFormat="1" ht="24" x14ac:dyDescent="0.2">
      <c r="A82" s="25">
        <v>72</v>
      </c>
      <c r="B82" s="12" t="s">
        <v>144</v>
      </c>
      <c r="C82" s="10" t="s">
        <v>274</v>
      </c>
      <c r="D82" s="95">
        <f t="shared" si="3"/>
        <v>0</v>
      </c>
      <c r="E82" s="95"/>
      <c r="F82" s="95"/>
      <c r="G82" s="95"/>
      <c r="H82" s="95"/>
      <c r="I82" s="95"/>
    </row>
    <row r="83" spans="1:9" s="1" customFormat="1" ht="24" x14ac:dyDescent="0.2">
      <c r="A83" s="25">
        <v>73</v>
      </c>
      <c r="B83" s="12" t="s">
        <v>145</v>
      </c>
      <c r="C83" s="10" t="s">
        <v>275</v>
      </c>
      <c r="D83" s="95">
        <f t="shared" si="3"/>
        <v>0</v>
      </c>
      <c r="E83" s="95"/>
      <c r="F83" s="95"/>
      <c r="G83" s="95"/>
      <c r="H83" s="95"/>
      <c r="I83" s="95"/>
    </row>
    <row r="84" spans="1:9" s="1" customFormat="1" x14ac:dyDescent="0.2">
      <c r="A84" s="25">
        <v>74</v>
      </c>
      <c r="B84" s="26" t="s">
        <v>146</v>
      </c>
      <c r="C84" s="10" t="s">
        <v>147</v>
      </c>
      <c r="D84" s="95">
        <f t="shared" si="3"/>
        <v>0</v>
      </c>
      <c r="E84" s="95"/>
      <c r="F84" s="95"/>
      <c r="G84" s="95"/>
      <c r="H84" s="95"/>
      <c r="I84" s="95"/>
    </row>
    <row r="85" spans="1:9" s="1" customFormat="1" x14ac:dyDescent="0.2">
      <c r="A85" s="25">
        <v>75</v>
      </c>
      <c r="B85" s="12" t="s">
        <v>148</v>
      </c>
      <c r="C85" s="10" t="s">
        <v>276</v>
      </c>
      <c r="D85" s="95">
        <f t="shared" si="3"/>
        <v>0</v>
      </c>
      <c r="E85" s="95"/>
      <c r="F85" s="95"/>
      <c r="G85" s="95"/>
      <c r="H85" s="95"/>
      <c r="I85" s="95"/>
    </row>
    <row r="86" spans="1:9" s="1" customFormat="1" x14ac:dyDescent="0.2">
      <c r="A86" s="25">
        <v>76</v>
      </c>
      <c r="B86" s="26" t="s">
        <v>149</v>
      </c>
      <c r="C86" s="10" t="s">
        <v>36</v>
      </c>
      <c r="D86" s="95">
        <f t="shared" si="3"/>
        <v>0</v>
      </c>
      <c r="E86" s="95"/>
      <c r="F86" s="95"/>
      <c r="G86" s="95"/>
      <c r="H86" s="95"/>
      <c r="I86" s="95"/>
    </row>
    <row r="87" spans="1:9" s="1" customFormat="1" x14ac:dyDescent="0.2">
      <c r="A87" s="25">
        <v>77</v>
      </c>
      <c r="B87" s="12" t="s">
        <v>150</v>
      </c>
      <c r="C87" s="10" t="s">
        <v>38</v>
      </c>
      <c r="D87" s="95">
        <f t="shared" si="3"/>
        <v>0</v>
      </c>
      <c r="E87" s="95"/>
      <c r="F87" s="95"/>
      <c r="G87" s="95"/>
      <c r="H87" s="95"/>
      <c r="I87" s="95"/>
    </row>
    <row r="88" spans="1:9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f t="shared" si="3"/>
        <v>0</v>
      </c>
      <c r="E88" s="95"/>
      <c r="F88" s="95"/>
      <c r="G88" s="95"/>
      <c r="H88" s="95"/>
      <c r="I88" s="95"/>
    </row>
    <row r="89" spans="1:9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f t="shared" si="3"/>
        <v>0</v>
      </c>
      <c r="E89" s="95"/>
      <c r="F89" s="95"/>
      <c r="G89" s="95"/>
      <c r="H89" s="95"/>
      <c r="I89" s="95"/>
    </row>
    <row r="90" spans="1:9" s="1" customFormat="1" x14ac:dyDescent="0.2">
      <c r="A90" s="25">
        <v>80</v>
      </c>
      <c r="B90" s="12" t="s">
        <v>153</v>
      </c>
      <c r="C90" s="10" t="s">
        <v>257</v>
      </c>
      <c r="D90" s="95">
        <f t="shared" si="3"/>
        <v>6061600</v>
      </c>
      <c r="E90" s="95">
        <v>0</v>
      </c>
      <c r="F90" s="95">
        <v>6061600</v>
      </c>
      <c r="G90" s="95">
        <v>0</v>
      </c>
      <c r="H90" s="95">
        <v>0</v>
      </c>
      <c r="I90" s="95">
        <v>0</v>
      </c>
    </row>
    <row r="91" spans="1:9" s="1" customFormat="1" x14ac:dyDescent="0.2">
      <c r="A91" s="25">
        <v>81</v>
      </c>
      <c r="B91" s="12" t="s">
        <v>154</v>
      </c>
      <c r="C91" s="10" t="s">
        <v>45</v>
      </c>
      <c r="D91" s="95">
        <f t="shared" si="3"/>
        <v>0</v>
      </c>
      <c r="E91" s="95"/>
      <c r="F91" s="95"/>
      <c r="G91" s="95"/>
      <c r="H91" s="95"/>
      <c r="I91" s="95"/>
    </row>
    <row r="92" spans="1:9" s="1" customFormat="1" x14ac:dyDescent="0.2">
      <c r="A92" s="25">
        <v>82</v>
      </c>
      <c r="B92" s="14" t="s">
        <v>155</v>
      </c>
      <c r="C92" s="10" t="s">
        <v>291</v>
      </c>
      <c r="D92" s="95">
        <f t="shared" si="3"/>
        <v>0</v>
      </c>
      <c r="E92" s="95"/>
      <c r="F92" s="95"/>
      <c r="G92" s="95"/>
      <c r="H92" s="95"/>
      <c r="I92" s="95"/>
    </row>
    <row r="93" spans="1:9" s="1" customFormat="1" ht="24" x14ac:dyDescent="0.2">
      <c r="A93" s="143">
        <v>83</v>
      </c>
      <c r="B93" s="146" t="s">
        <v>156</v>
      </c>
      <c r="C93" s="17" t="s">
        <v>277</v>
      </c>
      <c r="D93" s="95">
        <f t="shared" si="3"/>
        <v>0</v>
      </c>
      <c r="E93" s="95"/>
      <c r="F93" s="95"/>
      <c r="G93" s="95"/>
      <c r="H93" s="95"/>
      <c r="I93" s="95"/>
    </row>
    <row r="94" spans="1:9" s="1" customFormat="1" ht="48" x14ac:dyDescent="0.2">
      <c r="A94" s="144"/>
      <c r="B94" s="147"/>
      <c r="C94" s="10" t="s">
        <v>389</v>
      </c>
      <c r="D94" s="95">
        <f t="shared" si="3"/>
        <v>0</v>
      </c>
      <c r="E94" s="95"/>
      <c r="F94" s="95"/>
      <c r="G94" s="95"/>
      <c r="H94" s="95"/>
      <c r="I94" s="95"/>
    </row>
    <row r="95" spans="1:9" s="1" customFormat="1" ht="24" x14ac:dyDescent="0.2">
      <c r="A95" s="144"/>
      <c r="B95" s="147"/>
      <c r="C95" s="10" t="s">
        <v>279</v>
      </c>
      <c r="D95" s="95">
        <f t="shared" si="3"/>
        <v>0</v>
      </c>
      <c r="E95" s="95"/>
      <c r="F95" s="95"/>
      <c r="G95" s="95"/>
      <c r="H95" s="95"/>
      <c r="I95" s="95"/>
    </row>
    <row r="96" spans="1:9" s="1" customFormat="1" ht="36" x14ac:dyDescent="0.2">
      <c r="A96" s="145"/>
      <c r="B96" s="148"/>
      <c r="C96" s="28" t="s">
        <v>390</v>
      </c>
      <c r="D96" s="95">
        <f t="shared" si="3"/>
        <v>0</v>
      </c>
      <c r="E96" s="95"/>
      <c r="F96" s="95"/>
      <c r="G96" s="95"/>
      <c r="H96" s="95"/>
      <c r="I96" s="95"/>
    </row>
    <row r="97" spans="1:9" s="1" customFormat="1" ht="24" x14ac:dyDescent="0.2">
      <c r="A97" s="25">
        <v>84</v>
      </c>
      <c r="B97" s="14" t="s">
        <v>157</v>
      </c>
      <c r="C97" s="10" t="s">
        <v>52</v>
      </c>
      <c r="D97" s="95">
        <f t="shared" si="3"/>
        <v>0</v>
      </c>
      <c r="E97" s="95"/>
      <c r="F97" s="95"/>
      <c r="G97" s="95"/>
      <c r="H97" s="95"/>
      <c r="I97" s="95"/>
    </row>
    <row r="98" spans="1:9" s="1" customFormat="1" x14ac:dyDescent="0.2">
      <c r="A98" s="25">
        <v>85</v>
      </c>
      <c r="B98" s="14" t="s">
        <v>158</v>
      </c>
      <c r="C98" s="10" t="s">
        <v>159</v>
      </c>
      <c r="D98" s="95">
        <f t="shared" si="3"/>
        <v>0</v>
      </c>
      <c r="E98" s="95"/>
      <c r="F98" s="95"/>
      <c r="G98" s="95"/>
      <c r="H98" s="95"/>
      <c r="I98" s="95"/>
    </row>
    <row r="99" spans="1:9" s="1" customFormat="1" x14ac:dyDescent="0.2">
      <c r="A99" s="25">
        <v>86</v>
      </c>
      <c r="B99" s="26" t="s">
        <v>160</v>
      </c>
      <c r="C99" s="10" t="s">
        <v>161</v>
      </c>
      <c r="D99" s="95">
        <f t="shared" si="3"/>
        <v>0</v>
      </c>
      <c r="E99" s="95"/>
      <c r="F99" s="95"/>
      <c r="G99" s="95"/>
      <c r="H99" s="95"/>
      <c r="I99" s="95"/>
    </row>
    <row r="100" spans="1:9" s="1" customFormat="1" x14ac:dyDescent="0.2">
      <c r="A100" s="25">
        <v>87</v>
      </c>
      <c r="B100" s="14" t="s">
        <v>162</v>
      </c>
      <c r="C100" s="10" t="s">
        <v>28</v>
      </c>
      <c r="D100" s="95">
        <f t="shared" si="3"/>
        <v>0</v>
      </c>
      <c r="E100" s="95"/>
      <c r="F100" s="95"/>
      <c r="G100" s="95"/>
      <c r="H100" s="95"/>
      <c r="I100" s="95"/>
    </row>
    <row r="101" spans="1:9" s="1" customFormat="1" x14ac:dyDescent="0.2">
      <c r="A101" s="25">
        <v>88</v>
      </c>
      <c r="B101" s="26" t="s">
        <v>163</v>
      </c>
      <c r="C101" s="10" t="s">
        <v>12</v>
      </c>
      <c r="D101" s="95">
        <f t="shared" si="3"/>
        <v>0</v>
      </c>
      <c r="E101" s="95"/>
      <c r="F101" s="95"/>
      <c r="G101" s="95"/>
      <c r="H101" s="95"/>
      <c r="I101" s="95"/>
    </row>
    <row r="102" spans="1:9" s="1" customFormat="1" x14ac:dyDescent="0.2">
      <c r="A102" s="25">
        <v>89</v>
      </c>
      <c r="B102" s="26" t="s">
        <v>164</v>
      </c>
      <c r="C102" s="10" t="s">
        <v>27</v>
      </c>
      <c r="D102" s="95">
        <f t="shared" si="3"/>
        <v>0</v>
      </c>
      <c r="E102" s="95"/>
      <c r="F102" s="95"/>
      <c r="G102" s="95"/>
      <c r="H102" s="95"/>
      <c r="I102" s="95"/>
    </row>
    <row r="103" spans="1:9" s="1" customFormat="1" x14ac:dyDescent="0.2">
      <c r="A103" s="25">
        <v>90</v>
      </c>
      <c r="B103" s="14" t="s">
        <v>165</v>
      </c>
      <c r="C103" s="10" t="s">
        <v>46</v>
      </c>
      <c r="D103" s="95">
        <f t="shared" si="3"/>
        <v>0</v>
      </c>
      <c r="E103" s="95"/>
      <c r="F103" s="95"/>
      <c r="G103" s="95"/>
      <c r="H103" s="95"/>
      <c r="I103" s="95"/>
    </row>
    <row r="104" spans="1:9" s="1" customFormat="1" x14ac:dyDescent="0.2">
      <c r="A104" s="25">
        <v>91</v>
      </c>
      <c r="B104" s="14" t="s">
        <v>166</v>
      </c>
      <c r="C104" s="10" t="s">
        <v>33</v>
      </c>
      <c r="D104" s="95">
        <f t="shared" si="3"/>
        <v>0</v>
      </c>
      <c r="E104" s="95"/>
      <c r="F104" s="95"/>
      <c r="G104" s="95"/>
      <c r="H104" s="95"/>
      <c r="I104" s="95"/>
    </row>
    <row r="105" spans="1:9" s="1" customFormat="1" x14ac:dyDescent="0.2">
      <c r="A105" s="25">
        <v>92</v>
      </c>
      <c r="B105" s="12" t="s">
        <v>167</v>
      </c>
      <c r="C105" s="10" t="s">
        <v>29</v>
      </c>
      <c r="D105" s="95">
        <f t="shared" si="3"/>
        <v>0</v>
      </c>
      <c r="E105" s="95"/>
      <c r="F105" s="95"/>
      <c r="G105" s="95"/>
      <c r="H105" s="95"/>
      <c r="I105" s="95"/>
    </row>
    <row r="106" spans="1:9" s="1" customFormat="1" x14ac:dyDescent="0.2">
      <c r="A106" s="25">
        <v>93</v>
      </c>
      <c r="B106" s="12" t="s">
        <v>168</v>
      </c>
      <c r="C106" s="10" t="s">
        <v>30</v>
      </c>
      <c r="D106" s="95">
        <f t="shared" si="3"/>
        <v>0</v>
      </c>
      <c r="E106" s="95"/>
      <c r="F106" s="95"/>
      <c r="G106" s="95"/>
      <c r="H106" s="95"/>
      <c r="I106" s="95"/>
    </row>
    <row r="107" spans="1:9" s="1" customFormat="1" x14ac:dyDescent="0.2">
      <c r="A107" s="25">
        <v>94</v>
      </c>
      <c r="B107" s="26" t="s">
        <v>169</v>
      </c>
      <c r="C107" s="10" t="s">
        <v>14</v>
      </c>
      <c r="D107" s="95">
        <f t="shared" si="3"/>
        <v>0</v>
      </c>
      <c r="E107" s="95"/>
      <c r="F107" s="95"/>
      <c r="G107" s="95"/>
      <c r="H107" s="95"/>
      <c r="I107" s="95"/>
    </row>
    <row r="108" spans="1:9" s="1" customFormat="1" x14ac:dyDescent="0.2">
      <c r="A108" s="25">
        <v>95</v>
      </c>
      <c r="B108" s="12" t="s">
        <v>170</v>
      </c>
      <c r="C108" s="10" t="s">
        <v>31</v>
      </c>
      <c r="D108" s="95">
        <f t="shared" si="3"/>
        <v>0</v>
      </c>
      <c r="E108" s="95"/>
      <c r="F108" s="95"/>
      <c r="G108" s="95"/>
      <c r="H108" s="95"/>
      <c r="I108" s="95"/>
    </row>
    <row r="109" spans="1:9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f t="shared" si="3"/>
        <v>0</v>
      </c>
      <c r="E109" s="95"/>
      <c r="F109" s="95"/>
      <c r="G109" s="95"/>
      <c r="H109" s="95"/>
      <c r="I109" s="95"/>
    </row>
    <row r="110" spans="1:9" s="22" customFormat="1" x14ac:dyDescent="0.2">
      <c r="A110" s="25">
        <v>97</v>
      </c>
      <c r="B110" s="24" t="s">
        <v>172</v>
      </c>
      <c r="C110" s="21" t="s">
        <v>13</v>
      </c>
      <c r="D110" s="95">
        <f t="shared" si="3"/>
        <v>0</v>
      </c>
      <c r="E110" s="98"/>
      <c r="F110" s="98"/>
      <c r="G110" s="98"/>
      <c r="H110" s="98"/>
      <c r="I110" s="98"/>
    </row>
    <row r="111" spans="1:9" s="1" customFormat="1" x14ac:dyDescent="0.2">
      <c r="A111" s="25">
        <v>98</v>
      </c>
      <c r="B111" s="26" t="s">
        <v>173</v>
      </c>
      <c r="C111" s="10" t="s">
        <v>32</v>
      </c>
      <c r="D111" s="95">
        <f t="shared" si="3"/>
        <v>0</v>
      </c>
      <c r="E111" s="95"/>
      <c r="F111" s="95"/>
      <c r="G111" s="95"/>
      <c r="H111" s="95"/>
      <c r="I111" s="95"/>
    </row>
    <row r="112" spans="1:9" s="1" customFormat="1" x14ac:dyDescent="0.2">
      <c r="A112" s="25">
        <v>99</v>
      </c>
      <c r="B112" s="26" t="s">
        <v>174</v>
      </c>
      <c r="C112" s="10" t="s">
        <v>56</v>
      </c>
      <c r="D112" s="95">
        <f t="shared" si="3"/>
        <v>0</v>
      </c>
      <c r="E112" s="95"/>
      <c r="F112" s="95"/>
      <c r="G112" s="95"/>
      <c r="H112" s="95"/>
      <c r="I112" s="95"/>
    </row>
    <row r="113" spans="1:9" s="1" customFormat="1" x14ac:dyDescent="0.2">
      <c r="A113" s="25">
        <v>100</v>
      </c>
      <c r="B113" s="12" t="s">
        <v>175</v>
      </c>
      <c r="C113" s="10" t="s">
        <v>34</v>
      </c>
      <c r="D113" s="95">
        <f t="shared" si="3"/>
        <v>0</v>
      </c>
      <c r="E113" s="95"/>
      <c r="F113" s="95"/>
      <c r="G113" s="95"/>
      <c r="H113" s="95"/>
      <c r="I113" s="95"/>
    </row>
    <row r="114" spans="1:9" s="1" customFormat="1" x14ac:dyDescent="0.2">
      <c r="A114" s="25">
        <v>101</v>
      </c>
      <c r="B114" s="14" t="s">
        <v>176</v>
      </c>
      <c r="C114" s="10" t="s">
        <v>246</v>
      </c>
      <c r="D114" s="95">
        <f t="shared" si="3"/>
        <v>0</v>
      </c>
      <c r="E114" s="95"/>
      <c r="F114" s="95"/>
      <c r="G114" s="95"/>
      <c r="H114" s="95"/>
      <c r="I114" s="95"/>
    </row>
    <row r="115" spans="1:9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f t="shared" si="3"/>
        <v>191596897</v>
      </c>
      <c r="E115" s="95">
        <v>0</v>
      </c>
      <c r="F115" s="95">
        <v>0</v>
      </c>
      <c r="G115" s="95">
        <v>0</v>
      </c>
      <c r="H115" s="95">
        <v>0</v>
      </c>
      <c r="I115" s="95">
        <v>191596897</v>
      </c>
    </row>
    <row r="116" spans="1:9" s="1" customFormat="1" x14ac:dyDescent="0.2">
      <c r="A116" s="25">
        <v>103</v>
      </c>
      <c r="B116" s="12" t="s">
        <v>179</v>
      </c>
      <c r="C116" s="10" t="s">
        <v>180</v>
      </c>
      <c r="D116" s="95">
        <f t="shared" si="3"/>
        <v>0</v>
      </c>
      <c r="E116" s="95"/>
      <c r="F116" s="95"/>
      <c r="G116" s="95"/>
      <c r="H116" s="95"/>
      <c r="I116" s="95"/>
    </row>
    <row r="117" spans="1:9" s="1" customFormat="1" x14ac:dyDescent="0.2">
      <c r="A117" s="25">
        <v>104</v>
      </c>
      <c r="B117" s="26" t="s">
        <v>181</v>
      </c>
      <c r="C117" s="10" t="s">
        <v>182</v>
      </c>
      <c r="D117" s="95">
        <f t="shared" si="3"/>
        <v>36430738</v>
      </c>
      <c r="E117" s="95">
        <v>0</v>
      </c>
      <c r="F117" s="95">
        <v>0</v>
      </c>
      <c r="G117" s="95">
        <v>0</v>
      </c>
      <c r="H117" s="95">
        <v>0</v>
      </c>
      <c r="I117" s="95">
        <v>36430738</v>
      </c>
    </row>
    <row r="118" spans="1:9" s="1" customFormat="1" x14ac:dyDescent="0.2">
      <c r="A118" s="25">
        <v>105</v>
      </c>
      <c r="B118" s="26" t="s">
        <v>183</v>
      </c>
      <c r="C118" s="10" t="s">
        <v>184</v>
      </c>
      <c r="D118" s="95">
        <f t="shared" si="3"/>
        <v>0</v>
      </c>
      <c r="E118" s="95"/>
      <c r="F118" s="95"/>
      <c r="G118" s="95"/>
      <c r="H118" s="95"/>
      <c r="I118" s="95"/>
    </row>
    <row r="119" spans="1:9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f t="shared" si="3"/>
        <v>0</v>
      </c>
      <c r="E119" s="95"/>
      <c r="F119" s="95"/>
      <c r="G119" s="95"/>
      <c r="H119" s="95"/>
      <c r="I119" s="95"/>
    </row>
    <row r="120" spans="1:9" s="1" customFormat="1" ht="24" x14ac:dyDescent="0.2">
      <c r="A120" s="25">
        <v>107</v>
      </c>
      <c r="B120" s="26" t="s">
        <v>187</v>
      </c>
      <c r="C120" s="10" t="s">
        <v>188</v>
      </c>
      <c r="D120" s="95">
        <f t="shared" si="3"/>
        <v>0</v>
      </c>
      <c r="E120" s="95"/>
      <c r="F120" s="95"/>
      <c r="G120" s="95"/>
      <c r="H120" s="95"/>
      <c r="I120" s="95"/>
    </row>
    <row r="121" spans="1:9" s="1" customFormat="1" x14ac:dyDescent="0.2">
      <c r="A121" s="25">
        <v>108</v>
      </c>
      <c r="B121" s="26" t="s">
        <v>189</v>
      </c>
      <c r="C121" s="10" t="s">
        <v>190</v>
      </c>
      <c r="D121" s="95">
        <f t="shared" si="3"/>
        <v>0</v>
      </c>
      <c r="E121" s="95"/>
      <c r="F121" s="95"/>
      <c r="G121" s="95"/>
      <c r="H121" s="95"/>
      <c r="I121" s="95"/>
    </row>
    <row r="122" spans="1:9" s="1" customFormat="1" x14ac:dyDescent="0.2">
      <c r="A122" s="25">
        <v>109</v>
      </c>
      <c r="B122" s="26" t="s">
        <v>191</v>
      </c>
      <c r="C122" s="10" t="s">
        <v>192</v>
      </c>
      <c r="D122" s="95">
        <f t="shared" si="3"/>
        <v>716565358</v>
      </c>
      <c r="E122" s="95">
        <v>3865060</v>
      </c>
      <c r="F122" s="95">
        <v>0</v>
      </c>
      <c r="G122" s="95">
        <v>0</v>
      </c>
      <c r="H122" s="95">
        <v>0</v>
      </c>
      <c r="I122" s="95">
        <v>712700298</v>
      </c>
    </row>
    <row r="123" spans="1:9" s="1" customFormat="1" x14ac:dyDescent="0.2">
      <c r="A123" s="25">
        <v>110</v>
      </c>
      <c r="B123" s="18" t="s">
        <v>193</v>
      </c>
      <c r="C123" s="16" t="s">
        <v>194</v>
      </c>
      <c r="D123" s="95">
        <f t="shared" si="3"/>
        <v>0</v>
      </c>
      <c r="E123" s="95"/>
      <c r="F123" s="95"/>
      <c r="G123" s="95"/>
      <c r="H123" s="95"/>
      <c r="I123" s="95"/>
    </row>
    <row r="124" spans="1:9" s="1" customFormat="1" x14ac:dyDescent="0.2">
      <c r="A124" s="25">
        <v>111</v>
      </c>
      <c r="B124" s="18" t="s">
        <v>280</v>
      </c>
      <c r="C124" s="16" t="s">
        <v>255</v>
      </c>
      <c r="D124" s="95">
        <f t="shared" si="3"/>
        <v>0</v>
      </c>
      <c r="E124" s="95"/>
      <c r="F124" s="95"/>
      <c r="G124" s="95"/>
      <c r="H124" s="95"/>
      <c r="I124" s="95"/>
    </row>
    <row r="125" spans="1:9" s="1" customFormat="1" x14ac:dyDescent="0.2">
      <c r="A125" s="25">
        <v>112</v>
      </c>
      <c r="B125" s="14" t="s">
        <v>195</v>
      </c>
      <c r="C125" s="10" t="s">
        <v>196</v>
      </c>
      <c r="D125" s="95">
        <f t="shared" si="3"/>
        <v>0</v>
      </c>
      <c r="E125" s="95"/>
      <c r="F125" s="95"/>
      <c r="G125" s="95"/>
      <c r="H125" s="95"/>
      <c r="I125" s="95"/>
    </row>
    <row r="126" spans="1:9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f t="shared" si="3"/>
        <v>0</v>
      </c>
      <c r="E126" s="95"/>
      <c r="F126" s="95"/>
      <c r="G126" s="95"/>
      <c r="H126" s="95"/>
      <c r="I126" s="95"/>
    </row>
    <row r="127" spans="1:9" s="1" customFormat="1" x14ac:dyDescent="0.2">
      <c r="A127" s="25">
        <v>114</v>
      </c>
      <c r="B127" s="12" t="s">
        <v>199</v>
      </c>
      <c r="C127" s="19" t="s">
        <v>200</v>
      </c>
      <c r="D127" s="95">
        <f t="shared" si="3"/>
        <v>0</v>
      </c>
      <c r="E127" s="95"/>
      <c r="F127" s="95"/>
      <c r="G127" s="95"/>
      <c r="H127" s="95"/>
      <c r="I127" s="95"/>
    </row>
    <row r="128" spans="1:9" s="1" customFormat="1" x14ac:dyDescent="0.2">
      <c r="A128" s="25">
        <v>115</v>
      </c>
      <c r="B128" s="26" t="s">
        <v>201</v>
      </c>
      <c r="C128" s="10" t="s">
        <v>294</v>
      </c>
      <c r="D128" s="95">
        <f t="shared" si="3"/>
        <v>0</v>
      </c>
      <c r="E128" s="95"/>
      <c r="F128" s="95"/>
      <c r="G128" s="95"/>
      <c r="H128" s="95"/>
      <c r="I128" s="95"/>
    </row>
    <row r="129" spans="1:9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f t="shared" si="3"/>
        <v>0</v>
      </c>
      <c r="E129" s="95"/>
      <c r="F129" s="95"/>
      <c r="G129" s="95"/>
      <c r="H129" s="95"/>
      <c r="I129" s="95"/>
    </row>
    <row r="130" spans="1:9" s="1" customFormat="1" x14ac:dyDescent="0.2">
      <c r="A130" s="25">
        <v>117</v>
      </c>
      <c r="B130" s="14" t="s">
        <v>203</v>
      </c>
      <c r="C130" s="10" t="s">
        <v>204</v>
      </c>
      <c r="D130" s="95">
        <f t="shared" si="3"/>
        <v>0</v>
      </c>
      <c r="E130" s="95"/>
      <c r="F130" s="95"/>
      <c r="G130" s="95"/>
      <c r="H130" s="95"/>
      <c r="I130" s="95"/>
    </row>
    <row r="131" spans="1:9" s="1" customFormat="1" x14ac:dyDescent="0.2">
      <c r="A131" s="25">
        <v>118</v>
      </c>
      <c r="B131" s="14" t="s">
        <v>205</v>
      </c>
      <c r="C131" s="10" t="s">
        <v>206</v>
      </c>
      <c r="D131" s="95">
        <f t="shared" si="3"/>
        <v>0</v>
      </c>
      <c r="E131" s="95"/>
      <c r="F131" s="95"/>
      <c r="G131" s="95"/>
      <c r="H131" s="95"/>
      <c r="I131" s="95"/>
    </row>
    <row r="132" spans="1:9" s="1" customFormat="1" x14ac:dyDescent="0.2">
      <c r="A132" s="25">
        <v>119</v>
      </c>
      <c r="B132" s="12" t="s">
        <v>207</v>
      </c>
      <c r="C132" s="10" t="s">
        <v>208</v>
      </c>
      <c r="D132" s="95">
        <f t="shared" si="3"/>
        <v>53453073</v>
      </c>
      <c r="E132" s="95">
        <v>0</v>
      </c>
      <c r="F132" s="95">
        <v>0</v>
      </c>
      <c r="G132" s="95">
        <v>0</v>
      </c>
      <c r="H132" s="95">
        <v>0</v>
      </c>
      <c r="I132" s="95">
        <v>53453073</v>
      </c>
    </row>
    <row r="133" spans="1:9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f t="shared" si="3"/>
        <v>0</v>
      </c>
      <c r="E133" s="95"/>
      <c r="F133" s="95"/>
      <c r="G133" s="95"/>
      <c r="H133" s="95"/>
      <c r="I133" s="95"/>
    </row>
    <row r="134" spans="1:9" s="1" customFormat="1" x14ac:dyDescent="0.2">
      <c r="A134" s="25">
        <v>121</v>
      </c>
      <c r="B134" s="26" t="s">
        <v>211</v>
      </c>
      <c r="C134" s="10" t="s">
        <v>212</v>
      </c>
      <c r="D134" s="95">
        <f t="shared" si="3"/>
        <v>232389014</v>
      </c>
      <c r="E134" s="95">
        <v>936550</v>
      </c>
      <c r="F134" s="95">
        <v>0</v>
      </c>
      <c r="G134" s="95">
        <v>0</v>
      </c>
      <c r="H134" s="95">
        <v>0</v>
      </c>
      <c r="I134" s="95">
        <v>231452464</v>
      </c>
    </row>
    <row r="135" spans="1:9" s="1" customFormat="1" x14ac:dyDescent="0.2">
      <c r="A135" s="25">
        <v>122</v>
      </c>
      <c r="B135" s="26" t="s">
        <v>213</v>
      </c>
      <c r="C135" s="10" t="s">
        <v>214</v>
      </c>
      <c r="D135" s="95">
        <f t="shared" ref="D135:D153" si="4">E135+F135+G135+H135+I135</f>
        <v>0</v>
      </c>
      <c r="E135" s="95"/>
      <c r="F135" s="95"/>
      <c r="G135" s="95"/>
      <c r="H135" s="95"/>
      <c r="I135" s="95"/>
    </row>
    <row r="136" spans="1:9" s="1" customFormat="1" x14ac:dyDescent="0.2">
      <c r="A136" s="25">
        <v>123</v>
      </c>
      <c r="B136" s="26" t="s">
        <v>215</v>
      </c>
      <c r="C136" s="10" t="s">
        <v>252</v>
      </c>
      <c r="D136" s="95">
        <f t="shared" si="4"/>
        <v>23111530</v>
      </c>
      <c r="E136" s="95">
        <v>0</v>
      </c>
      <c r="F136" s="95">
        <v>9486970</v>
      </c>
      <c r="G136" s="95">
        <v>8430500</v>
      </c>
      <c r="H136" s="95">
        <v>3242500</v>
      </c>
      <c r="I136" s="95">
        <v>1951560</v>
      </c>
    </row>
    <row r="137" spans="1:9" ht="10.5" customHeight="1" x14ac:dyDescent="0.2">
      <c r="A137" s="25">
        <v>124</v>
      </c>
      <c r="B137" s="26" t="s">
        <v>216</v>
      </c>
      <c r="C137" s="10" t="s">
        <v>217</v>
      </c>
      <c r="D137" s="95">
        <f t="shared" si="4"/>
        <v>0</v>
      </c>
      <c r="E137" s="99"/>
      <c r="F137" s="99"/>
      <c r="G137" s="99"/>
      <c r="H137" s="99"/>
      <c r="I137" s="99"/>
    </row>
    <row r="138" spans="1:9" s="1" customFormat="1" x14ac:dyDescent="0.2">
      <c r="A138" s="25">
        <v>125</v>
      </c>
      <c r="B138" s="26" t="s">
        <v>218</v>
      </c>
      <c r="C138" s="10" t="s">
        <v>42</v>
      </c>
      <c r="D138" s="95">
        <f t="shared" si="4"/>
        <v>2760370</v>
      </c>
      <c r="E138" s="95">
        <v>0</v>
      </c>
      <c r="F138" s="95">
        <v>2760370</v>
      </c>
      <c r="G138" s="95">
        <v>0</v>
      </c>
      <c r="H138" s="95">
        <v>0</v>
      </c>
      <c r="I138" s="95">
        <v>0</v>
      </c>
    </row>
    <row r="139" spans="1:9" s="1" customFormat="1" x14ac:dyDescent="0.2">
      <c r="A139" s="25">
        <v>126</v>
      </c>
      <c r="B139" s="12" t="s">
        <v>219</v>
      </c>
      <c r="C139" s="10" t="s">
        <v>49</v>
      </c>
      <c r="D139" s="95">
        <f t="shared" si="4"/>
        <v>26570716</v>
      </c>
      <c r="E139" s="95">
        <v>0</v>
      </c>
      <c r="F139" s="95">
        <v>563380</v>
      </c>
      <c r="G139" s="95">
        <v>0</v>
      </c>
      <c r="H139" s="95">
        <v>0</v>
      </c>
      <c r="I139" s="95">
        <v>26007336</v>
      </c>
    </row>
    <row r="140" spans="1:9" s="1" customFormat="1" x14ac:dyDescent="0.2">
      <c r="A140" s="25">
        <v>127</v>
      </c>
      <c r="B140" s="12" t="s">
        <v>220</v>
      </c>
      <c r="C140" s="10" t="s">
        <v>256</v>
      </c>
      <c r="D140" s="95">
        <f t="shared" si="4"/>
        <v>0</v>
      </c>
      <c r="E140" s="95"/>
      <c r="F140" s="95"/>
      <c r="G140" s="95"/>
      <c r="H140" s="95"/>
      <c r="I140" s="95"/>
    </row>
    <row r="141" spans="1:9" s="1" customFormat="1" x14ac:dyDescent="0.2">
      <c r="A141" s="25">
        <v>128</v>
      </c>
      <c r="B141" s="12" t="s">
        <v>221</v>
      </c>
      <c r="C141" s="10" t="s">
        <v>51</v>
      </c>
      <c r="D141" s="95">
        <f t="shared" si="4"/>
        <v>0</v>
      </c>
      <c r="E141" s="95"/>
      <c r="F141" s="95"/>
      <c r="G141" s="95"/>
      <c r="H141" s="95"/>
      <c r="I141" s="95"/>
    </row>
    <row r="142" spans="1:9" s="1" customFormat="1" x14ac:dyDescent="0.2">
      <c r="A142" s="25">
        <v>129</v>
      </c>
      <c r="B142" s="26" t="s">
        <v>222</v>
      </c>
      <c r="C142" s="10" t="s">
        <v>50</v>
      </c>
      <c r="D142" s="95">
        <f t="shared" si="4"/>
        <v>0</v>
      </c>
      <c r="E142" s="95"/>
      <c r="F142" s="95"/>
      <c r="G142" s="95"/>
      <c r="H142" s="95"/>
      <c r="I142" s="95"/>
    </row>
    <row r="143" spans="1:9" s="1" customFormat="1" x14ac:dyDescent="0.2">
      <c r="A143" s="25">
        <v>130</v>
      </c>
      <c r="B143" s="26" t="s">
        <v>223</v>
      </c>
      <c r="C143" s="10" t="s">
        <v>224</v>
      </c>
      <c r="D143" s="95">
        <f t="shared" si="4"/>
        <v>0</v>
      </c>
      <c r="E143" s="95"/>
      <c r="F143" s="95"/>
      <c r="G143" s="95"/>
      <c r="H143" s="95"/>
      <c r="I143" s="95"/>
    </row>
    <row r="144" spans="1:9" s="1" customFormat="1" x14ac:dyDescent="0.2">
      <c r="A144" s="25">
        <v>131</v>
      </c>
      <c r="B144" s="26" t="s">
        <v>225</v>
      </c>
      <c r="C144" s="10" t="s">
        <v>43</v>
      </c>
      <c r="D144" s="95">
        <f t="shared" si="4"/>
        <v>0</v>
      </c>
      <c r="E144" s="95"/>
      <c r="F144" s="95"/>
      <c r="G144" s="95"/>
      <c r="H144" s="95"/>
      <c r="I144" s="95"/>
    </row>
    <row r="145" spans="1:61" s="1" customFormat="1" x14ac:dyDescent="0.2">
      <c r="A145" s="25">
        <v>132</v>
      </c>
      <c r="B145" s="12" t="s">
        <v>226</v>
      </c>
      <c r="C145" s="10" t="s">
        <v>254</v>
      </c>
      <c r="D145" s="95">
        <f t="shared" si="4"/>
        <v>681930</v>
      </c>
      <c r="E145" s="95">
        <v>0</v>
      </c>
      <c r="F145" s="95">
        <v>681930</v>
      </c>
      <c r="G145" s="95">
        <v>0</v>
      </c>
      <c r="H145" s="95">
        <v>0</v>
      </c>
      <c r="I145" s="95">
        <v>0</v>
      </c>
    </row>
    <row r="146" spans="1:61" s="1" customFormat="1" x14ac:dyDescent="0.2">
      <c r="A146" s="25">
        <v>133</v>
      </c>
      <c r="B146" s="14" t="s">
        <v>227</v>
      </c>
      <c r="C146" s="10" t="s">
        <v>228</v>
      </c>
      <c r="D146" s="95">
        <f t="shared" si="4"/>
        <v>757700</v>
      </c>
      <c r="E146" s="95">
        <v>0</v>
      </c>
      <c r="F146" s="95">
        <v>757700</v>
      </c>
      <c r="G146" s="95">
        <v>0</v>
      </c>
      <c r="H146" s="95">
        <v>0</v>
      </c>
      <c r="I146" s="95">
        <v>0</v>
      </c>
    </row>
    <row r="147" spans="1:61" x14ac:dyDescent="0.2">
      <c r="A147" s="25">
        <v>134</v>
      </c>
      <c r="B147" s="26" t="s">
        <v>229</v>
      </c>
      <c r="C147" s="10" t="s">
        <v>230</v>
      </c>
      <c r="D147" s="95">
        <f t="shared" si="4"/>
        <v>1894250</v>
      </c>
      <c r="E147" s="99">
        <v>0</v>
      </c>
      <c r="F147" s="99">
        <v>1894250</v>
      </c>
      <c r="G147" s="99">
        <v>0</v>
      </c>
      <c r="H147" s="99">
        <v>0</v>
      </c>
      <c r="I147" s="99">
        <v>0</v>
      </c>
    </row>
    <row r="148" spans="1:61" x14ac:dyDescent="0.2">
      <c r="A148" s="25">
        <v>135</v>
      </c>
      <c r="B148" s="12" t="s">
        <v>231</v>
      </c>
      <c r="C148" s="10" t="s">
        <v>232</v>
      </c>
      <c r="D148" s="95">
        <f t="shared" si="4"/>
        <v>0</v>
      </c>
      <c r="E148" s="99"/>
      <c r="F148" s="99"/>
      <c r="G148" s="99"/>
      <c r="H148" s="99"/>
      <c r="I148" s="99"/>
    </row>
    <row r="149" spans="1:61" ht="12.75" x14ac:dyDescent="0.2">
      <c r="A149" s="25">
        <v>136</v>
      </c>
      <c r="B149" s="20" t="s">
        <v>233</v>
      </c>
      <c r="C149" s="13" t="s">
        <v>234</v>
      </c>
      <c r="D149" s="95">
        <f t="shared" si="4"/>
        <v>0</v>
      </c>
      <c r="E149" s="99"/>
      <c r="F149" s="99"/>
      <c r="G149" s="99"/>
      <c r="H149" s="99"/>
      <c r="I149" s="99"/>
    </row>
    <row r="150" spans="1:61" ht="12.75" x14ac:dyDescent="0.2">
      <c r="A150" s="25">
        <v>137</v>
      </c>
      <c r="B150" s="85" t="s">
        <v>282</v>
      </c>
      <c r="C150" s="86" t="s">
        <v>283</v>
      </c>
      <c r="D150" s="95">
        <f t="shared" si="4"/>
        <v>0</v>
      </c>
      <c r="E150" s="99"/>
      <c r="F150" s="99"/>
      <c r="G150" s="99"/>
      <c r="H150" s="99"/>
      <c r="I150" s="99"/>
    </row>
    <row r="151" spans="1:61" ht="12.75" x14ac:dyDescent="0.2">
      <c r="A151" s="25">
        <v>138</v>
      </c>
      <c r="B151" s="87" t="s">
        <v>284</v>
      </c>
      <c r="C151" s="88" t="s">
        <v>285</v>
      </c>
      <c r="D151" s="95">
        <f t="shared" si="4"/>
        <v>0</v>
      </c>
      <c r="E151" s="99"/>
      <c r="F151" s="99"/>
      <c r="G151" s="99"/>
      <c r="H151" s="99"/>
      <c r="I151" s="99"/>
    </row>
    <row r="152" spans="1:61" ht="12.75" x14ac:dyDescent="0.2">
      <c r="A152" s="25">
        <v>139</v>
      </c>
      <c r="B152" s="89" t="s">
        <v>286</v>
      </c>
      <c r="C152" s="90" t="s">
        <v>287</v>
      </c>
      <c r="D152" s="95">
        <f t="shared" si="4"/>
        <v>0</v>
      </c>
      <c r="E152" s="99"/>
      <c r="F152" s="99"/>
      <c r="G152" s="99"/>
      <c r="H152" s="99"/>
      <c r="I152" s="99"/>
    </row>
    <row r="153" spans="1:61" x14ac:dyDescent="0.2">
      <c r="A153" s="25">
        <v>140</v>
      </c>
      <c r="B153" s="25" t="s">
        <v>292</v>
      </c>
      <c r="C153" s="91" t="s">
        <v>293</v>
      </c>
      <c r="D153" s="95">
        <f t="shared" si="4"/>
        <v>0</v>
      </c>
      <c r="E153" s="99"/>
      <c r="F153" s="99"/>
      <c r="G153" s="99"/>
      <c r="H153" s="99"/>
      <c r="I153" s="99"/>
    </row>
    <row r="156" spans="1:61" s="4" customFormat="1" x14ac:dyDescent="0.2">
      <c r="A156" s="6"/>
      <c r="B156" s="6"/>
      <c r="C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</row>
    <row r="157" spans="1:61" s="4" customFormat="1" x14ac:dyDescent="0.2">
      <c r="A157" s="6"/>
      <c r="B157" s="6"/>
      <c r="C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</row>
    <row r="158" spans="1:61" s="4" customFormat="1" x14ac:dyDescent="0.2">
      <c r="A158" s="6"/>
      <c r="B158" s="6"/>
      <c r="C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</row>
    <row r="160" spans="1:61" s="4" customFormat="1" x14ac:dyDescent="0.2">
      <c r="A160" s="6"/>
      <c r="B160" s="6"/>
      <c r="C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</row>
    <row r="161" spans="1:61" s="4" customFormat="1" x14ac:dyDescent="0.2">
      <c r="A161" s="6"/>
      <c r="B161" s="6"/>
      <c r="C161" s="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</row>
  </sheetData>
  <mergeCells count="16">
    <mergeCell ref="A2:I2"/>
    <mergeCell ref="I5:I7"/>
    <mergeCell ref="A10:C10"/>
    <mergeCell ref="A93:A96"/>
    <mergeCell ref="B93:B96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161"/>
  <sheetViews>
    <sheetView zoomScale="98" zoomScaleNormal="98" workbookViewId="0">
      <selection activeCell="O39" sqref="O39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3.85546875" style="8" customWidth="1"/>
    <col min="8" max="16384" width="9.140625" style="8"/>
  </cols>
  <sheetData>
    <row r="2" spans="1:7" ht="42" customHeight="1" x14ac:dyDescent="0.2">
      <c r="A2" s="179" t="s">
        <v>402</v>
      </c>
      <c r="B2" s="179"/>
      <c r="C2" s="179"/>
      <c r="D2" s="179"/>
      <c r="E2" s="179"/>
      <c r="F2" s="179"/>
      <c r="G2" s="179"/>
    </row>
    <row r="3" spans="1:7" x14ac:dyDescent="0.2">
      <c r="C3" s="9"/>
      <c r="G3" s="8" t="s">
        <v>314</v>
      </c>
    </row>
    <row r="4" spans="1:7" s="2" customFormat="1" ht="28.5" customHeight="1" x14ac:dyDescent="0.2">
      <c r="A4" s="170" t="s">
        <v>47</v>
      </c>
      <c r="B4" s="170" t="s">
        <v>61</v>
      </c>
      <c r="C4" s="171" t="s">
        <v>48</v>
      </c>
      <c r="D4" s="220" t="s">
        <v>355</v>
      </c>
      <c r="E4" s="221"/>
      <c r="F4" s="221"/>
      <c r="G4" s="222"/>
    </row>
    <row r="5" spans="1:7" ht="18" customHeight="1" x14ac:dyDescent="0.2">
      <c r="A5" s="170"/>
      <c r="B5" s="170"/>
      <c r="C5" s="171"/>
      <c r="D5" s="223" t="s">
        <v>296</v>
      </c>
      <c r="E5" s="220" t="s">
        <v>310</v>
      </c>
      <c r="F5" s="221"/>
      <c r="G5" s="222"/>
    </row>
    <row r="6" spans="1:7" ht="14.25" customHeight="1" x14ac:dyDescent="0.2">
      <c r="A6" s="170"/>
      <c r="B6" s="170"/>
      <c r="C6" s="171"/>
      <c r="D6" s="224"/>
      <c r="E6" s="223" t="s">
        <v>290</v>
      </c>
      <c r="F6" s="223" t="s">
        <v>289</v>
      </c>
      <c r="G6" s="223" t="s">
        <v>356</v>
      </c>
    </row>
    <row r="7" spans="1:7" ht="21.75" customHeight="1" x14ac:dyDescent="0.2">
      <c r="A7" s="170"/>
      <c r="B7" s="170"/>
      <c r="C7" s="171"/>
      <c r="D7" s="225"/>
      <c r="E7" s="225"/>
      <c r="F7" s="225"/>
      <c r="G7" s="225"/>
    </row>
    <row r="8" spans="1:7" s="2" customFormat="1" x14ac:dyDescent="0.2">
      <c r="A8" s="165" t="s">
        <v>251</v>
      </c>
      <c r="B8" s="165"/>
      <c r="C8" s="165"/>
      <c r="D8" s="96">
        <f>D10+D9</f>
        <v>1554017603</v>
      </c>
      <c r="E8" s="96">
        <f t="shared" ref="E8:G8" si="0">E10+E9</f>
        <v>255943551</v>
      </c>
      <c r="F8" s="96">
        <f t="shared" si="0"/>
        <v>270728014</v>
      </c>
      <c r="G8" s="96">
        <f t="shared" si="0"/>
        <v>1027346038</v>
      </c>
    </row>
    <row r="9" spans="1:7" s="3" customFormat="1" ht="11.25" customHeight="1" x14ac:dyDescent="0.2">
      <c r="A9" s="5"/>
      <c r="B9" s="5"/>
      <c r="C9" s="11" t="s">
        <v>57</v>
      </c>
      <c r="D9" s="95">
        <v>33313832</v>
      </c>
      <c r="E9" s="97">
        <v>2219638</v>
      </c>
      <c r="F9" s="97">
        <v>31094194</v>
      </c>
      <c r="G9" s="97"/>
    </row>
    <row r="10" spans="1:7" s="2" customFormat="1" x14ac:dyDescent="0.2">
      <c r="A10" s="165" t="s">
        <v>250</v>
      </c>
      <c r="B10" s="165"/>
      <c r="C10" s="165"/>
      <c r="D10" s="96">
        <f t="shared" ref="D10:G10" si="1">SUM(D11:D153)-D93</f>
        <v>1520703771</v>
      </c>
      <c r="E10" s="96">
        <f t="shared" si="1"/>
        <v>253723913</v>
      </c>
      <c r="F10" s="96">
        <f t="shared" si="1"/>
        <v>239633820</v>
      </c>
      <c r="G10" s="96">
        <f t="shared" si="1"/>
        <v>1027346038</v>
      </c>
    </row>
    <row r="11" spans="1:7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f t="shared" ref="D11:D70" si="2">E11+F11+G11</f>
        <v>0</v>
      </c>
      <c r="E11" s="95"/>
      <c r="F11" s="95"/>
      <c r="G11" s="95">
        <v>0</v>
      </c>
    </row>
    <row r="12" spans="1:7" s="1" customFormat="1" x14ac:dyDescent="0.2">
      <c r="A12" s="25">
        <v>2</v>
      </c>
      <c r="B12" s="14" t="s">
        <v>63</v>
      </c>
      <c r="C12" s="10" t="s">
        <v>235</v>
      </c>
      <c r="D12" s="95">
        <f t="shared" si="2"/>
        <v>0</v>
      </c>
      <c r="E12" s="95"/>
      <c r="F12" s="95"/>
      <c r="G12" s="95">
        <v>0</v>
      </c>
    </row>
    <row r="13" spans="1:7" s="22" customFormat="1" x14ac:dyDescent="0.2">
      <c r="A13" s="25">
        <v>3</v>
      </c>
      <c r="B13" s="27" t="s">
        <v>64</v>
      </c>
      <c r="C13" s="21" t="s">
        <v>5</v>
      </c>
      <c r="D13" s="95">
        <f t="shared" si="2"/>
        <v>0</v>
      </c>
      <c r="E13" s="98"/>
      <c r="F13" s="98"/>
      <c r="G13" s="98">
        <v>0</v>
      </c>
    </row>
    <row r="14" spans="1:7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f t="shared" si="2"/>
        <v>0</v>
      </c>
      <c r="E14" s="95"/>
      <c r="F14" s="95"/>
      <c r="G14" s="95">
        <v>0</v>
      </c>
    </row>
    <row r="15" spans="1:7" s="1" customFormat="1" x14ac:dyDescent="0.2">
      <c r="A15" s="25">
        <v>5</v>
      </c>
      <c r="B15" s="12" t="s">
        <v>66</v>
      </c>
      <c r="C15" s="10" t="s">
        <v>8</v>
      </c>
      <c r="D15" s="95">
        <f t="shared" si="2"/>
        <v>0</v>
      </c>
      <c r="E15" s="95"/>
      <c r="F15" s="95"/>
      <c r="G15" s="95">
        <v>0</v>
      </c>
    </row>
    <row r="16" spans="1:7" s="22" customFormat="1" x14ac:dyDescent="0.2">
      <c r="A16" s="25">
        <v>6</v>
      </c>
      <c r="B16" s="27" t="s">
        <v>67</v>
      </c>
      <c r="C16" s="21" t="s">
        <v>68</v>
      </c>
      <c r="D16" s="95">
        <f t="shared" si="2"/>
        <v>36231757</v>
      </c>
      <c r="E16" s="98"/>
      <c r="F16" s="98">
        <v>8237164</v>
      </c>
      <c r="G16" s="98">
        <v>27994593</v>
      </c>
    </row>
    <row r="17" spans="1:7" s="1" customFormat="1" x14ac:dyDescent="0.2">
      <c r="A17" s="25">
        <v>7</v>
      </c>
      <c r="B17" s="12" t="s">
        <v>69</v>
      </c>
      <c r="C17" s="10" t="s">
        <v>237</v>
      </c>
      <c r="D17" s="95">
        <f t="shared" si="2"/>
        <v>18517474</v>
      </c>
      <c r="E17" s="95">
        <v>9104480</v>
      </c>
      <c r="F17" s="95">
        <v>9412994</v>
      </c>
      <c r="G17" s="95">
        <v>0</v>
      </c>
    </row>
    <row r="18" spans="1:7" s="1" customFormat="1" x14ac:dyDescent="0.2">
      <c r="A18" s="25">
        <v>8</v>
      </c>
      <c r="B18" s="26" t="s">
        <v>70</v>
      </c>
      <c r="C18" s="10" t="s">
        <v>17</v>
      </c>
      <c r="D18" s="95">
        <f t="shared" si="2"/>
        <v>0</v>
      </c>
      <c r="E18" s="95"/>
      <c r="F18" s="95"/>
      <c r="G18" s="95">
        <v>0</v>
      </c>
    </row>
    <row r="19" spans="1:7" s="1" customFormat="1" x14ac:dyDescent="0.2">
      <c r="A19" s="25">
        <v>9</v>
      </c>
      <c r="B19" s="26" t="s">
        <v>71</v>
      </c>
      <c r="C19" s="10" t="s">
        <v>6</v>
      </c>
      <c r="D19" s="95">
        <f t="shared" si="2"/>
        <v>0</v>
      </c>
      <c r="E19" s="95"/>
      <c r="F19" s="95"/>
      <c r="G19" s="95">
        <v>0</v>
      </c>
    </row>
    <row r="20" spans="1:7" s="1" customFormat="1" x14ac:dyDescent="0.2">
      <c r="A20" s="25">
        <v>10</v>
      </c>
      <c r="B20" s="26" t="s">
        <v>72</v>
      </c>
      <c r="C20" s="10" t="s">
        <v>18</v>
      </c>
      <c r="D20" s="95">
        <f t="shared" si="2"/>
        <v>0</v>
      </c>
      <c r="E20" s="95"/>
      <c r="F20" s="95"/>
      <c r="G20" s="95">
        <v>0</v>
      </c>
    </row>
    <row r="21" spans="1:7" s="1" customFormat="1" x14ac:dyDescent="0.2">
      <c r="A21" s="25">
        <v>11</v>
      </c>
      <c r="B21" s="26" t="s">
        <v>73</v>
      </c>
      <c r="C21" s="10" t="s">
        <v>7</v>
      </c>
      <c r="D21" s="95">
        <f t="shared" si="2"/>
        <v>0</v>
      </c>
      <c r="E21" s="95"/>
      <c r="F21" s="95"/>
      <c r="G21" s="95">
        <v>0</v>
      </c>
    </row>
    <row r="22" spans="1:7" s="1" customFormat="1" x14ac:dyDescent="0.2">
      <c r="A22" s="25">
        <v>12</v>
      </c>
      <c r="B22" s="26" t="s">
        <v>74</v>
      </c>
      <c r="C22" s="10" t="s">
        <v>19</v>
      </c>
      <c r="D22" s="95">
        <f t="shared" si="2"/>
        <v>0</v>
      </c>
      <c r="E22" s="95"/>
      <c r="F22" s="95"/>
      <c r="G22" s="95">
        <v>0</v>
      </c>
    </row>
    <row r="23" spans="1:7" s="1" customFormat="1" x14ac:dyDescent="0.2">
      <c r="A23" s="25">
        <v>13</v>
      </c>
      <c r="B23" s="26" t="s">
        <v>259</v>
      </c>
      <c r="C23" s="10" t="s">
        <v>260</v>
      </c>
      <c r="D23" s="95">
        <f t="shared" si="2"/>
        <v>0</v>
      </c>
      <c r="E23" s="95"/>
      <c r="F23" s="95"/>
      <c r="G23" s="95"/>
    </row>
    <row r="24" spans="1:7" s="1" customFormat="1" x14ac:dyDescent="0.2">
      <c r="A24" s="25">
        <v>14</v>
      </c>
      <c r="B24" s="12" t="s">
        <v>75</v>
      </c>
      <c r="C24" s="10" t="s">
        <v>76</v>
      </c>
      <c r="D24" s="95">
        <f t="shared" si="2"/>
        <v>0</v>
      </c>
      <c r="E24" s="95"/>
      <c r="F24" s="95"/>
      <c r="G24" s="95"/>
    </row>
    <row r="25" spans="1:7" s="1" customFormat="1" x14ac:dyDescent="0.2">
      <c r="A25" s="25">
        <v>15</v>
      </c>
      <c r="B25" s="26" t="s">
        <v>77</v>
      </c>
      <c r="C25" s="10" t="s">
        <v>22</v>
      </c>
      <c r="D25" s="95">
        <f t="shared" si="2"/>
        <v>0</v>
      </c>
      <c r="E25" s="95"/>
      <c r="F25" s="95"/>
      <c r="G25" s="95">
        <v>0</v>
      </c>
    </row>
    <row r="26" spans="1:7" s="1" customFormat="1" x14ac:dyDescent="0.2">
      <c r="A26" s="25">
        <v>16</v>
      </c>
      <c r="B26" s="26" t="s">
        <v>78</v>
      </c>
      <c r="C26" s="10" t="s">
        <v>10</v>
      </c>
      <c r="D26" s="95">
        <f t="shared" si="2"/>
        <v>0</v>
      </c>
      <c r="E26" s="95"/>
      <c r="F26" s="95"/>
      <c r="G26" s="95">
        <v>0</v>
      </c>
    </row>
    <row r="27" spans="1:7" s="1" customFormat="1" x14ac:dyDescent="0.2">
      <c r="A27" s="25">
        <v>17</v>
      </c>
      <c r="B27" s="26" t="s">
        <v>79</v>
      </c>
      <c r="C27" s="10" t="s">
        <v>238</v>
      </c>
      <c r="D27" s="95">
        <f t="shared" si="2"/>
        <v>0</v>
      </c>
      <c r="E27" s="95"/>
      <c r="F27" s="95"/>
      <c r="G27" s="95">
        <v>0</v>
      </c>
    </row>
    <row r="28" spans="1:7" s="22" customFormat="1" x14ac:dyDescent="0.2">
      <c r="A28" s="25">
        <v>18</v>
      </c>
      <c r="B28" s="27" t="s">
        <v>80</v>
      </c>
      <c r="C28" s="21" t="s">
        <v>9</v>
      </c>
      <c r="D28" s="95">
        <f t="shared" si="2"/>
        <v>37246904</v>
      </c>
      <c r="E28" s="98">
        <v>4436647</v>
      </c>
      <c r="F28" s="98">
        <v>11456140</v>
      </c>
      <c r="G28" s="98">
        <v>21354117</v>
      </c>
    </row>
    <row r="29" spans="1:7" s="1" customFormat="1" x14ac:dyDescent="0.2">
      <c r="A29" s="25">
        <v>19</v>
      </c>
      <c r="B29" s="12" t="s">
        <v>81</v>
      </c>
      <c r="C29" s="10" t="s">
        <v>11</v>
      </c>
      <c r="D29" s="95">
        <f t="shared" si="2"/>
        <v>0</v>
      </c>
      <c r="E29" s="95"/>
      <c r="F29" s="95"/>
      <c r="G29" s="95">
        <v>0</v>
      </c>
    </row>
    <row r="30" spans="1:7" s="1" customFormat="1" x14ac:dyDescent="0.2">
      <c r="A30" s="25">
        <v>20</v>
      </c>
      <c r="B30" s="12" t="s">
        <v>82</v>
      </c>
      <c r="C30" s="10" t="s">
        <v>239</v>
      </c>
      <c r="D30" s="95">
        <f t="shared" si="2"/>
        <v>0</v>
      </c>
      <c r="E30" s="95"/>
      <c r="F30" s="95"/>
      <c r="G30" s="95">
        <v>0</v>
      </c>
    </row>
    <row r="31" spans="1:7" x14ac:dyDescent="0.2">
      <c r="A31" s="25">
        <v>21</v>
      </c>
      <c r="B31" s="12" t="s">
        <v>83</v>
      </c>
      <c r="C31" s="10" t="s">
        <v>84</v>
      </c>
      <c r="D31" s="95">
        <f t="shared" si="2"/>
        <v>14191877</v>
      </c>
      <c r="E31" s="99"/>
      <c r="F31" s="99"/>
      <c r="G31" s="99">
        <v>14191877</v>
      </c>
    </row>
    <row r="32" spans="1:7" s="22" customFormat="1" x14ac:dyDescent="0.2">
      <c r="A32" s="25">
        <v>22</v>
      </c>
      <c r="B32" s="23" t="s">
        <v>85</v>
      </c>
      <c r="C32" s="21" t="s">
        <v>40</v>
      </c>
      <c r="D32" s="95">
        <f t="shared" si="2"/>
        <v>5072603</v>
      </c>
      <c r="E32" s="98"/>
      <c r="F32" s="98"/>
      <c r="G32" s="98">
        <v>5072603</v>
      </c>
    </row>
    <row r="33" spans="1:7" s="22" customFormat="1" x14ac:dyDescent="0.2">
      <c r="A33" s="25">
        <v>23</v>
      </c>
      <c r="B33" s="27" t="s">
        <v>86</v>
      </c>
      <c r="C33" s="21" t="s">
        <v>87</v>
      </c>
      <c r="D33" s="95">
        <f t="shared" si="2"/>
        <v>0</v>
      </c>
      <c r="E33" s="98"/>
      <c r="F33" s="98"/>
      <c r="G33" s="98"/>
    </row>
    <row r="34" spans="1:7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f t="shared" si="2"/>
        <v>0</v>
      </c>
      <c r="E34" s="95"/>
      <c r="F34" s="95"/>
      <c r="G34" s="95"/>
    </row>
    <row r="35" spans="1:7" s="1" customFormat="1" ht="24" x14ac:dyDescent="0.2">
      <c r="A35" s="25">
        <v>25</v>
      </c>
      <c r="B35" s="26" t="s">
        <v>90</v>
      </c>
      <c r="C35" s="10" t="s">
        <v>91</v>
      </c>
      <c r="D35" s="95">
        <f t="shared" si="2"/>
        <v>18527263</v>
      </c>
      <c r="E35" s="95"/>
      <c r="F35" s="95">
        <v>18527263</v>
      </c>
      <c r="G35" s="95"/>
    </row>
    <row r="36" spans="1:7" s="1" customFormat="1" x14ac:dyDescent="0.2">
      <c r="A36" s="25">
        <v>26</v>
      </c>
      <c r="B36" s="12" t="s">
        <v>92</v>
      </c>
      <c r="C36" s="10" t="s">
        <v>93</v>
      </c>
      <c r="D36" s="95">
        <f t="shared" si="2"/>
        <v>31693418</v>
      </c>
      <c r="E36" s="95"/>
      <c r="F36" s="95"/>
      <c r="G36" s="95">
        <v>31693418</v>
      </c>
    </row>
    <row r="37" spans="1:7" s="1" customFormat="1" x14ac:dyDescent="0.2">
      <c r="A37" s="25">
        <v>27</v>
      </c>
      <c r="B37" s="26" t="s">
        <v>94</v>
      </c>
      <c r="C37" s="10" t="s">
        <v>95</v>
      </c>
      <c r="D37" s="95">
        <f t="shared" si="2"/>
        <v>0</v>
      </c>
      <c r="E37" s="95"/>
      <c r="F37" s="95"/>
      <c r="G37" s="95">
        <v>0</v>
      </c>
    </row>
    <row r="38" spans="1:7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f t="shared" si="2"/>
        <v>15805459</v>
      </c>
      <c r="E38" s="95"/>
      <c r="F38" s="95"/>
      <c r="G38" s="95">
        <v>15805459</v>
      </c>
    </row>
    <row r="39" spans="1:7" s="1" customFormat="1" x14ac:dyDescent="0.2">
      <c r="A39" s="25">
        <v>29</v>
      </c>
      <c r="B39" s="14" t="s">
        <v>98</v>
      </c>
      <c r="C39" s="10" t="s">
        <v>99</v>
      </c>
      <c r="D39" s="95">
        <f t="shared" si="2"/>
        <v>0</v>
      </c>
      <c r="E39" s="95"/>
      <c r="F39" s="95"/>
      <c r="G39" s="95"/>
    </row>
    <row r="40" spans="1:7" s="22" customFormat="1" x14ac:dyDescent="0.2">
      <c r="A40" s="25">
        <v>30</v>
      </c>
      <c r="B40" s="23" t="s">
        <v>100</v>
      </c>
      <c r="C40" s="92" t="s">
        <v>298</v>
      </c>
      <c r="D40" s="95">
        <f t="shared" si="2"/>
        <v>0</v>
      </c>
      <c r="E40" s="98"/>
      <c r="F40" s="98"/>
      <c r="G40" s="98"/>
    </row>
    <row r="41" spans="1:7" s="22" customFormat="1" ht="20.25" customHeight="1" x14ac:dyDescent="0.2">
      <c r="A41" s="25">
        <v>31</v>
      </c>
      <c r="B41" s="27" t="s">
        <v>101</v>
      </c>
      <c r="C41" s="21" t="s">
        <v>58</v>
      </c>
      <c r="D41" s="95">
        <f t="shared" si="2"/>
        <v>0</v>
      </c>
      <c r="E41" s="98"/>
      <c r="F41" s="98"/>
      <c r="G41" s="98"/>
    </row>
    <row r="42" spans="1:7" s="22" customFormat="1" x14ac:dyDescent="0.2">
      <c r="A42" s="25">
        <v>32</v>
      </c>
      <c r="B42" s="24" t="s">
        <v>102</v>
      </c>
      <c r="C42" s="21" t="s">
        <v>41</v>
      </c>
      <c r="D42" s="95">
        <f t="shared" si="2"/>
        <v>13705460</v>
      </c>
      <c r="E42" s="98"/>
      <c r="F42" s="98"/>
      <c r="G42" s="98">
        <v>13705460</v>
      </c>
    </row>
    <row r="43" spans="1:7" x14ac:dyDescent="0.2">
      <c r="A43" s="25">
        <v>33</v>
      </c>
      <c r="B43" s="12" t="s">
        <v>103</v>
      </c>
      <c r="C43" s="10" t="s">
        <v>39</v>
      </c>
      <c r="D43" s="95">
        <f t="shared" si="2"/>
        <v>4492720</v>
      </c>
      <c r="E43" s="99">
        <v>4492720</v>
      </c>
      <c r="F43" s="99"/>
      <c r="G43" s="99">
        <v>0</v>
      </c>
    </row>
    <row r="44" spans="1:7" s="1" customFormat="1" x14ac:dyDescent="0.2">
      <c r="A44" s="25">
        <v>34</v>
      </c>
      <c r="B44" s="14" t="s">
        <v>104</v>
      </c>
      <c r="C44" s="10" t="s">
        <v>16</v>
      </c>
      <c r="D44" s="95">
        <f t="shared" si="2"/>
        <v>0</v>
      </c>
      <c r="E44" s="95"/>
      <c r="F44" s="95"/>
      <c r="G44" s="95">
        <v>0</v>
      </c>
    </row>
    <row r="45" spans="1:7" s="1" customFormat="1" x14ac:dyDescent="0.2">
      <c r="A45" s="25">
        <v>35</v>
      </c>
      <c r="B45" s="26" t="s">
        <v>105</v>
      </c>
      <c r="C45" s="10" t="s">
        <v>21</v>
      </c>
      <c r="D45" s="95">
        <f t="shared" si="2"/>
        <v>13483792</v>
      </c>
      <c r="E45" s="95">
        <v>5511030</v>
      </c>
      <c r="F45" s="95">
        <v>7972762</v>
      </c>
      <c r="G45" s="95">
        <v>0</v>
      </c>
    </row>
    <row r="46" spans="1:7" s="1" customFormat="1" x14ac:dyDescent="0.2">
      <c r="A46" s="25">
        <v>36</v>
      </c>
      <c r="B46" s="14" t="s">
        <v>106</v>
      </c>
      <c r="C46" s="10" t="s">
        <v>25</v>
      </c>
      <c r="D46" s="95">
        <f t="shared" si="2"/>
        <v>0</v>
      </c>
      <c r="E46" s="95"/>
      <c r="F46" s="95"/>
      <c r="G46" s="95">
        <v>0</v>
      </c>
    </row>
    <row r="47" spans="1:7" x14ac:dyDescent="0.2">
      <c r="A47" s="25">
        <v>37</v>
      </c>
      <c r="B47" s="12" t="s">
        <v>107</v>
      </c>
      <c r="C47" s="10" t="s">
        <v>240</v>
      </c>
      <c r="D47" s="95">
        <f t="shared" si="2"/>
        <v>0</v>
      </c>
      <c r="E47" s="99"/>
      <c r="F47" s="99"/>
      <c r="G47" s="99">
        <v>0</v>
      </c>
    </row>
    <row r="48" spans="1:7" s="1" customFormat="1" x14ac:dyDescent="0.2">
      <c r="A48" s="25">
        <v>38</v>
      </c>
      <c r="B48" s="15" t="s">
        <v>108</v>
      </c>
      <c r="C48" s="16" t="s">
        <v>241</v>
      </c>
      <c r="D48" s="95">
        <f t="shared" si="2"/>
        <v>0</v>
      </c>
      <c r="E48" s="95"/>
      <c r="F48" s="95"/>
      <c r="G48" s="95">
        <v>0</v>
      </c>
    </row>
    <row r="49" spans="1:7" s="1" customFormat="1" x14ac:dyDescent="0.2">
      <c r="A49" s="25">
        <v>39</v>
      </c>
      <c r="B49" s="12" t="s">
        <v>109</v>
      </c>
      <c r="C49" s="10" t="s">
        <v>242</v>
      </c>
      <c r="D49" s="95">
        <f t="shared" si="2"/>
        <v>0</v>
      </c>
      <c r="E49" s="95"/>
      <c r="F49" s="95"/>
      <c r="G49" s="95">
        <v>0</v>
      </c>
    </row>
    <row r="50" spans="1:7" s="1" customFormat="1" x14ac:dyDescent="0.2">
      <c r="A50" s="25">
        <v>40</v>
      </c>
      <c r="B50" s="12" t="s">
        <v>110</v>
      </c>
      <c r="C50" s="10" t="s">
        <v>24</v>
      </c>
      <c r="D50" s="95">
        <f t="shared" si="2"/>
        <v>0</v>
      </c>
      <c r="E50" s="95"/>
      <c r="F50" s="95"/>
      <c r="G50" s="95">
        <v>0</v>
      </c>
    </row>
    <row r="51" spans="1:7" s="1" customFormat="1" x14ac:dyDescent="0.2">
      <c r="A51" s="25">
        <v>41</v>
      </c>
      <c r="B51" s="26" t="s">
        <v>111</v>
      </c>
      <c r="C51" s="10" t="s">
        <v>20</v>
      </c>
      <c r="D51" s="95">
        <f t="shared" si="2"/>
        <v>0</v>
      </c>
      <c r="E51" s="95"/>
      <c r="F51" s="95"/>
      <c r="G51" s="95">
        <v>0</v>
      </c>
    </row>
    <row r="52" spans="1:7" s="1" customFormat="1" x14ac:dyDescent="0.2">
      <c r="A52" s="25">
        <v>42</v>
      </c>
      <c r="B52" s="14" t="s">
        <v>112</v>
      </c>
      <c r="C52" s="10" t="s">
        <v>113</v>
      </c>
      <c r="D52" s="95">
        <f t="shared" si="2"/>
        <v>0</v>
      </c>
      <c r="E52" s="95"/>
      <c r="F52" s="95"/>
      <c r="G52" s="95">
        <v>0</v>
      </c>
    </row>
    <row r="53" spans="1:7" s="22" customFormat="1" x14ac:dyDescent="0.2">
      <c r="A53" s="25">
        <v>43</v>
      </c>
      <c r="B53" s="27" t="s">
        <v>114</v>
      </c>
      <c r="C53" s="21" t="s">
        <v>115</v>
      </c>
      <c r="D53" s="95">
        <f t="shared" si="2"/>
        <v>30345698</v>
      </c>
      <c r="E53" s="98"/>
      <c r="F53" s="98">
        <v>10487130</v>
      </c>
      <c r="G53" s="98">
        <v>19858568</v>
      </c>
    </row>
    <row r="54" spans="1:7" s="1" customFormat="1" x14ac:dyDescent="0.2">
      <c r="A54" s="25">
        <v>44</v>
      </c>
      <c r="B54" s="12" t="s">
        <v>116</v>
      </c>
      <c r="C54" s="10" t="s">
        <v>247</v>
      </c>
      <c r="D54" s="95">
        <f t="shared" si="2"/>
        <v>0</v>
      </c>
      <c r="E54" s="95"/>
      <c r="F54" s="95"/>
      <c r="G54" s="95">
        <v>0</v>
      </c>
    </row>
    <row r="55" spans="1:7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f t="shared" si="2"/>
        <v>0</v>
      </c>
      <c r="E55" s="95"/>
      <c r="F55" s="95"/>
      <c r="G55" s="95">
        <v>0</v>
      </c>
    </row>
    <row r="56" spans="1:7" s="1" customFormat="1" x14ac:dyDescent="0.2">
      <c r="A56" s="25">
        <v>46</v>
      </c>
      <c r="B56" s="26" t="s">
        <v>118</v>
      </c>
      <c r="C56" s="10" t="s">
        <v>3</v>
      </c>
      <c r="D56" s="95">
        <f t="shared" si="2"/>
        <v>0</v>
      </c>
      <c r="E56" s="95"/>
      <c r="F56" s="95"/>
      <c r="G56" s="95">
        <v>0</v>
      </c>
    </row>
    <row r="57" spans="1:7" s="1" customFormat="1" x14ac:dyDescent="0.2">
      <c r="A57" s="25">
        <v>47</v>
      </c>
      <c r="B57" s="26" t="s">
        <v>119</v>
      </c>
      <c r="C57" s="10" t="s">
        <v>243</v>
      </c>
      <c r="D57" s="95">
        <f t="shared" si="2"/>
        <v>2548710</v>
      </c>
      <c r="E57" s="95">
        <v>2548710</v>
      </c>
      <c r="F57" s="95"/>
      <c r="G57" s="95">
        <v>0</v>
      </c>
    </row>
    <row r="58" spans="1:7" s="1" customFormat="1" x14ac:dyDescent="0.2">
      <c r="A58" s="25">
        <v>48</v>
      </c>
      <c r="B58" s="14" t="s">
        <v>120</v>
      </c>
      <c r="C58" s="10" t="s">
        <v>0</v>
      </c>
      <c r="D58" s="95">
        <f t="shared" si="2"/>
        <v>0</v>
      </c>
      <c r="E58" s="95"/>
      <c r="F58" s="95"/>
      <c r="G58" s="95">
        <v>0</v>
      </c>
    </row>
    <row r="59" spans="1:7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f t="shared" si="2"/>
        <v>0</v>
      </c>
      <c r="E59" s="95"/>
      <c r="F59" s="95"/>
      <c r="G59" s="95">
        <v>0</v>
      </c>
    </row>
    <row r="60" spans="1:7" s="1" customFormat="1" x14ac:dyDescent="0.2">
      <c r="A60" s="25">
        <v>50</v>
      </c>
      <c r="B60" s="14" t="s">
        <v>122</v>
      </c>
      <c r="C60" s="10" t="s">
        <v>1</v>
      </c>
      <c r="D60" s="95">
        <f t="shared" si="2"/>
        <v>0</v>
      </c>
      <c r="E60" s="95"/>
      <c r="F60" s="95"/>
      <c r="G60" s="95">
        <v>0</v>
      </c>
    </row>
    <row r="61" spans="1:7" s="1" customFormat="1" x14ac:dyDescent="0.2">
      <c r="A61" s="25">
        <v>51</v>
      </c>
      <c r="B61" s="26" t="s">
        <v>123</v>
      </c>
      <c r="C61" s="10" t="s">
        <v>244</v>
      </c>
      <c r="D61" s="95">
        <f t="shared" si="2"/>
        <v>0</v>
      </c>
      <c r="E61" s="95"/>
      <c r="F61" s="95"/>
      <c r="G61" s="95">
        <v>0</v>
      </c>
    </row>
    <row r="62" spans="1:7" s="1" customFormat="1" x14ac:dyDescent="0.2">
      <c r="A62" s="25">
        <v>52</v>
      </c>
      <c r="B62" s="26" t="s">
        <v>124</v>
      </c>
      <c r="C62" s="10" t="s">
        <v>26</v>
      </c>
      <c r="D62" s="95">
        <f t="shared" si="2"/>
        <v>0</v>
      </c>
      <c r="E62" s="95"/>
      <c r="F62" s="95"/>
      <c r="G62" s="95">
        <v>0</v>
      </c>
    </row>
    <row r="63" spans="1:7" s="1" customFormat="1" x14ac:dyDescent="0.2">
      <c r="A63" s="25">
        <v>53</v>
      </c>
      <c r="B63" s="26" t="s">
        <v>125</v>
      </c>
      <c r="C63" s="10" t="s">
        <v>245</v>
      </c>
      <c r="D63" s="95">
        <f t="shared" si="2"/>
        <v>0</v>
      </c>
      <c r="E63" s="95"/>
      <c r="F63" s="95"/>
      <c r="G63" s="95">
        <v>0</v>
      </c>
    </row>
    <row r="64" spans="1:7" s="1" customFormat="1" x14ac:dyDescent="0.2">
      <c r="A64" s="25">
        <v>54</v>
      </c>
      <c r="B64" s="26" t="s">
        <v>126</v>
      </c>
      <c r="C64" s="10" t="s">
        <v>127</v>
      </c>
      <c r="D64" s="95">
        <f t="shared" si="2"/>
        <v>0</v>
      </c>
      <c r="E64" s="95"/>
      <c r="F64" s="95"/>
      <c r="G64" s="95"/>
    </row>
    <row r="65" spans="1:7" s="1" customFormat="1" x14ac:dyDescent="0.2">
      <c r="A65" s="25">
        <v>55</v>
      </c>
      <c r="B65" s="26" t="s">
        <v>249</v>
      </c>
      <c r="C65" s="10" t="s">
        <v>248</v>
      </c>
      <c r="D65" s="95">
        <f t="shared" si="2"/>
        <v>0</v>
      </c>
      <c r="E65" s="95"/>
      <c r="F65" s="95"/>
      <c r="G65" s="95">
        <v>0</v>
      </c>
    </row>
    <row r="66" spans="1:7" s="1" customFormat="1" x14ac:dyDescent="0.2">
      <c r="A66" s="25">
        <v>56</v>
      </c>
      <c r="B66" s="26" t="s">
        <v>261</v>
      </c>
      <c r="C66" s="10" t="s">
        <v>262</v>
      </c>
      <c r="D66" s="95">
        <f t="shared" si="2"/>
        <v>10042222</v>
      </c>
      <c r="E66" s="95"/>
      <c r="F66" s="95">
        <v>10042222</v>
      </c>
      <c r="G66" s="95"/>
    </row>
    <row r="67" spans="1:7" s="1" customFormat="1" x14ac:dyDescent="0.2">
      <c r="A67" s="25">
        <v>57</v>
      </c>
      <c r="B67" s="26" t="s">
        <v>128</v>
      </c>
      <c r="C67" s="10" t="s">
        <v>55</v>
      </c>
      <c r="D67" s="95">
        <f t="shared" si="2"/>
        <v>6983160</v>
      </c>
      <c r="E67" s="95">
        <v>6983160</v>
      </c>
      <c r="F67" s="95"/>
      <c r="G67" s="95"/>
    </row>
    <row r="68" spans="1:7" s="1" customFormat="1" x14ac:dyDescent="0.2">
      <c r="A68" s="25">
        <v>58</v>
      </c>
      <c r="B68" s="14" t="s">
        <v>129</v>
      </c>
      <c r="C68" s="10" t="s">
        <v>263</v>
      </c>
      <c r="D68" s="95">
        <f t="shared" si="2"/>
        <v>7042020</v>
      </c>
      <c r="E68" s="95">
        <v>7042020</v>
      </c>
      <c r="F68" s="95"/>
      <c r="G68" s="95"/>
    </row>
    <row r="69" spans="1:7" s="1" customFormat="1" ht="24" x14ac:dyDescent="0.2">
      <c r="A69" s="25">
        <v>59</v>
      </c>
      <c r="B69" s="12" t="s">
        <v>130</v>
      </c>
      <c r="C69" s="10" t="s">
        <v>131</v>
      </c>
      <c r="D69" s="95">
        <f t="shared" si="2"/>
        <v>0</v>
      </c>
      <c r="E69" s="95"/>
      <c r="F69" s="95"/>
      <c r="G69" s="95"/>
    </row>
    <row r="70" spans="1:7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f t="shared" si="2"/>
        <v>7081934</v>
      </c>
      <c r="E70" s="95">
        <v>7081934</v>
      </c>
      <c r="F70" s="95"/>
      <c r="G70" s="95"/>
    </row>
    <row r="71" spans="1:7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f t="shared" ref="D71:D134" si="3">E71+F71+G71</f>
        <v>7023990</v>
      </c>
      <c r="E71" s="95">
        <v>7023990</v>
      </c>
      <c r="F71" s="95"/>
      <c r="G71" s="95"/>
    </row>
    <row r="72" spans="1:7" s="1" customFormat="1" ht="24" x14ac:dyDescent="0.2">
      <c r="A72" s="25">
        <v>62</v>
      </c>
      <c r="B72" s="12" t="s">
        <v>134</v>
      </c>
      <c r="C72" s="10" t="s">
        <v>265</v>
      </c>
      <c r="D72" s="95">
        <f t="shared" si="3"/>
        <v>0</v>
      </c>
      <c r="E72" s="95"/>
      <c r="F72" s="95"/>
      <c r="G72" s="95"/>
    </row>
    <row r="73" spans="1:7" s="1" customFormat="1" ht="24" x14ac:dyDescent="0.2">
      <c r="A73" s="25">
        <v>63</v>
      </c>
      <c r="B73" s="12" t="s">
        <v>135</v>
      </c>
      <c r="C73" s="10" t="s">
        <v>266</v>
      </c>
      <c r="D73" s="95">
        <f t="shared" si="3"/>
        <v>0</v>
      </c>
      <c r="E73" s="95"/>
      <c r="F73" s="95"/>
      <c r="G73" s="95"/>
    </row>
    <row r="74" spans="1:7" s="1" customFormat="1" x14ac:dyDescent="0.2">
      <c r="A74" s="25">
        <v>64</v>
      </c>
      <c r="B74" s="14" t="s">
        <v>136</v>
      </c>
      <c r="C74" s="10" t="s">
        <v>267</v>
      </c>
      <c r="D74" s="95">
        <f t="shared" si="3"/>
        <v>3369540</v>
      </c>
      <c r="E74" s="95">
        <v>3369540</v>
      </c>
      <c r="F74" s="95"/>
      <c r="G74" s="95"/>
    </row>
    <row r="75" spans="1:7" s="1" customFormat="1" x14ac:dyDescent="0.2">
      <c r="A75" s="25">
        <v>65</v>
      </c>
      <c r="B75" s="14" t="s">
        <v>137</v>
      </c>
      <c r="C75" s="10" t="s">
        <v>54</v>
      </c>
      <c r="D75" s="95">
        <f t="shared" si="3"/>
        <v>10036045</v>
      </c>
      <c r="E75" s="95">
        <v>4557315</v>
      </c>
      <c r="F75" s="95">
        <v>5478730</v>
      </c>
      <c r="G75" s="95"/>
    </row>
    <row r="76" spans="1:7" s="1" customFormat="1" x14ac:dyDescent="0.2">
      <c r="A76" s="25">
        <v>66</v>
      </c>
      <c r="B76" s="14" t="s">
        <v>138</v>
      </c>
      <c r="C76" s="10" t="s">
        <v>268</v>
      </c>
      <c r="D76" s="95">
        <f t="shared" si="3"/>
        <v>5615900</v>
      </c>
      <c r="E76" s="95">
        <v>5615900</v>
      </c>
      <c r="F76" s="95"/>
      <c r="G76" s="95"/>
    </row>
    <row r="77" spans="1:7" s="1" customFormat="1" ht="24" x14ac:dyDescent="0.2">
      <c r="A77" s="25">
        <v>67</v>
      </c>
      <c r="B77" s="14" t="s">
        <v>139</v>
      </c>
      <c r="C77" s="10" t="s">
        <v>269</v>
      </c>
      <c r="D77" s="95">
        <f t="shared" si="3"/>
        <v>0</v>
      </c>
      <c r="E77" s="95"/>
      <c r="F77" s="95"/>
      <c r="G77" s="95"/>
    </row>
    <row r="78" spans="1:7" s="1" customFormat="1" ht="24" x14ac:dyDescent="0.2">
      <c r="A78" s="25">
        <v>68</v>
      </c>
      <c r="B78" s="12" t="s">
        <v>140</v>
      </c>
      <c r="C78" s="10" t="s">
        <v>270</v>
      </c>
      <c r="D78" s="95">
        <f t="shared" si="3"/>
        <v>0</v>
      </c>
      <c r="E78" s="95"/>
      <c r="F78" s="95"/>
      <c r="G78" s="95"/>
    </row>
    <row r="79" spans="1:7" s="1" customFormat="1" ht="24" x14ac:dyDescent="0.2">
      <c r="A79" s="25">
        <v>69</v>
      </c>
      <c r="B79" s="14" t="s">
        <v>141</v>
      </c>
      <c r="C79" s="10" t="s">
        <v>271</v>
      </c>
      <c r="D79" s="95">
        <f t="shared" si="3"/>
        <v>0</v>
      </c>
      <c r="E79" s="95"/>
      <c r="F79" s="95"/>
      <c r="G79" s="95"/>
    </row>
    <row r="80" spans="1:7" s="1" customFormat="1" ht="24" x14ac:dyDescent="0.2">
      <c r="A80" s="25">
        <v>70</v>
      </c>
      <c r="B80" s="14" t="s">
        <v>142</v>
      </c>
      <c r="C80" s="10" t="s">
        <v>272</v>
      </c>
      <c r="D80" s="95">
        <f t="shared" si="3"/>
        <v>0</v>
      </c>
      <c r="E80" s="95"/>
      <c r="F80" s="95"/>
      <c r="G80" s="95"/>
    </row>
    <row r="81" spans="1:7" s="1" customFormat="1" ht="24" x14ac:dyDescent="0.2">
      <c r="A81" s="25">
        <v>71</v>
      </c>
      <c r="B81" s="12" t="s">
        <v>143</v>
      </c>
      <c r="C81" s="10" t="s">
        <v>273</v>
      </c>
      <c r="D81" s="95">
        <f t="shared" si="3"/>
        <v>0</v>
      </c>
      <c r="E81" s="95"/>
      <c r="F81" s="95"/>
      <c r="G81" s="95"/>
    </row>
    <row r="82" spans="1:7" s="1" customFormat="1" ht="24" x14ac:dyDescent="0.2">
      <c r="A82" s="25">
        <v>72</v>
      </c>
      <c r="B82" s="12" t="s">
        <v>144</v>
      </c>
      <c r="C82" s="10" t="s">
        <v>274</v>
      </c>
      <c r="D82" s="95">
        <f t="shared" si="3"/>
        <v>0</v>
      </c>
      <c r="E82" s="95"/>
      <c r="F82" s="95"/>
      <c r="G82" s="95"/>
    </row>
    <row r="83" spans="1:7" s="1" customFormat="1" ht="24" x14ac:dyDescent="0.2">
      <c r="A83" s="25">
        <v>73</v>
      </c>
      <c r="B83" s="12" t="s">
        <v>145</v>
      </c>
      <c r="C83" s="10" t="s">
        <v>275</v>
      </c>
      <c r="D83" s="95">
        <f t="shared" si="3"/>
        <v>0</v>
      </c>
      <c r="E83" s="95"/>
      <c r="F83" s="95"/>
      <c r="G83" s="95"/>
    </row>
    <row r="84" spans="1:7" s="1" customFormat="1" x14ac:dyDescent="0.2">
      <c r="A84" s="25">
        <v>74</v>
      </c>
      <c r="B84" s="26" t="s">
        <v>146</v>
      </c>
      <c r="C84" s="10" t="s">
        <v>147</v>
      </c>
      <c r="D84" s="95">
        <f t="shared" si="3"/>
        <v>10067242</v>
      </c>
      <c r="E84" s="95"/>
      <c r="F84" s="95"/>
      <c r="G84" s="95">
        <v>10067242</v>
      </c>
    </row>
    <row r="85" spans="1:7" s="1" customFormat="1" x14ac:dyDescent="0.2">
      <c r="A85" s="25">
        <v>75</v>
      </c>
      <c r="B85" s="12" t="s">
        <v>148</v>
      </c>
      <c r="C85" s="10" t="s">
        <v>276</v>
      </c>
      <c r="D85" s="95">
        <f t="shared" si="3"/>
        <v>43224992</v>
      </c>
      <c r="E85" s="95">
        <v>2219955</v>
      </c>
      <c r="F85" s="95">
        <v>9601125</v>
      </c>
      <c r="G85" s="95">
        <v>31403912</v>
      </c>
    </row>
    <row r="86" spans="1:7" s="1" customFormat="1" x14ac:dyDescent="0.2">
      <c r="A86" s="25">
        <v>76</v>
      </c>
      <c r="B86" s="26" t="s">
        <v>149</v>
      </c>
      <c r="C86" s="10" t="s">
        <v>36</v>
      </c>
      <c r="D86" s="95">
        <f t="shared" si="3"/>
        <v>47450662</v>
      </c>
      <c r="E86" s="95">
        <v>5667870</v>
      </c>
      <c r="F86" s="95">
        <v>4276715</v>
      </c>
      <c r="G86" s="95">
        <v>37506077</v>
      </c>
    </row>
    <row r="87" spans="1:7" s="1" customFormat="1" x14ac:dyDescent="0.2">
      <c r="A87" s="25">
        <v>77</v>
      </c>
      <c r="B87" s="12" t="s">
        <v>150</v>
      </c>
      <c r="C87" s="10" t="s">
        <v>38</v>
      </c>
      <c r="D87" s="95">
        <f t="shared" si="3"/>
        <v>1283870</v>
      </c>
      <c r="E87" s="95">
        <v>1283870</v>
      </c>
      <c r="F87" s="95"/>
      <c r="G87" s="95">
        <v>0</v>
      </c>
    </row>
    <row r="88" spans="1:7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f t="shared" si="3"/>
        <v>44593714</v>
      </c>
      <c r="E88" s="95">
        <v>4596741</v>
      </c>
      <c r="F88" s="95">
        <v>9644980</v>
      </c>
      <c r="G88" s="95">
        <v>30351993</v>
      </c>
    </row>
    <row r="89" spans="1:7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f t="shared" si="3"/>
        <v>180414421</v>
      </c>
      <c r="E89" s="95">
        <v>3303320</v>
      </c>
      <c r="F89" s="95">
        <v>8075090</v>
      </c>
      <c r="G89" s="95">
        <v>169036011</v>
      </c>
    </row>
    <row r="90" spans="1:7" s="1" customFormat="1" x14ac:dyDescent="0.2">
      <c r="A90" s="25">
        <v>80</v>
      </c>
      <c r="B90" s="12" t="s">
        <v>153</v>
      </c>
      <c r="C90" s="10" t="s">
        <v>257</v>
      </c>
      <c r="D90" s="95">
        <f t="shared" si="3"/>
        <v>126738958</v>
      </c>
      <c r="E90" s="95">
        <v>2246360</v>
      </c>
      <c r="F90" s="95"/>
      <c r="G90" s="95">
        <v>124492598</v>
      </c>
    </row>
    <row r="91" spans="1:7" s="1" customFormat="1" x14ac:dyDescent="0.2">
      <c r="A91" s="25">
        <v>81</v>
      </c>
      <c r="B91" s="12" t="s">
        <v>154</v>
      </c>
      <c r="C91" s="10" t="s">
        <v>45</v>
      </c>
      <c r="D91" s="95">
        <f t="shared" si="3"/>
        <v>0</v>
      </c>
      <c r="E91" s="95"/>
      <c r="F91" s="95"/>
      <c r="G91" s="95">
        <v>0</v>
      </c>
    </row>
    <row r="92" spans="1:7" s="1" customFormat="1" x14ac:dyDescent="0.2">
      <c r="A92" s="25">
        <v>82</v>
      </c>
      <c r="B92" s="14" t="s">
        <v>155</v>
      </c>
      <c r="C92" s="10" t="s">
        <v>291</v>
      </c>
      <c r="D92" s="95">
        <f t="shared" si="3"/>
        <v>0</v>
      </c>
      <c r="E92" s="95"/>
      <c r="F92" s="95"/>
      <c r="G92" s="95"/>
    </row>
    <row r="93" spans="1:7" s="1" customFormat="1" ht="24" x14ac:dyDescent="0.2">
      <c r="A93" s="143">
        <v>83</v>
      </c>
      <c r="B93" s="146" t="s">
        <v>156</v>
      </c>
      <c r="C93" s="17" t="s">
        <v>277</v>
      </c>
      <c r="D93" s="95">
        <f t="shared" si="3"/>
        <v>0</v>
      </c>
      <c r="E93" s="95"/>
      <c r="F93" s="95"/>
      <c r="G93" s="95">
        <v>0</v>
      </c>
    </row>
    <row r="94" spans="1:7" s="1" customFormat="1" ht="48" x14ac:dyDescent="0.2">
      <c r="A94" s="144"/>
      <c r="B94" s="147"/>
      <c r="C94" s="10" t="s">
        <v>389</v>
      </c>
      <c r="D94" s="95">
        <f t="shared" si="3"/>
        <v>0</v>
      </c>
      <c r="E94" s="95"/>
      <c r="F94" s="95"/>
      <c r="G94" s="95"/>
    </row>
    <row r="95" spans="1:7" s="1" customFormat="1" ht="24" x14ac:dyDescent="0.2">
      <c r="A95" s="144"/>
      <c r="B95" s="147"/>
      <c r="C95" s="10" t="s">
        <v>279</v>
      </c>
      <c r="D95" s="95">
        <f t="shared" si="3"/>
        <v>0</v>
      </c>
      <c r="E95" s="95"/>
      <c r="F95" s="95"/>
      <c r="G95" s="95"/>
    </row>
    <row r="96" spans="1:7" s="1" customFormat="1" ht="36" x14ac:dyDescent="0.2">
      <c r="A96" s="145"/>
      <c r="B96" s="148"/>
      <c r="C96" s="28" t="s">
        <v>390</v>
      </c>
      <c r="D96" s="95">
        <f t="shared" si="3"/>
        <v>0</v>
      </c>
      <c r="E96" s="95"/>
      <c r="F96" s="95"/>
      <c r="G96" s="95">
        <v>0</v>
      </c>
    </row>
    <row r="97" spans="1:7" s="1" customFormat="1" ht="24" x14ac:dyDescent="0.2">
      <c r="A97" s="25">
        <v>84</v>
      </c>
      <c r="B97" s="14" t="s">
        <v>157</v>
      </c>
      <c r="C97" s="10" t="s">
        <v>52</v>
      </c>
      <c r="D97" s="95">
        <f t="shared" si="3"/>
        <v>0</v>
      </c>
      <c r="E97" s="95"/>
      <c r="F97" s="95"/>
      <c r="G97" s="95"/>
    </row>
    <row r="98" spans="1:7" s="1" customFormat="1" x14ac:dyDescent="0.2">
      <c r="A98" s="25">
        <v>85</v>
      </c>
      <c r="B98" s="14" t="s">
        <v>158</v>
      </c>
      <c r="C98" s="10" t="s">
        <v>159</v>
      </c>
      <c r="D98" s="95">
        <f t="shared" si="3"/>
        <v>0</v>
      </c>
      <c r="E98" s="95"/>
      <c r="F98" s="95"/>
      <c r="G98" s="95"/>
    </row>
    <row r="99" spans="1:7" s="1" customFormat="1" x14ac:dyDescent="0.2">
      <c r="A99" s="25">
        <v>86</v>
      </c>
      <c r="B99" s="26" t="s">
        <v>160</v>
      </c>
      <c r="C99" s="10" t="s">
        <v>161</v>
      </c>
      <c r="D99" s="95">
        <f t="shared" si="3"/>
        <v>45305761</v>
      </c>
      <c r="E99" s="95">
        <v>11020303</v>
      </c>
      <c r="F99" s="95">
        <v>9167656</v>
      </c>
      <c r="G99" s="95">
        <v>25117802</v>
      </c>
    </row>
    <row r="100" spans="1:7" s="1" customFormat="1" x14ac:dyDescent="0.2">
      <c r="A100" s="25">
        <v>87</v>
      </c>
      <c r="B100" s="14" t="s">
        <v>162</v>
      </c>
      <c r="C100" s="10" t="s">
        <v>28</v>
      </c>
      <c r="D100" s="95">
        <f t="shared" si="3"/>
        <v>2010545</v>
      </c>
      <c r="E100" s="95">
        <v>2010545</v>
      </c>
      <c r="F100" s="95"/>
      <c r="G100" s="95">
        <v>0</v>
      </c>
    </row>
    <row r="101" spans="1:7" s="1" customFormat="1" x14ac:dyDescent="0.2">
      <c r="A101" s="25">
        <v>88</v>
      </c>
      <c r="B101" s="26" t="s">
        <v>163</v>
      </c>
      <c r="C101" s="10" t="s">
        <v>12</v>
      </c>
      <c r="D101" s="95">
        <f t="shared" si="3"/>
        <v>2825250</v>
      </c>
      <c r="E101" s="95">
        <v>2825250</v>
      </c>
      <c r="F101" s="95"/>
      <c r="G101" s="95">
        <v>0</v>
      </c>
    </row>
    <row r="102" spans="1:7" s="1" customFormat="1" x14ac:dyDescent="0.2">
      <c r="A102" s="25">
        <v>89</v>
      </c>
      <c r="B102" s="26" t="s">
        <v>164</v>
      </c>
      <c r="C102" s="10" t="s">
        <v>27</v>
      </c>
      <c r="D102" s="95">
        <f t="shared" si="3"/>
        <v>0</v>
      </c>
      <c r="E102" s="95"/>
      <c r="F102" s="95"/>
      <c r="G102" s="95">
        <v>0</v>
      </c>
    </row>
    <row r="103" spans="1:7" s="1" customFormat="1" x14ac:dyDescent="0.2">
      <c r="A103" s="25">
        <v>90</v>
      </c>
      <c r="B103" s="14" t="s">
        <v>165</v>
      </c>
      <c r="C103" s="10" t="s">
        <v>46</v>
      </c>
      <c r="D103" s="95">
        <f t="shared" si="3"/>
        <v>0</v>
      </c>
      <c r="E103" s="95"/>
      <c r="F103" s="95"/>
      <c r="G103" s="95">
        <v>0</v>
      </c>
    </row>
    <row r="104" spans="1:7" s="1" customFormat="1" x14ac:dyDescent="0.2">
      <c r="A104" s="25">
        <v>91</v>
      </c>
      <c r="B104" s="14" t="s">
        <v>166</v>
      </c>
      <c r="C104" s="10" t="s">
        <v>33</v>
      </c>
      <c r="D104" s="95">
        <f t="shared" si="3"/>
        <v>0</v>
      </c>
      <c r="E104" s="95"/>
      <c r="F104" s="95"/>
      <c r="G104" s="95">
        <v>0</v>
      </c>
    </row>
    <row r="105" spans="1:7" s="1" customFormat="1" x14ac:dyDescent="0.2">
      <c r="A105" s="25">
        <v>92</v>
      </c>
      <c r="B105" s="12" t="s">
        <v>167</v>
      </c>
      <c r="C105" s="10" t="s">
        <v>29</v>
      </c>
      <c r="D105" s="95">
        <f t="shared" si="3"/>
        <v>0</v>
      </c>
      <c r="E105" s="95"/>
      <c r="F105" s="95"/>
      <c r="G105" s="95">
        <v>0</v>
      </c>
    </row>
    <row r="106" spans="1:7" s="1" customFormat="1" x14ac:dyDescent="0.2">
      <c r="A106" s="25">
        <v>93</v>
      </c>
      <c r="B106" s="12" t="s">
        <v>168</v>
      </c>
      <c r="C106" s="10" t="s">
        <v>30</v>
      </c>
      <c r="D106" s="95">
        <f t="shared" si="3"/>
        <v>0</v>
      </c>
      <c r="E106" s="95"/>
      <c r="F106" s="95"/>
      <c r="G106" s="95">
        <v>0</v>
      </c>
    </row>
    <row r="107" spans="1:7" s="1" customFormat="1" x14ac:dyDescent="0.2">
      <c r="A107" s="25">
        <v>94</v>
      </c>
      <c r="B107" s="26" t="s">
        <v>169</v>
      </c>
      <c r="C107" s="10" t="s">
        <v>14</v>
      </c>
      <c r="D107" s="95">
        <f t="shared" si="3"/>
        <v>0</v>
      </c>
      <c r="E107" s="95"/>
      <c r="F107" s="95"/>
      <c r="G107" s="95">
        <v>0</v>
      </c>
    </row>
    <row r="108" spans="1:7" s="1" customFormat="1" x14ac:dyDescent="0.2">
      <c r="A108" s="25">
        <v>95</v>
      </c>
      <c r="B108" s="12" t="s">
        <v>170</v>
      </c>
      <c r="C108" s="10" t="s">
        <v>31</v>
      </c>
      <c r="D108" s="95">
        <f t="shared" si="3"/>
        <v>0</v>
      </c>
      <c r="E108" s="95"/>
      <c r="F108" s="95"/>
      <c r="G108" s="95">
        <v>0</v>
      </c>
    </row>
    <row r="109" spans="1:7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f t="shared" si="3"/>
        <v>0</v>
      </c>
      <c r="E109" s="95"/>
      <c r="F109" s="95"/>
      <c r="G109" s="95">
        <v>0</v>
      </c>
    </row>
    <row r="110" spans="1:7" s="22" customFormat="1" x14ac:dyDescent="0.2">
      <c r="A110" s="25">
        <v>97</v>
      </c>
      <c r="B110" s="24" t="s">
        <v>172</v>
      </c>
      <c r="C110" s="21" t="s">
        <v>13</v>
      </c>
      <c r="D110" s="95">
        <f t="shared" si="3"/>
        <v>14151570</v>
      </c>
      <c r="E110" s="98">
        <v>2565711</v>
      </c>
      <c r="F110" s="98"/>
      <c r="G110" s="98">
        <v>11585859</v>
      </c>
    </row>
    <row r="111" spans="1:7" s="1" customFormat="1" x14ac:dyDescent="0.2">
      <c r="A111" s="25">
        <v>98</v>
      </c>
      <c r="B111" s="26" t="s">
        <v>173</v>
      </c>
      <c r="C111" s="10" t="s">
        <v>32</v>
      </c>
      <c r="D111" s="95">
        <f t="shared" si="3"/>
        <v>0</v>
      </c>
      <c r="E111" s="95"/>
      <c r="F111" s="95"/>
      <c r="G111" s="95">
        <v>0</v>
      </c>
    </row>
    <row r="112" spans="1:7" s="1" customFormat="1" x14ac:dyDescent="0.2">
      <c r="A112" s="25">
        <v>99</v>
      </c>
      <c r="B112" s="26" t="s">
        <v>174</v>
      </c>
      <c r="C112" s="10" t="s">
        <v>56</v>
      </c>
      <c r="D112" s="95">
        <f t="shared" si="3"/>
        <v>0</v>
      </c>
      <c r="E112" s="95"/>
      <c r="F112" s="95"/>
      <c r="G112" s="95">
        <v>0</v>
      </c>
    </row>
    <row r="113" spans="1:7" s="1" customFormat="1" x14ac:dyDescent="0.2">
      <c r="A113" s="25">
        <v>100</v>
      </c>
      <c r="B113" s="12" t="s">
        <v>175</v>
      </c>
      <c r="C113" s="10" t="s">
        <v>34</v>
      </c>
      <c r="D113" s="95">
        <f t="shared" si="3"/>
        <v>0</v>
      </c>
      <c r="E113" s="95"/>
      <c r="F113" s="95"/>
      <c r="G113" s="95">
        <v>0</v>
      </c>
    </row>
    <row r="114" spans="1:7" s="1" customFormat="1" x14ac:dyDescent="0.2">
      <c r="A114" s="25">
        <v>101</v>
      </c>
      <c r="B114" s="14" t="s">
        <v>176</v>
      </c>
      <c r="C114" s="10" t="s">
        <v>246</v>
      </c>
      <c r="D114" s="95">
        <f t="shared" si="3"/>
        <v>5615900</v>
      </c>
      <c r="E114" s="95">
        <v>5615900</v>
      </c>
      <c r="F114" s="95"/>
      <c r="G114" s="95">
        <v>0</v>
      </c>
    </row>
    <row r="115" spans="1:7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f t="shared" si="3"/>
        <v>0</v>
      </c>
      <c r="E115" s="95"/>
      <c r="F115" s="95"/>
      <c r="G115" s="95"/>
    </row>
    <row r="116" spans="1:7" s="1" customFormat="1" x14ac:dyDescent="0.2">
      <c r="A116" s="25">
        <v>103</v>
      </c>
      <c r="B116" s="12" t="s">
        <v>179</v>
      </c>
      <c r="C116" s="10" t="s">
        <v>180</v>
      </c>
      <c r="D116" s="95">
        <f t="shared" si="3"/>
        <v>0</v>
      </c>
      <c r="E116" s="95"/>
      <c r="F116" s="95"/>
      <c r="G116" s="95"/>
    </row>
    <row r="117" spans="1:7" s="1" customFormat="1" x14ac:dyDescent="0.2">
      <c r="A117" s="25">
        <v>104</v>
      </c>
      <c r="B117" s="26" t="s">
        <v>181</v>
      </c>
      <c r="C117" s="10" t="s">
        <v>182</v>
      </c>
      <c r="D117" s="95">
        <f t="shared" si="3"/>
        <v>0</v>
      </c>
      <c r="E117" s="95"/>
      <c r="F117" s="95"/>
      <c r="G117" s="95"/>
    </row>
    <row r="118" spans="1:7" s="1" customFormat="1" x14ac:dyDescent="0.2">
      <c r="A118" s="25">
        <v>105</v>
      </c>
      <c r="B118" s="26" t="s">
        <v>183</v>
      </c>
      <c r="C118" s="10" t="s">
        <v>184</v>
      </c>
      <c r="D118" s="95">
        <f t="shared" si="3"/>
        <v>0</v>
      </c>
      <c r="E118" s="95"/>
      <c r="F118" s="95"/>
      <c r="G118" s="95"/>
    </row>
    <row r="119" spans="1:7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f t="shared" si="3"/>
        <v>0</v>
      </c>
      <c r="E119" s="95"/>
      <c r="F119" s="95"/>
      <c r="G119" s="95"/>
    </row>
    <row r="120" spans="1:7" s="1" customFormat="1" ht="24" x14ac:dyDescent="0.2">
      <c r="A120" s="25">
        <v>107</v>
      </c>
      <c r="B120" s="26" t="s">
        <v>187</v>
      </c>
      <c r="C120" s="10" t="s">
        <v>188</v>
      </c>
      <c r="D120" s="95">
        <f t="shared" si="3"/>
        <v>0</v>
      </c>
      <c r="E120" s="95"/>
      <c r="F120" s="95"/>
      <c r="G120" s="95"/>
    </row>
    <row r="121" spans="1:7" s="1" customFormat="1" x14ac:dyDescent="0.2">
      <c r="A121" s="25">
        <v>108</v>
      </c>
      <c r="B121" s="26" t="s">
        <v>189</v>
      </c>
      <c r="C121" s="10" t="s">
        <v>190</v>
      </c>
      <c r="D121" s="95">
        <f t="shared" si="3"/>
        <v>0</v>
      </c>
      <c r="E121" s="95"/>
      <c r="F121" s="95"/>
      <c r="G121" s="95"/>
    </row>
    <row r="122" spans="1:7" s="1" customFormat="1" x14ac:dyDescent="0.2">
      <c r="A122" s="25">
        <v>109</v>
      </c>
      <c r="B122" s="26" t="s">
        <v>191</v>
      </c>
      <c r="C122" s="10" t="s">
        <v>192</v>
      </c>
      <c r="D122" s="95">
        <f t="shared" si="3"/>
        <v>0</v>
      </c>
      <c r="E122" s="95"/>
      <c r="F122" s="95"/>
      <c r="G122" s="95"/>
    </row>
    <row r="123" spans="1:7" s="1" customFormat="1" x14ac:dyDescent="0.2">
      <c r="A123" s="25">
        <v>110</v>
      </c>
      <c r="B123" s="18" t="s">
        <v>193</v>
      </c>
      <c r="C123" s="16" t="s">
        <v>194</v>
      </c>
      <c r="D123" s="95">
        <f t="shared" si="3"/>
        <v>0</v>
      </c>
      <c r="E123" s="95"/>
      <c r="F123" s="95"/>
      <c r="G123" s="95"/>
    </row>
    <row r="124" spans="1:7" s="1" customFormat="1" x14ac:dyDescent="0.2">
      <c r="A124" s="25">
        <v>111</v>
      </c>
      <c r="B124" s="18" t="s">
        <v>280</v>
      </c>
      <c r="C124" s="16" t="s">
        <v>255</v>
      </c>
      <c r="D124" s="95">
        <f t="shared" si="3"/>
        <v>0</v>
      </c>
      <c r="E124" s="95"/>
      <c r="F124" s="95"/>
      <c r="G124" s="95"/>
    </row>
    <row r="125" spans="1:7" s="1" customFormat="1" x14ac:dyDescent="0.2">
      <c r="A125" s="25">
        <v>112</v>
      </c>
      <c r="B125" s="14" t="s">
        <v>195</v>
      </c>
      <c r="C125" s="10" t="s">
        <v>196</v>
      </c>
      <c r="D125" s="95">
        <f t="shared" si="3"/>
        <v>0</v>
      </c>
      <c r="E125" s="95"/>
      <c r="F125" s="95"/>
      <c r="G125" s="95">
        <v>0</v>
      </c>
    </row>
    <row r="126" spans="1:7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f t="shared" si="3"/>
        <v>0</v>
      </c>
      <c r="E126" s="95"/>
      <c r="F126" s="95"/>
      <c r="G126" s="95">
        <v>0</v>
      </c>
    </row>
    <row r="127" spans="1:7" s="1" customFormat="1" x14ac:dyDescent="0.2">
      <c r="A127" s="25">
        <v>114</v>
      </c>
      <c r="B127" s="12" t="s">
        <v>199</v>
      </c>
      <c r="C127" s="19" t="s">
        <v>200</v>
      </c>
      <c r="D127" s="95">
        <f t="shared" si="3"/>
        <v>0</v>
      </c>
      <c r="E127" s="95"/>
      <c r="F127" s="95"/>
      <c r="G127" s="95"/>
    </row>
    <row r="128" spans="1:7" s="1" customFormat="1" x14ac:dyDescent="0.2">
      <c r="A128" s="25">
        <v>115</v>
      </c>
      <c r="B128" s="26" t="s">
        <v>201</v>
      </c>
      <c r="C128" s="10" t="s">
        <v>294</v>
      </c>
      <c r="D128" s="95">
        <f t="shared" si="3"/>
        <v>0</v>
      </c>
      <c r="E128" s="95"/>
      <c r="F128" s="95"/>
      <c r="G128" s="95"/>
    </row>
    <row r="129" spans="1:7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f t="shared" si="3"/>
        <v>0</v>
      </c>
      <c r="E129" s="95"/>
      <c r="F129" s="95"/>
      <c r="G129" s="95"/>
    </row>
    <row r="130" spans="1:7" s="1" customFormat="1" x14ac:dyDescent="0.2">
      <c r="A130" s="25">
        <v>117</v>
      </c>
      <c r="B130" s="14" t="s">
        <v>203</v>
      </c>
      <c r="C130" s="10" t="s">
        <v>204</v>
      </c>
      <c r="D130" s="95">
        <f t="shared" si="3"/>
        <v>0</v>
      </c>
      <c r="E130" s="95"/>
      <c r="F130" s="95"/>
      <c r="G130" s="95"/>
    </row>
    <row r="131" spans="1:7" s="1" customFormat="1" x14ac:dyDescent="0.2">
      <c r="A131" s="25">
        <v>118</v>
      </c>
      <c r="B131" s="14" t="s">
        <v>205</v>
      </c>
      <c r="C131" s="10" t="s">
        <v>206</v>
      </c>
      <c r="D131" s="95">
        <f t="shared" si="3"/>
        <v>0</v>
      </c>
      <c r="E131" s="95"/>
      <c r="F131" s="95"/>
      <c r="G131" s="95"/>
    </row>
    <row r="132" spans="1:7" s="1" customFormat="1" x14ac:dyDescent="0.2">
      <c r="A132" s="25">
        <v>119</v>
      </c>
      <c r="B132" s="12" t="s">
        <v>207</v>
      </c>
      <c r="C132" s="10" t="s">
        <v>208</v>
      </c>
      <c r="D132" s="95">
        <f t="shared" si="3"/>
        <v>0</v>
      </c>
      <c r="E132" s="95"/>
      <c r="F132" s="95"/>
      <c r="G132" s="95"/>
    </row>
    <row r="133" spans="1:7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f t="shared" si="3"/>
        <v>0</v>
      </c>
      <c r="E133" s="95"/>
      <c r="F133" s="95"/>
      <c r="G133" s="95"/>
    </row>
    <row r="134" spans="1:7" s="1" customFormat="1" x14ac:dyDescent="0.2">
      <c r="A134" s="25">
        <v>121</v>
      </c>
      <c r="B134" s="26" t="s">
        <v>211</v>
      </c>
      <c r="C134" s="10" t="s">
        <v>212</v>
      </c>
      <c r="D134" s="95">
        <f t="shared" si="3"/>
        <v>0</v>
      </c>
      <c r="E134" s="95"/>
      <c r="F134" s="95"/>
      <c r="G134" s="95"/>
    </row>
    <row r="135" spans="1:7" s="1" customFormat="1" x14ac:dyDescent="0.2">
      <c r="A135" s="25">
        <v>122</v>
      </c>
      <c r="B135" s="26" t="s">
        <v>213</v>
      </c>
      <c r="C135" s="10" t="s">
        <v>214</v>
      </c>
      <c r="D135" s="95">
        <f t="shared" ref="D135:D153" si="4">E135+F135+G135</f>
        <v>0</v>
      </c>
      <c r="E135" s="95"/>
      <c r="F135" s="95"/>
      <c r="G135" s="95"/>
    </row>
    <row r="136" spans="1:7" s="1" customFormat="1" x14ac:dyDescent="0.2">
      <c r="A136" s="25">
        <v>123</v>
      </c>
      <c r="B136" s="26" t="s">
        <v>215</v>
      </c>
      <c r="C136" s="10" t="s">
        <v>252</v>
      </c>
      <c r="D136" s="95">
        <f t="shared" si="4"/>
        <v>94312576</v>
      </c>
      <c r="E136" s="95"/>
      <c r="F136" s="95"/>
      <c r="G136" s="95">
        <v>94312576</v>
      </c>
    </row>
    <row r="137" spans="1:7" ht="10.5" customHeight="1" x14ac:dyDescent="0.2">
      <c r="A137" s="25">
        <v>124</v>
      </c>
      <c r="B137" s="26" t="s">
        <v>216</v>
      </c>
      <c r="C137" s="10" t="s">
        <v>217</v>
      </c>
      <c r="D137" s="95">
        <f t="shared" si="4"/>
        <v>9073000</v>
      </c>
      <c r="E137" s="99">
        <v>9073000</v>
      </c>
      <c r="F137" s="99"/>
      <c r="G137" s="99">
        <v>0</v>
      </c>
    </row>
    <row r="138" spans="1:7" s="1" customFormat="1" x14ac:dyDescent="0.2">
      <c r="A138" s="25">
        <v>125</v>
      </c>
      <c r="B138" s="26" t="s">
        <v>218</v>
      </c>
      <c r="C138" s="10" t="s">
        <v>42</v>
      </c>
      <c r="D138" s="95">
        <f t="shared" si="4"/>
        <v>33326808</v>
      </c>
      <c r="E138" s="95">
        <v>3697200</v>
      </c>
      <c r="F138" s="95"/>
      <c r="G138" s="95">
        <v>29629608</v>
      </c>
    </row>
    <row r="139" spans="1:7" s="1" customFormat="1" x14ac:dyDescent="0.2">
      <c r="A139" s="25">
        <v>126</v>
      </c>
      <c r="B139" s="12" t="s">
        <v>219</v>
      </c>
      <c r="C139" s="10" t="s">
        <v>49</v>
      </c>
      <c r="D139" s="95">
        <f t="shared" si="4"/>
        <v>57795130</v>
      </c>
      <c r="E139" s="95">
        <v>8997073</v>
      </c>
      <c r="F139" s="95">
        <v>13982840</v>
      </c>
      <c r="G139" s="95">
        <v>34815217</v>
      </c>
    </row>
    <row r="140" spans="1:7" s="1" customFormat="1" x14ac:dyDescent="0.2">
      <c r="A140" s="25">
        <v>127</v>
      </c>
      <c r="B140" s="12" t="s">
        <v>220</v>
      </c>
      <c r="C140" s="10" t="s">
        <v>256</v>
      </c>
      <c r="D140" s="95">
        <f t="shared" si="4"/>
        <v>0</v>
      </c>
      <c r="E140" s="95"/>
      <c r="F140" s="95"/>
      <c r="G140" s="95">
        <v>0</v>
      </c>
    </row>
    <row r="141" spans="1:7" s="1" customFormat="1" x14ac:dyDescent="0.2">
      <c r="A141" s="25">
        <v>128</v>
      </c>
      <c r="B141" s="12" t="s">
        <v>221</v>
      </c>
      <c r="C141" s="10" t="s">
        <v>51</v>
      </c>
      <c r="D141" s="95">
        <f t="shared" si="4"/>
        <v>0</v>
      </c>
      <c r="E141" s="95"/>
      <c r="F141" s="95"/>
      <c r="G141" s="95">
        <v>0</v>
      </c>
    </row>
    <row r="142" spans="1:7" s="1" customFormat="1" x14ac:dyDescent="0.2">
      <c r="A142" s="25">
        <v>129</v>
      </c>
      <c r="B142" s="26" t="s">
        <v>222</v>
      </c>
      <c r="C142" s="10" t="s">
        <v>50</v>
      </c>
      <c r="D142" s="95">
        <f t="shared" si="4"/>
        <v>0</v>
      </c>
      <c r="E142" s="95"/>
      <c r="F142" s="95"/>
      <c r="G142" s="95"/>
    </row>
    <row r="143" spans="1:7" s="1" customFormat="1" x14ac:dyDescent="0.2">
      <c r="A143" s="25">
        <v>130</v>
      </c>
      <c r="B143" s="26" t="s">
        <v>223</v>
      </c>
      <c r="C143" s="10" t="s">
        <v>224</v>
      </c>
      <c r="D143" s="95">
        <f t="shared" si="4"/>
        <v>138818258</v>
      </c>
      <c r="E143" s="95">
        <v>87822849</v>
      </c>
      <c r="F143" s="95">
        <v>50995409</v>
      </c>
      <c r="G143" s="95"/>
    </row>
    <row r="144" spans="1:7" s="1" customFormat="1" x14ac:dyDescent="0.2">
      <c r="A144" s="25">
        <v>131</v>
      </c>
      <c r="B144" s="26" t="s">
        <v>225</v>
      </c>
      <c r="C144" s="10" t="s">
        <v>43</v>
      </c>
      <c r="D144" s="95">
        <f t="shared" si="4"/>
        <v>192243115</v>
      </c>
      <c r="E144" s="95">
        <v>21241080</v>
      </c>
      <c r="F144" s="95">
        <v>46192939</v>
      </c>
      <c r="G144" s="95">
        <v>124809096</v>
      </c>
    </row>
    <row r="145" spans="1:59" s="1" customFormat="1" x14ac:dyDescent="0.2">
      <c r="A145" s="25">
        <v>132</v>
      </c>
      <c r="B145" s="12" t="s">
        <v>226</v>
      </c>
      <c r="C145" s="10" t="s">
        <v>254</v>
      </c>
      <c r="D145" s="95">
        <f t="shared" si="4"/>
        <v>91674195</v>
      </c>
      <c r="E145" s="95">
        <v>10021410</v>
      </c>
      <c r="F145" s="95"/>
      <c r="G145" s="95">
        <v>81652785</v>
      </c>
    </row>
    <row r="146" spans="1:59" s="1" customFormat="1" x14ac:dyDescent="0.2">
      <c r="A146" s="25">
        <v>133</v>
      </c>
      <c r="B146" s="14" t="s">
        <v>227</v>
      </c>
      <c r="C146" s="10" t="s">
        <v>228</v>
      </c>
      <c r="D146" s="95">
        <f t="shared" si="4"/>
        <v>68092251</v>
      </c>
      <c r="E146" s="95">
        <v>1748030</v>
      </c>
      <c r="F146" s="95">
        <v>6082661</v>
      </c>
      <c r="G146" s="95">
        <v>60261560</v>
      </c>
    </row>
    <row r="147" spans="1:59" x14ac:dyDescent="0.2">
      <c r="A147" s="25">
        <v>134</v>
      </c>
      <c r="B147" s="26" t="s">
        <v>229</v>
      </c>
      <c r="C147" s="10" t="s">
        <v>230</v>
      </c>
      <c r="D147" s="95">
        <f t="shared" si="4"/>
        <v>0</v>
      </c>
      <c r="E147" s="99"/>
      <c r="F147" s="99"/>
      <c r="G147" s="99">
        <v>0</v>
      </c>
    </row>
    <row r="148" spans="1:59" x14ac:dyDescent="0.2">
      <c r="A148" s="25">
        <v>135</v>
      </c>
      <c r="B148" s="12" t="s">
        <v>231</v>
      </c>
      <c r="C148" s="10" t="s">
        <v>232</v>
      </c>
      <c r="D148" s="95">
        <f t="shared" si="4"/>
        <v>0</v>
      </c>
      <c r="E148" s="99"/>
      <c r="F148" s="99"/>
      <c r="G148" s="99"/>
    </row>
    <row r="149" spans="1:59" ht="12.75" x14ac:dyDescent="0.2">
      <c r="A149" s="25">
        <v>136</v>
      </c>
      <c r="B149" s="20" t="s">
        <v>233</v>
      </c>
      <c r="C149" s="13" t="s">
        <v>234</v>
      </c>
      <c r="D149" s="95">
        <f t="shared" si="4"/>
        <v>0</v>
      </c>
      <c r="E149" s="99"/>
      <c r="F149" s="99"/>
      <c r="G149" s="99"/>
    </row>
    <row r="150" spans="1:59" ht="12.75" x14ac:dyDescent="0.2">
      <c r="A150" s="25">
        <v>137</v>
      </c>
      <c r="B150" s="85" t="s">
        <v>282</v>
      </c>
      <c r="C150" s="86" t="s">
        <v>283</v>
      </c>
      <c r="D150" s="95">
        <f t="shared" si="4"/>
        <v>0</v>
      </c>
      <c r="E150" s="99"/>
      <c r="F150" s="99"/>
      <c r="G150" s="99"/>
    </row>
    <row r="151" spans="1:59" ht="12.75" x14ac:dyDescent="0.2">
      <c r="A151" s="25">
        <v>138</v>
      </c>
      <c r="B151" s="87" t="s">
        <v>284</v>
      </c>
      <c r="C151" s="88" t="s">
        <v>285</v>
      </c>
      <c r="D151" s="95">
        <f t="shared" si="4"/>
        <v>0</v>
      </c>
      <c r="E151" s="99"/>
      <c r="F151" s="99"/>
      <c r="G151" s="99"/>
    </row>
    <row r="152" spans="1:59" ht="12.75" x14ac:dyDescent="0.2">
      <c r="A152" s="25">
        <v>139</v>
      </c>
      <c r="B152" s="89" t="s">
        <v>286</v>
      </c>
      <c r="C152" s="90" t="s">
        <v>287</v>
      </c>
      <c r="D152" s="95">
        <f t="shared" si="4"/>
        <v>0</v>
      </c>
      <c r="E152" s="99"/>
      <c r="F152" s="99"/>
      <c r="G152" s="99"/>
    </row>
    <row r="153" spans="1:59" x14ac:dyDescent="0.2">
      <c r="A153" s="25">
        <v>140</v>
      </c>
      <c r="B153" s="25" t="s">
        <v>292</v>
      </c>
      <c r="C153" s="91" t="s">
        <v>293</v>
      </c>
      <c r="D153" s="95">
        <f t="shared" si="4"/>
        <v>12627607</v>
      </c>
      <c r="E153" s="99"/>
      <c r="F153" s="99"/>
      <c r="G153" s="99">
        <v>12627607</v>
      </c>
    </row>
    <row r="156" spans="1:59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1:59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60" spans="1:59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1:59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</sheetData>
  <mergeCells count="14">
    <mergeCell ref="A2:G2"/>
    <mergeCell ref="A4:A7"/>
    <mergeCell ref="B4:B7"/>
    <mergeCell ref="C4:C7"/>
    <mergeCell ref="A10:C10"/>
    <mergeCell ref="A93:A96"/>
    <mergeCell ref="B93:B96"/>
    <mergeCell ref="D4:G4"/>
    <mergeCell ref="E5:G5"/>
    <mergeCell ref="D5:D7"/>
    <mergeCell ref="E6:E7"/>
    <mergeCell ref="F6:F7"/>
    <mergeCell ref="G6:G7"/>
    <mergeCell ref="A8:C8"/>
  </mergeCells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K155"/>
  <sheetViews>
    <sheetView tabSelected="1" zoomScale="90" zoomScaleNormal="90" workbookViewId="0">
      <pane xSplit="3" ySplit="8" topLeftCell="D123" activePane="bottomRight" state="frozen"/>
      <selection pane="topRight" activeCell="D1" sqref="D1"/>
      <selection pane="bottomLeft" activeCell="A9" sqref="A9"/>
      <selection pane="bottomRight" activeCell="A2" sqref="A2:U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2.28515625" style="4" customWidth="1"/>
    <col min="14" max="14" width="13.5703125" style="8" hidden="1" customWidth="1"/>
    <col min="15" max="16" width="12.28515625" style="8" customWidth="1"/>
    <col min="17" max="17" width="12.28515625" style="4" customWidth="1"/>
    <col min="18" max="18" width="15.42578125" style="8" customWidth="1"/>
    <col min="19" max="19" width="14.5703125" style="8" customWidth="1"/>
    <col min="20" max="16384" width="9.140625" style="8"/>
  </cols>
  <sheetData>
    <row r="2" spans="1:21" ht="15.75" x14ac:dyDescent="0.2">
      <c r="A2" s="166" t="s">
        <v>392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21" x14ac:dyDescent="0.2">
      <c r="C3" s="9"/>
    </row>
    <row r="4" spans="1:21" s="2" customFormat="1" ht="15.75" customHeight="1" x14ac:dyDescent="0.2">
      <c r="A4" s="167" t="s">
        <v>47</v>
      </c>
      <c r="B4" s="167" t="s">
        <v>61</v>
      </c>
      <c r="C4" s="168" t="s">
        <v>48</v>
      </c>
      <c r="D4" s="164" t="s">
        <v>299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21" ht="15" customHeight="1" x14ac:dyDescent="0.2">
      <c r="A5" s="167"/>
      <c r="B5" s="167"/>
      <c r="C5" s="168"/>
      <c r="D5" s="164" t="s">
        <v>300</v>
      </c>
      <c r="E5" s="164" t="s">
        <v>301</v>
      </c>
      <c r="F5" s="164" t="s">
        <v>302</v>
      </c>
      <c r="G5" s="164"/>
      <c r="H5" s="164"/>
      <c r="I5" s="164"/>
      <c r="J5" s="164"/>
      <c r="K5" s="164"/>
      <c r="L5" s="164"/>
      <c r="M5" s="164"/>
      <c r="N5" s="164"/>
      <c r="O5" s="164" t="s">
        <v>307</v>
      </c>
      <c r="P5" s="164" t="s">
        <v>308</v>
      </c>
      <c r="Q5" s="161" t="s">
        <v>355</v>
      </c>
      <c r="R5" s="164" t="s">
        <v>381</v>
      </c>
    </row>
    <row r="6" spans="1:21" ht="14.25" customHeight="1" x14ac:dyDescent="0.2">
      <c r="A6" s="167"/>
      <c r="B6" s="167"/>
      <c r="C6" s="168"/>
      <c r="D6" s="164"/>
      <c r="E6" s="164"/>
      <c r="F6" s="164" t="s">
        <v>296</v>
      </c>
      <c r="G6" s="164" t="s">
        <v>310</v>
      </c>
      <c r="H6" s="164"/>
      <c r="I6" s="164"/>
      <c r="J6" s="164"/>
      <c r="K6" s="164"/>
      <c r="L6" s="164"/>
      <c r="M6" s="164"/>
      <c r="N6" s="164"/>
      <c r="O6" s="164"/>
      <c r="P6" s="164"/>
      <c r="Q6" s="162"/>
      <c r="R6" s="164"/>
    </row>
    <row r="7" spans="1:21" ht="47.25" customHeight="1" x14ac:dyDescent="0.2">
      <c r="A7" s="167"/>
      <c r="B7" s="167"/>
      <c r="C7" s="168"/>
      <c r="D7" s="164"/>
      <c r="E7" s="164"/>
      <c r="F7" s="164"/>
      <c r="G7" s="101" t="s">
        <v>303</v>
      </c>
      <c r="H7" s="101" t="s">
        <v>376</v>
      </c>
      <c r="I7" s="101" t="s">
        <v>304</v>
      </c>
      <c r="J7" s="101" t="s">
        <v>305</v>
      </c>
      <c r="K7" s="101" t="s">
        <v>306</v>
      </c>
      <c r="L7" s="101" t="s">
        <v>311</v>
      </c>
      <c r="M7" s="101" t="s">
        <v>312</v>
      </c>
      <c r="N7" s="29" t="s">
        <v>313</v>
      </c>
      <c r="O7" s="164"/>
      <c r="P7" s="164"/>
      <c r="Q7" s="163"/>
      <c r="R7" s="164"/>
    </row>
    <row r="8" spans="1:21" s="2" customFormat="1" x14ac:dyDescent="0.2">
      <c r="A8" s="165" t="s">
        <v>251</v>
      </c>
      <c r="B8" s="165"/>
      <c r="C8" s="165"/>
      <c r="D8" s="96">
        <f>D10+D9</f>
        <v>28587321242</v>
      </c>
      <c r="E8" s="96">
        <f t="shared" ref="E8:R8" si="0">E10+E9</f>
        <v>7395611865</v>
      </c>
      <c r="F8" s="96">
        <f t="shared" si="0"/>
        <v>24597405338.549999</v>
      </c>
      <c r="G8" s="96">
        <f t="shared" si="0"/>
        <v>8363529726</v>
      </c>
      <c r="H8" s="96">
        <f t="shared" si="0"/>
        <v>1445232997</v>
      </c>
      <c r="I8" s="96">
        <f t="shared" si="0"/>
        <v>1593030999</v>
      </c>
      <c r="J8" s="96">
        <f t="shared" si="0"/>
        <v>8514946375</v>
      </c>
      <c r="K8" s="96">
        <f t="shared" si="0"/>
        <v>1811151583.55</v>
      </c>
      <c r="L8" s="96">
        <f t="shared" si="0"/>
        <v>504889310</v>
      </c>
      <c r="M8" s="96">
        <f t="shared" si="0"/>
        <v>2364624348</v>
      </c>
      <c r="N8" s="96">
        <f t="shared" si="0"/>
        <v>0</v>
      </c>
      <c r="O8" s="96">
        <f t="shared" si="0"/>
        <v>4151436195</v>
      </c>
      <c r="P8" s="96">
        <f t="shared" si="0"/>
        <v>1418974326</v>
      </c>
      <c r="Q8" s="96">
        <f t="shared" si="0"/>
        <v>1554017603</v>
      </c>
      <c r="R8" s="96">
        <f t="shared" si="0"/>
        <v>67704766569.550003</v>
      </c>
    </row>
    <row r="9" spans="1:21" s="3" customFormat="1" ht="11.25" customHeight="1" x14ac:dyDescent="0.2">
      <c r="A9" s="5"/>
      <c r="B9" s="5"/>
      <c r="C9" s="11" t="s">
        <v>57</v>
      </c>
      <c r="D9" s="95">
        <f>КС!D9</f>
        <v>3572260127</v>
      </c>
      <c r="E9" s="95">
        <f>ДС!D9</f>
        <v>724706034</v>
      </c>
      <c r="F9" s="95">
        <f t="shared" ref="F9" si="1">G9+H9+I9+J9+K9+L9+M9+N9</f>
        <v>535799903</v>
      </c>
      <c r="G9" s="95">
        <f>'АПУ профилактика '!D10</f>
        <v>166392374</v>
      </c>
      <c r="H9" s="95">
        <f>'АПУ профилактика '!M10</f>
        <v>0</v>
      </c>
      <c r="I9" s="95">
        <f>'АПУ неотл.пом.'!D9</f>
        <v>30544707</v>
      </c>
      <c r="J9" s="95">
        <f>'АПУ обращения'!D9</f>
        <v>338854860</v>
      </c>
      <c r="K9" s="95">
        <f>'ОДИ ПГГ'!D9</f>
        <v>7962</v>
      </c>
      <c r="L9" s="95">
        <f>'ОДИ МЗ РБ'!D9</f>
        <v>0</v>
      </c>
      <c r="M9" s="95">
        <f>ФАП!D9</f>
        <v>0</v>
      </c>
      <c r="N9" s="97"/>
      <c r="O9" s="95">
        <f>СМП!D9</f>
        <v>85897831</v>
      </c>
      <c r="P9" s="95">
        <f>Гемодиализ!D9</f>
        <v>124434180</v>
      </c>
      <c r="Q9" s="95">
        <f>'Мед.реаб.(АПУ,ДС,КС)'!D9</f>
        <v>33313832</v>
      </c>
      <c r="R9" s="95">
        <f>D9+E9+F9+O9+P9+Q9</f>
        <v>5076411907</v>
      </c>
      <c r="S9" s="100"/>
    </row>
    <row r="10" spans="1:21" s="2" customFormat="1" x14ac:dyDescent="0.2">
      <c r="A10" s="165" t="s">
        <v>250</v>
      </c>
      <c r="B10" s="165"/>
      <c r="C10" s="165"/>
      <c r="D10" s="96">
        <f>SUM(D11:D153)-D93</f>
        <v>25015061115</v>
      </c>
      <c r="E10" s="96">
        <f t="shared" ref="E10:R10" si="2">SUM(E11:E153)-E93</f>
        <v>6670905831</v>
      </c>
      <c r="F10" s="96">
        <f t="shared" si="2"/>
        <v>24061605435.549999</v>
      </c>
      <c r="G10" s="96">
        <f t="shared" si="2"/>
        <v>8197137352</v>
      </c>
      <c r="H10" s="96">
        <f t="shared" si="2"/>
        <v>1445232997</v>
      </c>
      <c r="I10" s="96">
        <f t="shared" si="2"/>
        <v>1562486292</v>
      </c>
      <c r="J10" s="96">
        <f t="shared" si="2"/>
        <v>8176091515</v>
      </c>
      <c r="K10" s="96">
        <f t="shared" si="2"/>
        <v>1811143621.55</v>
      </c>
      <c r="L10" s="96">
        <f t="shared" si="2"/>
        <v>504889310</v>
      </c>
      <c r="M10" s="96">
        <f t="shared" si="2"/>
        <v>2364624348</v>
      </c>
      <c r="N10" s="96">
        <f t="shared" si="2"/>
        <v>0</v>
      </c>
      <c r="O10" s="96">
        <f t="shared" si="2"/>
        <v>4065538364</v>
      </c>
      <c r="P10" s="96">
        <f t="shared" si="2"/>
        <v>1294540146</v>
      </c>
      <c r="Q10" s="96">
        <f t="shared" si="2"/>
        <v>1520703771</v>
      </c>
      <c r="R10" s="96">
        <f t="shared" si="2"/>
        <v>62628354662.550003</v>
      </c>
    </row>
    <row r="11" spans="1:21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f>КС!D11</f>
        <v>49299052</v>
      </c>
      <c r="E11" s="95">
        <f>ДС!D11</f>
        <v>12159792</v>
      </c>
      <c r="F11" s="95">
        <f>G11+H11+I11+J11+K11+L11+M11+N11</f>
        <v>132725816</v>
      </c>
      <c r="G11" s="95">
        <f>'АПУ профилактика '!D12</f>
        <v>38880294</v>
      </c>
      <c r="H11" s="95">
        <f>'АПУ профилактика '!M12</f>
        <v>8526445</v>
      </c>
      <c r="I11" s="95">
        <f>'АПУ неотл.пом.'!D11</f>
        <v>7632277</v>
      </c>
      <c r="J11" s="95">
        <f>'АПУ обращения'!D11</f>
        <v>34637300</v>
      </c>
      <c r="K11" s="95">
        <f>'ОДИ ПГГ'!D11</f>
        <v>1100932</v>
      </c>
      <c r="L11" s="95">
        <v>0</v>
      </c>
      <c r="M11" s="95">
        <f>ФАП!D11</f>
        <v>41948568</v>
      </c>
      <c r="N11" s="95"/>
      <c r="O11" s="95">
        <f>СМП!D11</f>
        <v>0</v>
      </c>
      <c r="P11" s="95">
        <f>Гемодиализ!D11</f>
        <v>0</v>
      </c>
      <c r="Q11" s="95">
        <f>'Мед.реаб.(АПУ,ДС,КС)'!D11</f>
        <v>0</v>
      </c>
      <c r="R11" s="95">
        <f t="shared" ref="R11:R42" si="3">D11+E11+F11+O11+P11+Q11</f>
        <v>194184660</v>
      </c>
    </row>
    <row r="12" spans="1:21" s="1" customFormat="1" x14ac:dyDescent="0.2">
      <c r="A12" s="25">
        <v>2</v>
      </c>
      <c r="B12" s="14" t="s">
        <v>63</v>
      </c>
      <c r="C12" s="10" t="s">
        <v>235</v>
      </c>
      <c r="D12" s="95">
        <f>КС!D12</f>
        <v>34872319</v>
      </c>
      <c r="E12" s="95">
        <f>ДС!D12</f>
        <v>12949238</v>
      </c>
      <c r="F12" s="95">
        <f t="shared" ref="F12:F75" si="4">G12+H12+I12+J12+K12+L12+M12+N12</f>
        <v>132365421</v>
      </c>
      <c r="G12" s="95">
        <f>'АПУ профилактика '!D13</f>
        <v>34512843</v>
      </c>
      <c r="H12" s="95">
        <f>'АПУ профилактика '!M13</f>
        <v>9515243</v>
      </c>
      <c r="I12" s="95">
        <f>'АПУ неотл.пом.'!D12</f>
        <v>7672803</v>
      </c>
      <c r="J12" s="95">
        <f>'АПУ обращения'!D12</f>
        <v>37669570</v>
      </c>
      <c r="K12" s="95">
        <f>'ОДИ ПГГ'!D12</f>
        <v>1349118</v>
      </c>
      <c r="L12" s="95">
        <v>0</v>
      </c>
      <c r="M12" s="95">
        <f>ФАП!D12</f>
        <v>41645844</v>
      </c>
      <c r="N12" s="95"/>
      <c r="O12" s="95">
        <f>СМП!D12</f>
        <v>0</v>
      </c>
      <c r="P12" s="95">
        <f>Гемодиализ!D12</f>
        <v>0</v>
      </c>
      <c r="Q12" s="95">
        <f>'Мед.реаб.(АПУ,ДС,КС)'!D12</f>
        <v>0</v>
      </c>
      <c r="R12" s="95">
        <f t="shared" si="3"/>
        <v>180186978</v>
      </c>
    </row>
    <row r="13" spans="1:21" s="22" customFormat="1" x14ac:dyDescent="0.2">
      <c r="A13" s="25">
        <v>3</v>
      </c>
      <c r="B13" s="27" t="s">
        <v>64</v>
      </c>
      <c r="C13" s="21" t="s">
        <v>5</v>
      </c>
      <c r="D13" s="95">
        <f>КС!D13</f>
        <v>208162575</v>
      </c>
      <c r="E13" s="95">
        <f>ДС!D13</f>
        <v>35927542</v>
      </c>
      <c r="F13" s="95">
        <f t="shared" si="4"/>
        <v>336568558</v>
      </c>
      <c r="G13" s="95">
        <f>'АПУ профилактика '!D14</f>
        <v>114176567</v>
      </c>
      <c r="H13" s="95">
        <f>'АПУ профилактика '!M14</f>
        <v>23109450</v>
      </c>
      <c r="I13" s="95">
        <f>'АПУ неотл.пом.'!D13</f>
        <v>22532474</v>
      </c>
      <c r="J13" s="95">
        <f>'АПУ обращения'!D13</f>
        <v>132243093</v>
      </c>
      <c r="K13" s="95">
        <f>'ОДИ ПГГ'!D13</f>
        <v>13550978</v>
      </c>
      <c r="L13" s="95">
        <v>1250140</v>
      </c>
      <c r="M13" s="95">
        <f>ФАП!D13</f>
        <v>29705856</v>
      </c>
      <c r="N13" s="98"/>
      <c r="O13" s="95">
        <f>СМП!D13</f>
        <v>156085380</v>
      </c>
      <c r="P13" s="95">
        <f>Гемодиализ!D13</f>
        <v>0</v>
      </c>
      <c r="Q13" s="95">
        <f>'Мед.реаб.(АПУ,ДС,КС)'!D13</f>
        <v>0</v>
      </c>
      <c r="R13" s="95">
        <f t="shared" si="3"/>
        <v>736744055</v>
      </c>
    </row>
    <row r="14" spans="1:21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f>КС!D14</f>
        <v>40453270</v>
      </c>
      <c r="E14" s="95">
        <f>ДС!D14</f>
        <v>13417660</v>
      </c>
      <c r="F14" s="95">
        <f t="shared" si="4"/>
        <v>144090093</v>
      </c>
      <c r="G14" s="95">
        <f>'АПУ профилактика '!D15</f>
        <v>36301968</v>
      </c>
      <c r="H14" s="95">
        <f>'АПУ профилактика '!M15</f>
        <v>8800720</v>
      </c>
      <c r="I14" s="95">
        <f>'АПУ неотл.пом.'!D14</f>
        <v>8385422</v>
      </c>
      <c r="J14" s="95">
        <f>'АПУ обращения'!D14</f>
        <v>38289732</v>
      </c>
      <c r="K14" s="95">
        <f>'ОДИ ПГГ'!D14</f>
        <v>1123047</v>
      </c>
      <c r="L14" s="95">
        <v>0</v>
      </c>
      <c r="M14" s="95">
        <f>ФАП!D14</f>
        <v>51189204</v>
      </c>
      <c r="N14" s="95"/>
      <c r="O14" s="95">
        <f>СМП!D14</f>
        <v>0</v>
      </c>
      <c r="P14" s="95">
        <f>Гемодиализ!D14</f>
        <v>0</v>
      </c>
      <c r="Q14" s="95">
        <f>'Мед.реаб.(АПУ,ДС,КС)'!D14</f>
        <v>0</v>
      </c>
      <c r="R14" s="95">
        <f t="shared" si="3"/>
        <v>197961023</v>
      </c>
    </row>
    <row r="15" spans="1:21" s="1" customFormat="1" x14ac:dyDescent="0.2">
      <c r="A15" s="25">
        <v>5</v>
      </c>
      <c r="B15" s="12" t="s">
        <v>66</v>
      </c>
      <c r="C15" s="10" t="s">
        <v>8</v>
      </c>
      <c r="D15" s="95">
        <f>КС!D15</f>
        <v>48414261</v>
      </c>
      <c r="E15" s="95">
        <f>ДС!D15</f>
        <v>14535647</v>
      </c>
      <c r="F15" s="95">
        <f t="shared" si="4"/>
        <v>148569485</v>
      </c>
      <c r="G15" s="95">
        <f>'АПУ профилактика '!D16</f>
        <v>43279475</v>
      </c>
      <c r="H15" s="95">
        <f>'АПУ профилактика '!M16</f>
        <v>10311345</v>
      </c>
      <c r="I15" s="95">
        <f>'АПУ неотл.пом.'!D15</f>
        <v>9065922</v>
      </c>
      <c r="J15" s="95">
        <f>'АПУ обращения'!D15</f>
        <v>43734526</v>
      </c>
      <c r="K15" s="95">
        <f>'ОДИ ПГГ'!D15</f>
        <v>1642001</v>
      </c>
      <c r="L15" s="95">
        <v>0</v>
      </c>
      <c r="M15" s="95">
        <f>ФАП!D15</f>
        <v>40536216</v>
      </c>
      <c r="N15" s="95"/>
      <c r="O15" s="95">
        <f>СМП!D15</f>
        <v>0</v>
      </c>
      <c r="P15" s="95">
        <f>Гемодиализ!D15</f>
        <v>0</v>
      </c>
      <c r="Q15" s="95">
        <f>'Мед.реаб.(АПУ,ДС,КС)'!D15</f>
        <v>0</v>
      </c>
      <c r="R15" s="95">
        <f t="shared" si="3"/>
        <v>211519393</v>
      </c>
    </row>
    <row r="16" spans="1:21" s="22" customFormat="1" x14ac:dyDescent="0.2">
      <c r="A16" s="25">
        <v>6</v>
      </c>
      <c r="B16" s="27" t="s">
        <v>67</v>
      </c>
      <c r="C16" s="21" t="s">
        <v>68</v>
      </c>
      <c r="D16" s="95">
        <f>КС!D16</f>
        <v>552974048</v>
      </c>
      <c r="E16" s="95">
        <f>ДС!D16</f>
        <v>93692090</v>
      </c>
      <c r="F16" s="95">
        <f t="shared" si="4"/>
        <v>803435036.95000005</v>
      </c>
      <c r="G16" s="95">
        <f>'АПУ профилактика '!D17</f>
        <v>282870200</v>
      </c>
      <c r="H16" s="95">
        <f>'АПУ профилактика '!M17</f>
        <v>66371810</v>
      </c>
      <c r="I16" s="95">
        <f>'АПУ неотл.пом.'!D16</f>
        <v>63882663</v>
      </c>
      <c r="J16" s="95">
        <f>'АПУ обращения'!D16</f>
        <v>299121857</v>
      </c>
      <c r="K16" s="95">
        <f>'ОДИ ПГГ'!D16</f>
        <v>84721157.950000003</v>
      </c>
      <c r="L16" s="95">
        <v>2805225</v>
      </c>
      <c r="M16" s="95">
        <f>ФАП!D16</f>
        <v>3662124</v>
      </c>
      <c r="N16" s="98"/>
      <c r="O16" s="95">
        <f>СМП!D16</f>
        <v>324746681</v>
      </c>
      <c r="P16" s="95">
        <f>Гемодиализ!D16</f>
        <v>568275</v>
      </c>
      <c r="Q16" s="95">
        <f>'Мед.реаб.(АПУ,ДС,КС)'!D16</f>
        <v>36231757</v>
      </c>
      <c r="R16" s="95">
        <f t="shared" si="3"/>
        <v>1811647887.95</v>
      </c>
    </row>
    <row r="17" spans="1:18" s="1" customFormat="1" x14ac:dyDescent="0.2">
      <c r="A17" s="25">
        <v>7</v>
      </c>
      <c r="B17" s="12" t="s">
        <v>69</v>
      </c>
      <c r="C17" s="10" t="s">
        <v>237</v>
      </c>
      <c r="D17" s="95">
        <f>КС!D17</f>
        <v>178862821</v>
      </c>
      <c r="E17" s="95">
        <f>ДС!D17</f>
        <v>34984845</v>
      </c>
      <c r="F17" s="95">
        <f t="shared" si="4"/>
        <v>346449563.60000002</v>
      </c>
      <c r="G17" s="95">
        <f>'АПУ профилактика '!D18</f>
        <v>116770300</v>
      </c>
      <c r="H17" s="95">
        <f>'АПУ профилактика '!M18</f>
        <v>23210720</v>
      </c>
      <c r="I17" s="95">
        <f>'АПУ неотл.пом.'!D17</f>
        <v>22702523</v>
      </c>
      <c r="J17" s="95">
        <f>'АПУ обращения'!D17</f>
        <v>124346265</v>
      </c>
      <c r="K17" s="95">
        <f>'ОДИ ПГГ'!D17</f>
        <v>19769391.600000001</v>
      </c>
      <c r="L17" s="95">
        <v>0</v>
      </c>
      <c r="M17" s="95">
        <f>ФАП!D17</f>
        <v>39650364</v>
      </c>
      <c r="N17" s="95"/>
      <c r="O17" s="95">
        <f>СМП!D17</f>
        <v>0</v>
      </c>
      <c r="P17" s="95">
        <f>Гемодиализ!D17</f>
        <v>0</v>
      </c>
      <c r="Q17" s="95">
        <f>'Мед.реаб.(АПУ,ДС,КС)'!D17</f>
        <v>18517474</v>
      </c>
      <c r="R17" s="95">
        <f t="shared" si="3"/>
        <v>578814703.60000002</v>
      </c>
    </row>
    <row r="18" spans="1:18" s="1" customFormat="1" x14ac:dyDescent="0.2">
      <c r="A18" s="25">
        <v>8</v>
      </c>
      <c r="B18" s="26" t="s">
        <v>70</v>
      </c>
      <c r="C18" s="10" t="s">
        <v>17</v>
      </c>
      <c r="D18" s="95">
        <f>КС!D18</f>
        <v>36417073</v>
      </c>
      <c r="E18" s="95">
        <f>ДС!D18</f>
        <v>15518498</v>
      </c>
      <c r="F18" s="95">
        <f t="shared" si="4"/>
        <v>149102197</v>
      </c>
      <c r="G18" s="95">
        <f>'АПУ профилактика '!D19</f>
        <v>46908403</v>
      </c>
      <c r="H18" s="95">
        <f>'АПУ профилактика '!M19</f>
        <v>7605162</v>
      </c>
      <c r="I18" s="95">
        <f>'АПУ неотл.пом.'!D18</f>
        <v>9514516</v>
      </c>
      <c r="J18" s="95">
        <f>'АПУ обращения'!D18</f>
        <v>48479768</v>
      </c>
      <c r="K18" s="95">
        <f>'ОДИ ПГГ'!D18</f>
        <v>0</v>
      </c>
      <c r="L18" s="95">
        <v>0</v>
      </c>
      <c r="M18" s="95">
        <f>ФАП!D18</f>
        <v>36594348</v>
      </c>
      <c r="N18" s="95"/>
      <c r="O18" s="95">
        <f>СМП!D18</f>
        <v>0</v>
      </c>
      <c r="P18" s="95">
        <f>Гемодиализ!D18</f>
        <v>0</v>
      </c>
      <c r="Q18" s="95">
        <f>'Мед.реаб.(АПУ,ДС,КС)'!D18</f>
        <v>0</v>
      </c>
      <c r="R18" s="95">
        <f t="shared" si="3"/>
        <v>201037768</v>
      </c>
    </row>
    <row r="19" spans="1:18" s="1" customFormat="1" x14ac:dyDescent="0.2">
      <c r="A19" s="25">
        <v>9</v>
      </c>
      <c r="B19" s="26" t="s">
        <v>71</v>
      </c>
      <c r="C19" s="10" t="s">
        <v>6</v>
      </c>
      <c r="D19" s="95">
        <f>КС!D19</f>
        <v>59023046</v>
      </c>
      <c r="E19" s="95">
        <f>ДС!D19</f>
        <v>12774064</v>
      </c>
      <c r="F19" s="95">
        <f t="shared" si="4"/>
        <v>162992723</v>
      </c>
      <c r="G19" s="95">
        <f>'АПУ профилактика '!D20</f>
        <v>41302577</v>
      </c>
      <c r="H19" s="95">
        <f>'АПУ профилактика '!M20</f>
        <v>9626360</v>
      </c>
      <c r="I19" s="95">
        <f>'АПУ неотл.пом.'!D19</f>
        <v>8266144</v>
      </c>
      <c r="J19" s="95">
        <f>'АПУ обращения'!D19</f>
        <v>40883529</v>
      </c>
      <c r="K19" s="95">
        <f>'ОДИ ПГГ'!D19</f>
        <v>1346421</v>
      </c>
      <c r="L19" s="95">
        <v>0</v>
      </c>
      <c r="M19" s="95">
        <f>ФАП!D19</f>
        <v>61567692</v>
      </c>
      <c r="N19" s="95"/>
      <c r="O19" s="95">
        <f>СМП!D19</f>
        <v>0</v>
      </c>
      <c r="P19" s="95">
        <f>Гемодиализ!D19</f>
        <v>0</v>
      </c>
      <c r="Q19" s="95">
        <f>'Мед.реаб.(АПУ,ДС,КС)'!D19</f>
        <v>0</v>
      </c>
      <c r="R19" s="95">
        <f t="shared" si="3"/>
        <v>234789833</v>
      </c>
    </row>
    <row r="20" spans="1:18" s="1" customFormat="1" x14ac:dyDescent="0.2">
      <c r="A20" s="25">
        <v>10</v>
      </c>
      <c r="B20" s="26" t="s">
        <v>72</v>
      </c>
      <c r="C20" s="10" t="s">
        <v>18</v>
      </c>
      <c r="D20" s="95">
        <f>КС!D20</f>
        <v>44793695</v>
      </c>
      <c r="E20" s="95">
        <f>ДС!D20</f>
        <v>16861186</v>
      </c>
      <c r="F20" s="95">
        <f t="shared" si="4"/>
        <v>162658106</v>
      </c>
      <c r="G20" s="95">
        <f>'АПУ профилактика '!D21</f>
        <v>49197555</v>
      </c>
      <c r="H20" s="95">
        <f>'АПУ профилактика '!M21</f>
        <v>10911937</v>
      </c>
      <c r="I20" s="95">
        <f>'АПУ неотл.пом.'!D20</f>
        <v>10911330</v>
      </c>
      <c r="J20" s="95">
        <f>'АПУ обращения'!D20</f>
        <v>52206609</v>
      </c>
      <c r="K20" s="95">
        <f>'ОДИ ПГГ'!D20</f>
        <v>1772095</v>
      </c>
      <c r="L20" s="95">
        <v>0</v>
      </c>
      <c r="M20" s="95">
        <f>ФАП!D20</f>
        <v>37658580</v>
      </c>
      <c r="N20" s="95"/>
      <c r="O20" s="95">
        <f>СМП!D20</f>
        <v>0</v>
      </c>
      <c r="P20" s="95">
        <f>Гемодиализ!D20</f>
        <v>0</v>
      </c>
      <c r="Q20" s="95">
        <f>'Мед.реаб.(АПУ,ДС,КС)'!D20</f>
        <v>0</v>
      </c>
      <c r="R20" s="95">
        <f t="shared" si="3"/>
        <v>224312987</v>
      </c>
    </row>
    <row r="21" spans="1:18" s="1" customFormat="1" x14ac:dyDescent="0.2">
      <c r="A21" s="25">
        <v>11</v>
      </c>
      <c r="B21" s="26" t="s">
        <v>73</v>
      </c>
      <c r="C21" s="10" t="s">
        <v>7</v>
      </c>
      <c r="D21" s="95">
        <f>КС!D21</f>
        <v>47183948</v>
      </c>
      <c r="E21" s="95">
        <f>ДС!D21</f>
        <v>13457873</v>
      </c>
      <c r="F21" s="95">
        <f t="shared" si="4"/>
        <v>140729340</v>
      </c>
      <c r="G21" s="95">
        <f>'АПУ профилактика '!D22</f>
        <v>43275816</v>
      </c>
      <c r="H21" s="95">
        <f>'АПУ профилактика '!M22</f>
        <v>9415380</v>
      </c>
      <c r="I21" s="95">
        <f>'АПУ неотл.пом.'!D21</f>
        <v>8793677</v>
      </c>
      <c r="J21" s="95">
        <f>'АПУ обращения'!D21</f>
        <v>39162075</v>
      </c>
      <c r="K21" s="95">
        <f>'ОДИ ПГГ'!D21</f>
        <v>1584532</v>
      </c>
      <c r="L21" s="95">
        <v>0</v>
      </c>
      <c r="M21" s="95">
        <f>ФАП!D21</f>
        <v>38497860</v>
      </c>
      <c r="N21" s="95"/>
      <c r="O21" s="95">
        <f>СМП!D21</f>
        <v>0</v>
      </c>
      <c r="P21" s="95">
        <f>Гемодиализ!D21</f>
        <v>0</v>
      </c>
      <c r="Q21" s="95">
        <f>'Мед.реаб.(АПУ,ДС,КС)'!D21</f>
        <v>0</v>
      </c>
      <c r="R21" s="95">
        <f t="shared" si="3"/>
        <v>201371161</v>
      </c>
    </row>
    <row r="22" spans="1:18" s="1" customFormat="1" x14ac:dyDescent="0.2">
      <c r="A22" s="25">
        <v>12</v>
      </c>
      <c r="B22" s="26" t="s">
        <v>74</v>
      </c>
      <c r="C22" s="10" t="s">
        <v>19</v>
      </c>
      <c r="D22" s="95">
        <f>КС!D22</f>
        <v>127544814</v>
      </c>
      <c r="E22" s="95">
        <f>ДС!D22</f>
        <v>26751433</v>
      </c>
      <c r="F22" s="95">
        <f t="shared" si="4"/>
        <v>267546534</v>
      </c>
      <c r="G22" s="95">
        <f>'АПУ профилактика '!D23</f>
        <v>76314162</v>
      </c>
      <c r="H22" s="95">
        <f>'АПУ профилактика '!M23</f>
        <v>18358160</v>
      </c>
      <c r="I22" s="95">
        <f>'АПУ неотл.пом.'!D22</f>
        <v>17424437</v>
      </c>
      <c r="J22" s="95">
        <f>'АПУ обращения'!D22</f>
        <v>94601316</v>
      </c>
      <c r="K22" s="95">
        <f>'ОДИ ПГГ'!D22</f>
        <v>2831555</v>
      </c>
      <c r="L22" s="95">
        <v>0</v>
      </c>
      <c r="M22" s="95">
        <f>ФАП!D22</f>
        <v>58016904</v>
      </c>
      <c r="N22" s="95"/>
      <c r="O22" s="95">
        <f>СМП!D22</f>
        <v>0</v>
      </c>
      <c r="P22" s="95">
        <f>Гемодиализ!D22</f>
        <v>0</v>
      </c>
      <c r="Q22" s="95">
        <f>'Мед.реаб.(АПУ,ДС,КС)'!D22</f>
        <v>0</v>
      </c>
      <c r="R22" s="95">
        <f t="shared" si="3"/>
        <v>421842781</v>
      </c>
    </row>
    <row r="23" spans="1:18" s="1" customFormat="1" x14ac:dyDescent="0.2">
      <c r="A23" s="25">
        <v>13</v>
      </c>
      <c r="B23" s="26" t="s">
        <v>259</v>
      </c>
      <c r="C23" s="10" t="s">
        <v>260</v>
      </c>
      <c r="D23" s="95">
        <f>КС!D23</f>
        <v>0</v>
      </c>
      <c r="E23" s="95">
        <f>ДС!D23</f>
        <v>0</v>
      </c>
      <c r="F23" s="95">
        <f t="shared" si="4"/>
        <v>5543872</v>
      </c>
      <c r="G23" s="95">
        <f>'АПУ профилактика '!D24</f>
        <v>0</v>
      </c>
      <c r="H23" s="95">
        <f>'АПУ профилактика '!M24</f>
        <v>0</v>
      </c>
      <c r="I23" s="95">
        <f>'АПУ неотл.пом.'!D23</f>
        <v>0</v>
      </c>
      <c r="J23" s="95">
        <f>'АПУ обращения'!D23</f>
        <v>0</v>
      </c>
      <c r="K23" s="95">
        <f>'ОДИ ПГГ'!D23</f>
        <v>5543872</v>
      </c>
      <c r="L23" s="95">
        <v>0</v>
      </c>
      <c r="M23" s="95">
        <f>ФАП!D23</f>
        <v>0</v>
      </c>
      <c r="N23" s="95"/>
      <c r="O23" s="95">
        <f>СМП!D23</f>
        <v>0</v>
      </c>
      <c r="P23" s="95">
        <f>Гемодиализ!D23</f>
        <v>0</v>
      </c>
      <c r="Q23" s="95">
        <f>'Мед.реаб.(АПУ,ДС,КС)'!D23</f>
        <v>0</v>
      </c>
      <c r="R23" s="95">
        <f t="shared" si="3"/>
        <v>5543872</v>
      </c>
    </row>
    <row r="24" spans="1:18" s="1" customFormat="1" x14ac:dyDescent="0.2">
      <c r="A24" s="25">
        <v>14</v>
      </c>
      <c r="B24" s="12" t="s">
        <v>75</v>
      </c>
      <c r="C24" s="10" t="s">
        <v>76</v>
      </c>
      <c r="D24" s="95">
        <f>КС!D24</f>
        <v>0</v>
      </c>
      <c r="E24" s="95">
        <f>ДС!D24</f>
        <v>70570</v>
      </c>
      <c r="F24" s="95">
        <f t="shared" si="4"/>
        <v>80904</v>
      </c>
      <c r="G24" s="95">
        <f>'АПУ профилактика '!D25</f>
        <v>0</v>
      </c>
      <c r="H24" s="95">
        <f>'АПУ профилактика '!M25</f>
        <v>0</v>
      </c>
      <c r="I24" s="95">
        <f>'АПУ неотл.пом.'!D24</f>
        <v>0</v>
      </c>
      <c r="J24" s="95">
        <f>'АПУ обращения'!D24</f>
        <v>80904</v>
      </c>
      <c r="K24" s="95">
        <f>'ОДИ ПГГ'!D24</f>
        <v>0</v>
      </c>
      <c r="L24" s="95">
        <v>0</v>
      </c>
      <c r="M24" s="95">
        <f>ФАП!D24</f>
        <v>0</v>
      </c>
      <c r="N24" s="95"/>
      <c r="O24" s="95">
        <f>СМП!D24</f>
        <v>0</v>
      </c>
      <c r="P24" s="95">
        <f>Гемодиализ!D24</f>
        <v>0</v>
      </c>
      <c r="Q24" s="95">
        <f>'Мед.реаб.(АПУ,ДС,КС)'!D24</f>
        <v>0</v>
      </c>
      <c r="R24" s="95">
        <f t="shared" si="3"/>
        <v>151474</v>
      </c>
    </row>
    <row r="25" spans="1:18" s="1" customFormat="1" x14ac:dyDescent="0.2">
      <c r="A25" s="25">
        <v>15</v>
      </c>
      <c r="B25" s="26" t="s">
        <v>77</v>
      </c>
      <c r="C25" s="10" t="s">
        <v>22</v>
      </c>
      <c r="D25" s="95">
        <f>КС!D25</f>
        <v>54702403</v>
      </c>
      <c r="E25" s="95">
        <f>ДС!D25</f>
        <v>17716154</v>
      </c>
      <c r="F25" s="95">
        <f t="shared" si="4"/>
        <v>168230315</v>
      </c>
      <c r="G25" s="95">
        <f>'АПУ профилактика '!D26</f>
        <v>51682690</v>
      </c>
      <c r="H25" s="95">
        <f>'АПУ профилактика '!M26</f>
        <v>8360475</v>
      </c>
      <c r="I25" s="95">
        <f>'АПУ неотл.пом.'!D25</f>
        <v>10876314</v>
      </c>
      <c r="J25" s="95">
        <f>'АПУ обращения'!D25</f>
        <v>51656585</v>
      </c>
      <c r="K25" s="95">
        <f>'ОДИ ПГГ'!D25</f>
        <v>978059</v>
      </c>
      <c r="L25" s="95">
        <v>0</v>
      </c>
      <c r="M25" s="95">
        <f>ФАП!D25</f>
        <v>44676192</v>
      </c>
      <c r="N25" s="95"/>
      <c r="O25" s="95">
        <f>СМП!D25</f>
        <v>0</v>
      </c>
      <c r="P25" s="95">
        <f>Гемодиализ!D25</f>
        <v>0</v>
      </c>
      <c r="Q25" s="95">
        <f>'Мед.реаб.(АПУ,ДС,КС)'!D25</f>
        <v>0</v>
      </c>
      <c r="R25" s="95">
        <f t="shared" si="3"/>
        <v>240648872</v>
      </c>
    </row>
    <row r="26" spans="1:18" s="1" customFormat="1" x14ac:dyDescent="0.2">
      <c r="A26" s="25">
        <v>16</v>
      </c>
      <c r="B26" s="26" t="s">
        <v>78</v>
      </c>
      <c r="C26" s="10" t="s">
        <v>10</v>
      </c>
      <c r="D26" s="95">
        <f>КС!D26</f>
        <v>72174945</v>
      </c>
      <c r="E26" s="95">
        <f>ДС!D26</f>
        <v>25135907</v>
      </c>
      <c r="F26" s="95">
        <f t="shared" si="4"/>
        <v>240773616</v>
      </c>
      <c r="G26" s="95">
        <f>'АПУ профилактика '!D27</f>
        <v>84650323</v>
      </c>
      <c r="H26" s="95">
        <f>'АПУ профилактика '!M27</f>
        <v>9909074</v>
      </c>
      <c r="I26" s="95">
        <f>'АПУ неотл.пом.'!D26</f>
        <v>16998771</v>
      </c>
      <c r="J26" s="95">
        <f>'АПУ обращения'!D26</f>
        <v>63765957</v>
      </c>
      <c r="K26" s="95">
        <f>'ОДИ ПГГ'!D26</f>
        <v>713055</v>
      </c>
      <c r="L26" s="95">
        <v>0</v>
      </c>
      <c r="M26" s="95">
        <f>ФАП!D26</f>
        <v>64736436</v>
      </c>
      <c r="N26" s="95"/>
      <c r="O26" s="95">
        <f>СМП!D26</f>
        <v>0</v>
      </c>
      <c r="P26" s="95">
        <f>Гемодиализ!D26</f>
        <v>0</v>
      </c>
      <c r="Q26" s="95">
        <f>'Мед.реаб.(АПУ,ДС,КС)'!D26</f>
        <v>0</v>
      </c>
      <c r="R26" s="95">
        <f t="shared" si="3"/>
        <v>338084468</v>
      </c>
    </row>
    <row r="27" spans="1:18" s="1" customFormat="1" x14ac:dyDescent="0.2">
      <c r="A27" s="25">
        <v>17</v>
      </c>
      <c r="B27" s="26" t="s">
        <v>79</v>
      </c>
      <c r="C27" s="10" t="s">
        <v>238</v>
      </c>
      <c r="D27" s="95">
        <f>КС!D27</f>
        <v>117853366</v>
      </c>
      <c r="E27" s="95">
        <f>ДС!D27</f>
        <v>31806348</v>
      </c>
      <c r="F27" s="95">
        <f t="shared" si="4"/>
        <v>329929347</v>
      </c>
      <c r="G27" s="95">
        <f>'АПУ профилактика '!D28</f>
        <v>102835077</v>
      </c>
      <c r="H27" s="95">
        <f>'АПУ профилактика '!M28</f>
        <v>13864264</v>
      </c>
      <c r="I27" s="95">
        <f>'АПУ неотл.пом.'!D27</f>
        <v>20286355</v>
      </c>
      <c r="J27" s="95">
        <f>'АПУ обращения'!D27</f>
        <v>114675670</v>
      </c>
      <c r="K27" s="95">
        <f>'ОДИ ПГГ'!D27</f>
        <v>10958949</v>
      </c>
      <c r="L27" s="95">
        <v>0</v>
      </c>
      <c r="M27" s="95">
        <f>ФАП!D27</f>
        <v>67309032</v>
      </c>
      <c r="N27" s="95"/>
      <c r="O27" s="95">
        <f>СМП!D27</f>
        <v>0</v>
      </c>
      <c r="P27" s="95">
        <f>Гемодиализ!D27</f>
        <v>0</v>
      </c>
      <c r="Q27" s="95">
        <f>'Мед.реаб.(АПУ,ДС,КС)'!D27</f>
        <v>0</v>
      </c>
      <c r="R27" s="95">
        <f t="shared" si="3"/>
        <v>479589061</v>
      </c>
    </row>
    <row r="28" spans="1:18" s="22" customFormat="1" x14ac:dyDescent="0.2">
      <c r="A28" s="25">
        <v>18</v>
      </c>
      <c r="B28" s="27" t="s">
        <v>80</v>
      </c>
      <c r="C28" s="21" t="s">
        <v>9</v>
      </c>
      <c r="D28" s="95">
        <f>КС!D28</f>
        <v>548599455</v>
      </c>
      <c r="E28" s="95">
        <f>ДС!D28</f>
        <v>64880199</v>
      </c>
      <c r="F28" s="95">
        <f t="shared" si="4"/>
        <v>603920677</v>
      </c>
      <c r="G28" s="95">
        <f>'АПУ профилактика '!D29</f>
        <v>207783154</v>
      </c>
      <c r="H28" s="95">
        <f>'АПУ профилактика '!M29</f>
        <v>39277630</v>
      </c>
      <c r="I28" s="95">
        <f>'АПУ неотл.пом.'!D28</f>
        <v>32825946</v>
      </c>
      <c r="J28" s="95">
        <f>'АПУ обращения'!D28</f>
        <v>206718892</v>
      </c>
      <c r="K28" s="95">
        <f>'ОДИ ПГГ'!D28</f>
        <v>73221491</v>
      </c>
      <c r="L28" s="95">
        <v>2154800</v>
      </c>
      <c r="M28" s="95">
        <f>ФАП!D28</f>
        <v>41938764</v>
      </c>
      <c r="N28" s="98"/>
      <c r="O28" s="95">
        <f>СМП!D28</f>
        <v>222799397</v>
      </c>
      <c r="P28" s="95">
        <f>Гемодиализ!D28</f>
        <v>0</v>
      </c>
      <c r="Q28" s="95">
        <f>'Мед.реаб.(АПУ,ДС,КС)'!D28</f>
        <v>37246904</v>
      </c>
      <c r="R28" s="95">
        <f t="shared" si="3"/>
        <v>1477446632</v>
      </c>
    </row>
    <row r="29" spans="1:18" s="1" customFormat="1" x14ac:dyDescent="0.2">
      <c r="A29" s="25">
        <v>19</v>
      </c>
      <c r="B29" s="12" t="s">
        <v>81</v>
      </c>
      <c r="C29" s="10" t="s">
        <v>11</v>
      </c>
      <c r="D29" s="95">
        <f>КС!D29</f>
        <v>27994111</v>
      </c>
      <c r="E29" s="95">
        <f>ДС!D29</f>
        <v>10795567</v>
      </c>
      <c r="F29" s="95">
        <f t="shared" si="4"/>
        <v>117039556</v>
      </c>
      <c r="G29" s="95">
        <f>'АПУ профилактика '!D30</f>
        <v>32899863</v>
      </c>
      <c r="H29" s="95">
        <f>'АПУ профилактика '!M30</f>
        <v>5271712</v>
      </c>
      <c r="I29" s="95">
        <f>'АПУ неотл.пом.'!D29</f>
        <v>6942120</v>
      </c>
      <c r="J29" s="95">
        <f>'АПУ обращения'!D29</f>
        <v>38455690</v>
      </c>
      <c r="K29" s="95">
        <f>'ОДИ ПГГ'!D29</f>
        <v>590219</v>
      </c>
      <c r="L29" s="95">
        <v>0</v>
      </c>
      <c r="M29" s="95">
        <f>ФАП!D29</f>
        <v>32879952</v>
      </c>
      <c r="N29" s="95"/>
      <c r="O29" s="95">
        <f>СМП!D29</f>
        <v>0</v>
      </c>
      <c r="P29" s="95">
        <f>Гемодиализ!D29</f>
        <v>0</v>
      </c>
      <c r="Q29" s="95">
        <f>'Мед.реаб.(АПУ,ДС,КС)'!D29</f>
        <v>0</v>
      </c>
      <c r="R29" s="95">
        <f t="shared" si="3"/>
        <v>155829234</v>
      </c>
    </row>
    <row r="30" spans="1:18" s="1" customFormat="1" x14ac:dyDescent="0.2">
      <c r="A30" s="25">
        <v>20</v>
      </c>
      <c r="B30" s="12" t="s">
        <v>82</v>
      </c>
      <c r="C30" s="10" t="s">
        <v>239</v>
      </c>
      <c r="D30" s="95">
        <f>КС!D30</f>
        <v>27243556</v>
      </c>
      <c r="E30" s="95">
        <f>ДС!D30</f>
        <v>8330324</v>
      </c>
      <c r="F30" s="95">
        <f t="shared" si="4"/>
        <v>82811245</v>
      </c>
      <c r="G30" s="95">
        <f>'АПУ профилактика '!D31</f>
        <v>24799119</v>
      </c>
      <c r="H30" s="95">
        <f>'АПУ профилактика '!M31</f>
        <v>5664139</v>
      </c>
      <c r="I30" s="95">
        <f>'АПУ неотл.пом.'!D30</f>
        <v>5339856</v>
      </c>
      <c r="J30" s="95">
        <f>'АПУ обращения'!D30</f>
        <v>22571270</v>
      </c>
      <c r="K30" s="95">
        <f>'ОДИ ПГГ'!D30</f>
        <v>279853</v>
      </c>
      <c r="L30" s="95">
        <v>0</v>
      </c>
      <c r="M30" s="95">
        <f>ФАП!D30</f>
        <v>24157008</v>
      </c>
      <c r="N30" s="95"/>
      <c r="O30" s="95">
        <f>СМП!D30</f>
        <v>0</v>
      </c>
      <c r="P30" s="95">
        <f>Гемодиализ!D30</f>
        <v>0</v>
      </c>
      <c r="Q30" s="95">
        <f>'Мед.реаб.(АПУ,ДС,КС)'!D30</f>
        <v>0</v>
      </c>
      <c r="R30" s="95">
        <f t="shared" si="3"/>
        <v>118385125</v>
      </c>
    </row>
    <row r="31" spans="1:18" x14ac:dyDescent="0.2">
      <c r="A31" s="25">
        <v>21</v>
      </c>
      <c r="B31" s="12" t="s">
        <v>83</v>
      </c>
      <c r="C31" s="10" t="s">
        <v>84</v>
      </c>
      <c r="D31" s="95">
        <f>КС!D31</f>
        <v>182670411</v>
      </c>
      <c r="E31" s="95">
        <f>ДС!D31</f>
        <v>42365899</v>
      </c>
      <c r="F31" s="95">
        <f t="shared" si="4"/>
        <v>407275246</v>
      </c>
      <c r="G31" s="95">
        <f>'АПУ профилактика '!D32</f>
        <v>129653810</v>
      </c>
      <c r="H31" s="95">
        <f>'АПУ профилактика '!M32</f>
        <v>25316315</v>
      </c>
      <c r="I31" s="95">
        <f>'АПУ неотл.пом.'!D31</f>
        <v>24769010</v>
      </c>
      <c r="J31" s="95">
        <f>'АПУ обращения'!D31</f>
        <v>160318512</v>
      </c>
      <c r="K31" s="95">
        <f>'ОДИ ПГГ'!D31</f>
        <v>8741467</v>
      </c>
      <c r="L31" s="95">
        <v>0</v>
      </c>
      <c r="M31" s="95">
        <f>ФАП!D31</f>
        <v>58476132</v>
      </c>
      <c r="N31" s="99"/>
      <c r="O31" s="95">
        <f>СМП!D31</f>
        <v>0</v>
      </c>
      <c r="P31" s="95">
        <f>Гемодиализ!D31</f>
        <v>0</v>
      </c>
      <c r="Q31" s="95">
        <f>'Мед.реаб.(АПУ,ДС,КС)'!D31</f>
        <v>14191877</v>
      </c>
      <c r="R31" s="95">
        <f t="shared" si="3"/>
        <v>646503433</v>
      </c>
    </row>
    <row r="32" spans="1:18" s="22" customFormat="1" x14ac:dyDescent="0.2">
      <c r="A32" s="25">
        <v>22</v>
      </c>
      <c r="B32" s="23" t="s">
        <v>85</v>
      </c>
      <c r="C32" s="21" t="s">
        <v>40</v>
      </c>
      <c r="D32" s="95">
        <f>КС!D32</f>
        <v>341451426</v>
      </c>
      <c r="E32" s="95">
        <f>ДС!D32</f>
        <v>35412650</v>
      </c>
      <c r="F32" s="95">
        <f t="shared" si="4"/>
        <v>322157096</v>
      </c>
      <c r="G32" s="95">
        <f>'АПУ профилактика '!D33</f>
        <v>119319212</v>
      </c>
      <c r="H32" s="95">
        <f>'АПУ профилактика '!M33</f>
        <v>17854621</v>
      </c>
      <c r="I32" s="95">
        <f>'АПУ неотл.пом.'!D32</f>
        <v>23980867</v>
      </c>
      <c r="J32" s="95">
        <f>'АПУ обращения'!D32</f>
        <v>123749972</v>
      </c>
      <c r="K32" s="95">
        <f>'ОДИ ПГГ'!D32</f>
        <v>33870608</v>
      </c>
      <c r="L32" s="95">
        <v>2089500</v>
      </c>
      <c r="M32" s="95">
        <f>ФАП!D32</f>
        <v>1292316</v>
      </c>
      <c r="N32" s="98"/>
      <c r="O32" s="95">
        <f>СМП!D32</f>
        <v>151763448</v>
      </c>
      <c r="P32" s="95">
        <f>Гемодиализ!D32</f>
        <v>0</v>
      </c>
      <c r="Q32" s="95">
        <f>'Мед.реаб.(АПУ,ДС,КС)'!D32</f>
        <v>5072603</v>
      </c>
      <c r="R32" s="95">
        <f t="shared" si="3"/>
        <v>855857223</v>
      </c>
    </row>
    <row r="33" spans="1:18" s="22" customFormat="1" x14ac:dyDescent="0.2">
      <c r="A33" s="25">
        <v>23</v>
      </c>
      <c r="B33" s="27" t="s">
        <v>86</v>
      </c>
      <c r="C33" s="21" t="s">
        <v>87</v>
      </c>
      <c r="D33" s="95">
        <f>КС!D33</f>
        <v>0</v>
      </c>
      <c r="E33" s="95">
        <f>ДС!D33</f>
        <v>7203787</v>
      </c>
      <c r="F33" s="95">
        <f t="shared" si="4"/>
        <v>121957155</v>
      </c>
      <c r="G33" s="95">
        <f>'АПУ профилактика '!D34</f>
        <v>49270988</v>
      </c>
      <c r="H33" s="95">
        <f>'АПУ профилактика '!M34</f>
        <v>7784379</v>
      </c>
      <c r="I33" s="95">
        <f>'АПУ неотл.пом.'!D33</f>
        <v>9927695</v>
      </c>
      <c r="J33" s="95">
        <f>'АПУ обращения'!D33</f>
        <v>54067361</v>
      </c>
      <c r="K33" s="95">
        <f>'ОДИ ПГГ'!D33</f>
        <v>906732</v>
      </c>
      <c r="L33" s="95">
        <v>0</v>
      </c>
      <c r="M33" s="95">
        <f>ФАП!D33</f>
        <v>0</v>
      </c>
      <c r="N33" s="98"/>
      <c r="O33" s="95">
        <f>СМП!D33</f>
        <v>24201955</v>
      </c>
      <c r="P33" s="95">
        <f>Гемодиализ!D33</f>
        <v>0</v>
      </c>
      <c r="Q33" s="95">
        <f>'Мед.реаб.(АПУ,ДС,КС)'!D33</f>
        <v>0</v>
      </c>
      <c r="R33" s="95">
        <f t="shared" si="3"/>
        <v>153362897</v>
      </c>
    </row>
    <row r="34" spans="1:18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f>КС!D34</f>
        <v>0</v>
      </c>
      <c r="E34" s="95">
        <f>ДС!D34</f>
        <v>0</v>
      </c>
      <c r="F34" s="95">
        <f t="shared" si="4"/>
        <v>11836762</v>
      </c>
      <c r="G34" s="95">
        <f>'АПУ профилактика '!D35</f>
        <v>0</v>
      </c>
      <c r="H34" s="95">
        <f>'АПУ профилактика '!M35</f>
        <v>0</v>
      </c>
      <c r="I34" s="95">
        <f>'АПУ неотл.пом.'!D34</f>
        <v>0</v>
      </c>
      <c r="J34" s="95">
        <f>'АПУ обращения'!D34</f>
        <v>0</v>
      </c>
      <c r="K34" s="95">
        <f>'ОДИ ПГГ'!D34</f>
        <v>11836762</v>
      </c>
      <c r="L34" s="95">
        <v>0</v>
      </c>
      <c r="M34" s="95">
        <f>ФАП!D34</f>
        <v>0</v>
      </c>
      <c r="N34" s="95"/>
      <c r="O34" s="95">
        <f>СМП!D34</f>
        <v>0</v>
      </c>
      <c r="P34" s="95">
        <f>Гемодиализ!D34</f>
        <v>0</v>
      </c>
      <c r="Q34" s="95">
        <f>'Мед.реаб.(АПУ,ДС,КС)'!D34</f>
        <v>0</v>
      </c>
      <c r="R34" s="95">
        <f t="shared" si="3"/>
        <v>11836762</v>
      </c>
    </row>
    <row r="35" spans="1:18" s="1" customFormat="1" ht="24" x14ac:dyDescent="0.2">
      <c r="A35" s="25">
        <v>25</v>
      </c>
      <c r="B35" s="26" t="s">
        <v>90</v>
      </c>
      <c r="C35" s="10" t="s">
        <v>91</v>
      </c>
      <c r="D35" s="95">
        <f>КС!D35</f>
        <v>0</v>
      </c>
      <c r="E35" s="95">
        <f>ДС!D35</f>
        <v>0</v>
      </c>
      <c r="F35" s="95">
        <f t="shared" si="4"/>
        <v>0</v>
      </c>
      <c r="G35" s="95">
        <f>'АПУ профилактика '!D36</f>
        <v>0</v>
      </c>
      <c r="H35" s="95">
        <f>'АПУ профилактика '!M36</f>
        <v>0</v>
      </c>
      <c r="I35" s="95">
        <f>'АПУ неотл.пом.'!D35</f>
        <v>0</v>
      </c>
      <c r="J35" s="95">
        <f>'АПУ обращения'!D35</f>
        <v>0</v>
      </c>
      <c r="K35" s="95">
        <f>'ОДИ ПГГ'!D35</f>
        <v>0</v>
      </c>
      <c r="L35" s="95">
        <v>0</v>
      </c>
      <c r="M35" s="95">
        <f>ФАП!D35</f>
        <v>0</v>
      </c>
      <c r="N35" s="95"/>
      <c r="O35" s="95">
        <f>СМП!D35</f>
        <v>0</v>
      </c>
      <c r="P35" s="95">
        <f>Гемодиализ!D35</f>
        <v>0</v>
      </c>
      <c r="Q35" s="95">
        <f>'Мед.реаб.(АПУ,ДС,КС)'!D35</f>
        <v>18527263</v>
      </c>
      <c r="R35" s="95">
        <f t="shared" si="3"/>
        <v>18527263</v>
      </c>
    </row>
    <row r="36" spans="1:18" s="1" customFormat="1" x14ac:dyDescent="0.2">
      <c r="A36" s="25">
        <v>26</v>
      </c>
      <c r="B36" s="12" t="s">
        <v>92</v>
      </c>
      <c r="C36" s="10" t="s">
        <v>93</v>
      </c>
      <c r="D36" s="95">
        <f>КС!D36</f>
        <v>1028338086</v>
      </c>
      <c r="E36" s="95">
        <f>ДС!D36</f>
        <v>66832247</v>
      </c>
      <c r="F36" s="95">
        <f t="shared" si="4"/>
        <v>533118810</v>
      </c>
      <c r="G36" s="95">
        <f>'АПУ профилактика '!D37</f>
        <v>190337715</v>
      </c>
      <c r="H36" s="95">
        <f>'АПУ профилактика '!M37</f>
        <v>48437018</v>
      </c>
      <c r="I36" s="95">
        <f>'АПУ неотл.пом.'!D36</f>
        <v>41562868</v>
      </c>
      <c r="J36" s="95">
        <f>'АПУ обращения'!D36</f>
        <v>205970879</v>
      </c>
      <c r="K36" s="95">
        <f>'ОДИ ПГГ'!D36</f>
        <v>46810330</v>
      </c>
      <c r="L36" s="95">
        <v>0</v>
      </c>
      <c r="M36" s="95">
        <f>ФАП!D36</f>
        <v>0</v>
      </c>
      <c r="N36" s="95"/>
      <c r="O36" s="95">
        <f>СМП!D36</f>
        <v>0</v>
      </c>
      <c r="P36" s="95">
        <f>Гемодиализ!D36</f>
        <v>940995</v>
      </c>
      <c r="Q36" s="95">
        <f>'Мед.реаб.(АПУ,ДС,КС)'!D36</f>
        <v>31693418</v>
      </c>
      <c r="R36" s="95">
        <f t="shared" si="3"/>
        <v>1660923556</v>
      </c>
    </row>
    <row r="37" spans="1:18" s="1" customFormat="1" x14ac:dyDescent="0.2">
      <c r="A37" s="25">
        <v>27</v>
      </c>
      <c r="B37" s="26" t="s">
        <v>94</v>
      </c>
      <c r="C37" s="10" t="s">
        <v>95</v>
      </c>
      <c r="D37" s="95">
        <f>КС!D37</f>
        <v>362454292</v>
      </c>
      <c r="E37" s="95">
        <f>ДС!D37</f>
        <v>82331469</v>
      </c>
      <c r="F37" s="95">
        <f t="shared" si="4"/>
        <v>703060555</v>
      </c>
      <c r="G37" s="95">
        <f>'АПУ профилактика '!D38</f>
        <v>273932961</v>
      </c>
      <c r="H37" s="95">
        <f>'АПУ профилактика '!M38</f>
        <v>50743746</v>
      </c>
      <c r="I37" s="95">
        <f>'АПУ неотл.пом.'!D37</f>
        <v>32026634</v>
      </c>
      <c r="J37" s="95">
        <f>'АПУ обращения'!D37</f>
        <v>210736218</v>
      </c>
      <c r="K37" s="95">
        <f>'ОДИ ПГГ'!D37</f>
        <v>74368271</v>
      </c>
      <c r="L37" s="95">
        <v>5560089</v>
      </c>
      <c r="M37" s="95">
        <f>ФАП!D37</f>
        <v>55692636</v>
      </c>
      <c r="N37" s="95"/>
      <c r="O37" s="95">
        <f>СМП!D37</f>
        <v>0</v>
      </c>
      <c r="P37" s="95">
        <f>Гемодиализ!D37</f>
        <v>757700</v>
      </c>
      <c r="Q37" s="95">
        <f>'Мед.реаб.(АПУ,ДС,КС)'!D37</f>
        <v>0</v>
      </c>
      <c r="R37" s="95">
        <f t="shared" si="3"/>
        <v>1148604016</v>
      </c>
    </row>
    <row r="38" spans="1:18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f>КС!D38</f>
        <v>91649701</v>
      </c>
      <c r="E38" s="95">
        <f>ДС!D38</f>
        <v>31879772</v>
      </c>
      <c r="F38" s="95">
        <f t="shared" si="4"/>
        <v>204923752</v>
      </c>
      <c r="G38" s="95">
        <f>'АПУ профилактика '!D39</f>
        <v>123749134</v>
      </c>
      <c r="H38" s="95">
        <f>'АПУ профилактика '!M39</f>
        <v>0</v>
      </c>
      <c r="I38" s="95">
        <f>'АПУ неотл.пом.'!D38</f>
        <v>19691699</v>
      </c>
      <c r="J38" s="95">
        <f>'АПУ обращения'!D38</f>
        <v>57870437</v>
      </c>
      <c r="K38" s="95">
        <f>'ОДИ ПГГ'!D38</f>
        <v>3612482</v>
      </c>
      <c r="L38" s="95">
        <v>0</v>
      </c>
      <c r="M38" s="95">
        <f>ФАП!D38</f>
        <v>0</v>
      </c>
      <c r="N38" s="95"/>
      <c r="O38" s="95">
        <f>СМП!D38</f>
        <v>0</v>
      </c>
      <c r="P38" s="95">
        <f>Гемодиализ!D38</f>
        <v>0</v>
      </c>
      <c r="Q38" s="95">
        <f>'Мед.реаб.(АПУ,ДС,КС)'!D38</f>
        <v>15805459</v>
      </c>
      <c r="R38" s="95">
        <f t="shared" si="3"/>
        <v>344258684</v>
      </c>
    </row>
    <row r="39" spans="1:18" s="1" customFormat="1" x14ac:dyDescent="0.2">
      <c r="A39" s="25">
        <v>29</v>
      </c>
      <c r="B39" s="14" t="s">
        <v>98</v>
      </c>
      <c r="C39" s="10" t="s">
        <v>99</v>
      </c>
      <c r="D39" s="95">
        <f>КС!D39</f>
        <v>0</v>
      </c>
      <c r="E39" s="95">
        <f>ДС!D39</f>
        <v>0</v>
      </c>
      <c r="F39" s="95">
        <f t="shared" si="4"/>
        <v>145798513</v>
      </c>
      <c r="G39" s="95">
        <f>'АПУ профилактика '!D40</f>
        <v>8303555</v>
      </c>
      <c r="H39" s="95">
        <f>'АПУ профилактика '!M40</f>
        <v>0</v>
      </c>
      <c r="I39" s="95">
        <f>'АПУ неотл.пом.'!D39</f>
        <v>7883150</v>
      </c>
      <c r="J39" s="95">
        <f>'АПУ обращения'!D39</f>
        <v>129611808</v>
      </c>
      <c r="K39" s="95">
        <f>'ОДИ ПГГ'!D39</f>
        <v>0</v>
      </c>
      <c r="L39" s="95">
        <v>0</v>
      </c>
      <c r="M39" s="95">
        <f>ФАП!D39</f>
        <v>0</v>
      </c>
      <c r="N39" s="95"/>
      <c r="O39" s="95">
        <f>СМП!D39</f>
        <v>0</v>
      </c>
      <c r="P39" s="95">
        <f>Гемодиализ!D39</f>
        <v>0</v>
      </c>
      <c r="Q39" s="95">
        <f>'Мед.реаб.(АПУ,ДС,КС)'!D39</f>
        <v>0</v>
      </c>
      <c r="R39" s="95">
        <f t="shared" si="3"/>
        <v>145798513</v>
      </c>
    </row>
    <row r="40" spans="1:18" s="22" customFormat="1" x14ac:dyDescent="0.2">
      <c r="A40" s="25">
        <v>30</v>
      </c>
      <c r="B40" s="23" t="s">
        <v>100</v>
      </c>
      <c r="C40" s="92" t="s">
        <v>298</v>
      </c>
      <c r="D40" s="95">
        <f>КС!D40</f>
        <v>0</v>
      </c>
      <c r="E40" s="95">
        <f>ДС!D40</f>
        <v>0</v>
      </c>
      <c r="F40" s="95">
        <f t="shared" si="4"/>
        <v>0</v>
      </c>
      <c r="G40" s="95">
        <f>'АПУ профилактика '!D41</f>
        <v>0</v>
      </c>
      <c r="H40" s="95">
        <f>'АПУ профилактика '!M41</f>
        <v>0</v>
      </c>
      <c r="I40" s="95">
        <f>'АПУ неотл.пом.'!D40</f>
        <v>0</v>
      </c>
      <c r="J40" s="95">
        <f>'АПУ обращения'!D40</f>
        <v>0</v>
      </c>
      <c r="K40" s="95">
        <f>'ОДИ ПГГ'!D40</f>
        <v>0</v>
      </c>
      <c r="L40" s="95">
        <v>0</v>
      </c>
      <c r="M40" s="95">
        <f>ФАП!D40</f>
        <v>0</v>
      </c>
      <c r="N40" s="98"/>
      <c r="O40" s="95">
        <f>СМП!D40</f>
        <v>649367174</v>
      </c>
      <c r="P40" s="95">
        <f>Гемодиализ!D40</f>
        <v>0</v>
      </c>
      <c r="Q40" s="95">
        <f>'Мед.реаб.(АПУ,ДС,КС)'!D40</f>
        <v>0</v>
      </c>
      <c r="R40" s="95">
        <f t="shared" si="3"/>
        <v>649367174</v>
      </c>
    </row>
    <row r="41" spans="1:18" s="22" customFormat="1" ht="20.25" customHeight="1" x14ac:dyDescent="0.2">
      <c r="A41" s="25">
        <v>31</v>
      </c>
      <c r="B41" s="27" t="s">
        <v>101</v>
      </c>
      <c r="C41" s="21" t="s">
        <v>58</v>
      </c>
      <c r="D41" s="95">
        <f>КС!D41</f>
        <v>0</v>
      </c>
      <c r="E41" s="95">
        <f>ДС!D41</f>
        <v>5111259</v>
      </c>
      <c r="F41" s="95">
        <f t="shared" si="4"/>
        <v>35647424</v>
      </c>
      <c r="G41" s="95">
        <f>'АПУ профилактика '!D42</f>
        <v>12547363</v>
      </c>
      <c r="H41" s="95">
        <f>'АПУ профилактика '!M42</f>
        <v>2396744</v>
      </c>
      <c r="I41" s="95">
        <f>'АПУ неотл.пом.'!D41</f>
        <v>2562518</v>
      </c>
      <c r="J41" s="95">
        <f>'АПУ обращения'!D41</f>
        <v>17434054</v>
      </c>
      <c r="K41" s="95">
        <f>'ОДИ ПГГ'!D41</f>
        <v>706745</v>
      </c>
      <c r="L41" s="95">
        <v>0</v>
      </c>
      <c r="M41" s="95">
        <f>ФАП!D41</f>
        <v>0</v>
      </c>
      <c r="N41" s="98"/>
      <c r="O41" s="95">
        <f>СМП!D41</f>
        <v>0</v>
      </c>
      <c r="P41" s="95">
        <f>Гемодиализ!D41</f>
        <v>0</v>
      </c>
      <c r="Q41" s="95">
        <f>'Мед.реаб.(АПУ,ДС,КС)'!D41</f>
        <v>0</v>
      </c>
      <c r="R41" s="95">
        <f t="shared" si="3"/>
        <v>40758683</v>
      </c>
    </row>
    <row r="42" spans="1:18" s="22" customFormat="1" x14ac:dyDescent="0.2">
      <c r="A42" s="25">
        <v>32</v>
      </c>
      <c r="B42" s="24" t="s">
        <v>102</v>
      </c>
      <c r="C42" s="21" t="s">
        <v>41</v>
      </c>
      <c r="D42" s="95">
        <f>КС!D42</f>
        <v>431239765</v>
      </c>
      <c r="E42" s="95">
        <f>ДС!D42</f>
        <v>54425452</v>
      </c>
      <c r="F42" s="95">
        <f t="shared" si="4"/>
        <v>489643688</v>
      </c>
      <c r="G42" s="95">
        <f>'АПУ профилактика '!D43</f>
        <v>164595107</v>
      </c>
      <c r="H42" s="95">
        <f>'АПУ профилактика '!M43</f>
        <v>25212228</v>
      </c>
      <c r="I42" s="95">
        <f>'АПУ неотл.пом.'!D42</f>
        <v>33437501</v>
      </c>
      <c r="J42" s="95">
        <f>'АПУ обращения'!D42</f>
        <v>172642959</v>
      </c>
      <c r="K42" s="95">
        <f>'ОДИ ПГГ'!D42</f>
        <v>46507975</v>
      </c>
      <c r="L42" s="95">
        <v>1552590</v>
      </c>
      <c r="M42" s="95">
        <f>ФАП!D42</f>
        <v>45695328</v>
      </c>
      <c r="N42" s="98"/>
      <c r="O42" s="95">
        <f>СМП!D42</f>
        <v>228613968</v>
      </c>
      <c r="P42" s="95">
        <f>Гемодиализ!D42</f>
        <v>0</v>
      </c>
      <c r="Q42" s="95">
        <f>'Мед.реаб.(АПУ,ДС,КС)'!D42</f>
        <v>13705460</v>
      </c>
      <c r="R42" s="95">
        <f t="shared" si="3"/>
        <v>1217628333</v>
      </c>
    </row>
    <row r="43" spans="1:18" x14ac:dyDescent="0.2">
      <c r="A43" s="25">
        <v>33</v>
      </c>
      <c r="B43" s="12" t="s">
        <v>103</v>
      </c>
      <c r="C43" s="10" t="s">
        <v>39</v>
      </c>
      <c r="D43" s="95">
        <f>КС!D43</f>
        <v>494769498</v>
      </c>
      <c r="E43" s="95">
        <f>ДС!D43</f>
        <v>71801607</v>
      </c>
      <c r="F43" s="95">
        <f t="shared" si="4"/>
        <v>627786144</v>
      </c>
      <c r="G43" s="95">
        <f>'АПУ профилактика '!D44</f>
        <v>241099248</v>
      </c>
      <c r="H43" s="95">
        <f>'АПУ профилактика '!M44</f>
        <v>48617055</v>
      </c>
      <c r="I43" s="95">
        <f>'АПУ неотл.пом.'!D43</f>
        <v>44812048</v>
      </c>
      <c r="J43" s="95">
        <f>'АПУ обращения'!D43</f>
        <v>252639671</v>
      </c>
      <c r="K43" s="95">
        <f>'ОДИ ПГГ'!D43</f>
        <v>38291172</v>
      </c>
      <c r="L43" s="95">
        <v>2326950</v>
      </c>
      <c r="M43" s="95">
        <f>ФАП!D43</f>
        <v>0</v>
      </c>
      <c r="N43" s="99"/>
      <c r="O43" s="95">
        <f>СМП!D43</f>
        <v>0</v>
      </c>
      <c r="P43" s="95">
        <f>Гемодиализ!D43</f>
        <v>0</v>
      </c>
      <c r="Q43" s="95">
        <f>'Мед.реаб.(АПУ,ДС,КС)'!D43</f>
        <v>4492720</v>
      </c>
      <c r="R43" s="95">
        <f t="shared" ref="R43:R74" si="5">D43+E43+F43+O43+P43+Q43</f>
        <v>1198849969</v>
      </c>
    </row>
    <row r="44" spans="1:18" s="1" customFormat="1" x14ac:dyDescent="0.2">
      <c r="A44" s="25">
        <v>34</v>
      </c>
      <c r="B44" s="14" t="s">
        <v>104</v>
      </c>
      <c r="C44" s="10" t="s">
        <v>16</v>
      </c>
      <c r="D44" s="95">
        <f>КС!D44</f>
        <v>46182382</v>
      </c>
      <c r="E44" s="95">
        <f>ДС!D44</f>
        <v>14821224</v>
      </c>
      <c r="F44" s="95">
        <f t="shared" si="4"/>
        <v>162961016</v>
      </c>
      <c r="G44" s="95">
        <f>'АПУ профилактика '!D45</f>
        <v>45989363</v>
      </c>
      <c r="H44" s="95">
        <f>'АПУ профилактика '!M45</f>
        <v>7346358</v>
      </c>
      <c r="I44" s="95">
        <f>'АПУ неотл.пом.'!D44</f>
        <v>9939288</v>
      </c>
      <c r="J44" s="95">
        <f>'АПУ обращения'!D44</f>
        <v>47963305</v>
      </c>
      <c r="K44" s="95">
        <f>'ОДИ ПГГ'!D44</f>
        <v>678986</v>
      </c>
      <c r="L44" s="95">
        <v>0</v>
      </c>
      <c r="M44" s="95">
        <f>ФАП!D44</f>
        <v>51043716</v>
      </c>
      <c r="N44" s="95"/>
      <c r="O44" s="95">
        <f>СМП!D44</f>
        <v>0</v>
      </c>
      <c r="P44" s="95">
        <f>Гемодиализ!D44</f>
        <v>0</v>
      </c>
      <c r="Q44" s="95">
        <f>'Мед.реаб.(АПУ,ДС,КС)'!D44</f>
        <v>0</v>
      </c>
      <c r="R44" s="95">
        <f t="shared" si="5"/>
        <v>223964622</v>
      </c>
    </row>
    <row r="45" spans="1:18" s="1" customFormat="1" x14ac:dyDescent="0.2">
      <c r="A45" s="25">
        <v>35</v>
      </c>
      <c r="B45" s="26" t="s">
        <v>105</v>
      </c>
      <c r="C45" s="10" t="s">
        <v>21</v>
      </c>
      <c r="D45" s="95">
        <f>КС!D45</f>
        <v>258700195</v>
      </c>
      <c r="E45" s="95">
        <f>ДС!D45</f>
        <v>51147529</v>
      </c>
      <c r="F45" s="95">
        <f t="shared" si="4"/>
        <v>436859724</v>
      </c>
      <c r="G45" s="95">
        <f>'АПУ профилактика '!D46</f>
        <v>152732152</v>
      </c>
      <c r="H45" s="95">
        <f>'АПУ профилактика '!M46</f>
        <v>38547635</v>
      </c>
      <c r="I45" s="95">
        <f>'АПУ неотл.пом.'!D45</f>
        <v>30852686</v>
      </c>
      <c r="J45" s="95">
        <f>'АПУ обращения'!D45</f>
        <v>164210647</v>
      </c>
      <c r="K45" s="95">
        <f>'ОДИ ПГГ'!D45</f>
        <v>11338980</v>
      </c>
      <c r="L45" s="95">
        <v>0</v>
      </c>
      <c r="M45" s="95">
        <f>ФАП!D45</f>
        <v>39177624</v>
      </c>
      <c r="N45" s="95"/>
      <c r="O45" s="95">
        <f>СМП!D45</f>
        <v>0</v>
      </c>
      <c r="P45" s="95">
        <f>Гемодиализ!D45</f>
        <v>0</v>
      </c>
      <c r="Q45" s="95">
        <f>'Мед.реаб.(АПУ,ДС,КС)'!D45</f>
        <v>13483792</v>
      </c>
      <c r="R45" s="95">
        <f t="shared" si="5"/>
        <v>760191240</v>
      </c>
    </row>
    <row r="46" spans="1:18" s="1" customFormat="1" x14ac:dyDescent="0.2">
      <c r="A46" s="25">
        <v>36</v>
      </c>
      <c r="B46" s="14" t="s">
        <v>106</v>
      </c>
      <c r="C46" s="10" t="s">
        <v>25</v>
      </c>
      <c r="D46" s="95">
        <f>КС!D46</f>
        <v>57633330</v>
      </c>
      <c r="E46" s="95">
        <f>ДС!D46</f>
        <v>18694023</v>
      </c>
      <c r="F46" s="95">
        <f t="shared" si="4"/>
        <v>191509488</v>
      </c>
      <c r="G46" s="95">
        <f>'АПУ профилактика '!D47</f>
        <v>58830651</v>
      </c>
      <c r="H46" s="95">
        <f>'АПУ профилактика '!M47</f>
        <v>10561708</v>
      </c>
      <c r="I46" s="95">
        <f>'АПУ неотл.пом.'!D46</f>
        <v>11702803</v>
      </c>
      <c r="J46" s="95">
        <f>'АПУ обращения'!D46</f>
        <v>67783852</v>
      </c>
      <c r="K46" s="95">
        <f>'ОДИ ПГГ'!D46</f>
        <v>2298606</v>
      </c>
      <c r="L46" s="95">
        <v>0</v>
      </c>
      <c r="M46" s="95">
        <f>ФАП!D46</f>
        <v>40331868</v>
      </c>
      <c r="N46" s="95"/>
      <c r="O46" s="95">
        <f>СМП!D46</f>
        <v>0</v>
      </c>
      <c r="P46" s="95">
        <f>Гемодиализ!D46</f>
        <v>0</v>
      </c>
      <c r="Q46" s="95">
        <f>'Мед.реаб.(АПУ,ДС,КС)'!D46</f>
        <v>0</v>
      </c>
      <c r="R46" s="95">
        <f t="shared" si="5"/>
        <v>267836841</v>
      </c>
    </row>
    <row r="47" spans="1:18" x14ac:dyDescent="0.2">
      <c r="A47" s="25">
        <v>37</v>
      </c>
      <c r="B47" s="12" t="s">
        <v>107</v>
      </c>
      <c r="C47" s="10" t="s">
        <v>240</v>
      </c>
      <c r="D47" s="95">
        <f>КС!D47</f>
        <v>204886742</v>
      </c>
      <c r="E47" s="95">
        <f>ДС!D47</f>
        <v>52303109</v>
      </c>
      <c r="F47" s="95">
        <f t="shared" si="4"/>
        <v>423939507</v>
      </c>
      <c r="G47" s="95">
        <f>'АПУ профилактика '!D48</f>
        <v>144896217</v>
      </c>
      <c r="H47" s="95">
        <f>'АПУ профилактика '!M48</f>
        <v>29881942</v>
      </c>
      <c r="I47" s="95">
        <f>'АПУ неотл.пом.'!D47</f>
        <v>33287526</v>
      </c>
      <c r="J47" s="95">
        <f>'АПУ обращения'!D47</f>
        <v>141427608</v>
      </c>
      <c r="K47" s="95">
        <f>'ОДИ ПГГ'!D47</f>
        <v>18434918</v>
      </c>
      <c r="L47" s="95">
        <v>0</v>
      </c>
      <c r="M47" s="95">
        <f>ФАП!D47</f>
        <v>56011296</v>
      </c>
      <c r="N47" s="99"/>
      <c r="O47" s="95">
        <f>СМП!D47</f>
        <v>0</v>
      </c>
      <c r="P47" s="95">
        <f>Гемодиализ!D47</f>
        <v>0</v>
      </c>
      <c r="Q47" s="95">
        <f>'Мед.реаб.(АПУ,ДС,КС)'!D47</f>
        <v>0</v>
      </c>
      <c r="R47" s="95">
        <f t="shared" si="5"/>
        <v>681129358</v>
      </c>
    </row>
    <row r="48" spans="1:18" s="1" customFormat="1" x14ac:dyDescent="0.2">
      <c r="A48" s="25">
        <v>38</v>
      </c>
      <c r="B48" s="15" t="s">
        <v>108</v>
      </c>
      <c r="C48" s="16" t="s">
        <v>241</v>
      </c>
      <c r="D48" s="95">
        <f>КС!D48</f>
        <v>58913392</v>
      </c>
      <c r="E48" s="95">
        <f>ДС!D48</f>
        <v>17812195</v>
      </c>
      <c r="F48" s="95">
        <f t="shared" si="4"/>
        <v>188577446</v>
      </c>
      <c r="G48" s="95">
        <f>'АПУ профилактика '!D49</f>
        <v>51059329</v>
      </c>
      <c r="H48" s="95">
        <f>'АПУ профилактика '!M49</f>
        <v>9527902</v>
      </c>
      <c r="I48" s="95">
        <f>'АПУ неотл.пом.'!D48</f>
        <v>11086753</v>
      </c>
      <c r="J48" s="95">
        <f>'АПУ обращения'!D48</f>
        <v>58652065</v>
      </c>
      <c r="K48" s="95">
        <f>'ОДИ ПГГ'!D48</f>
        <v>1362625</v>
      </c>
      <c r="L48" s="95">
        <v>0</v>
      </c>
      <c r="M48" s="95">
        <f>ФАП!D48</f>
        <v>56888772</v>
      </c>
      <c r="N48" s="95"/>
      <c r="O48" s="95">
        <f>СМП!D48</f>
        <v>0</v>
      </c>
      <c r="P48" s="95">
        <f>Гемодиализ!D48</f>
        <v>0</v>
      </c>
      <c r="Q48" s="95">
        <f>'Мед.реаб.(АПУ,ДС,КС)'!D48</f>
        <v>0</v>
      </c>
      <c r="R48" s="95">
        <f t="shared" si="5"/>
        <v>265303033</v>
      </c>
    </row>
    <row r="49" spans="1:18" s="1" customFormat="1" x14ac:dyDescent="0.2">
      <c r="A49" s="25">
        <v>39</v>
      </c>
      <c r="B49" s="12" t="s">
        <v>109</v>
      </c>
      <c r="C49" s="10" t="s">
        <v>242</v>
      </c>
      <c r="D49" s="95">
        <f>КС!D49</f>
        <v>36257545</v>
      </c>
      <c r="E49" s="95">
        <f>ДС!D49</f>
        <v>10574166</v>
      </c>
      <c r="F49" s="95">
        <f t="shared" si="4"/>
        <v>121635154</v>
      </c>
      <c r="G49" s="95">
        <f>'АПУ профилактика '!D50</f>
        <v>31693990</v>
      </c>
      <c r="H49" s="95">
        <f>'АПУ профилактика '!M50</f>
        <v>7851305</v>
      </c>
      <c r="I49" s="95">
        <f>'АПУ неотл.пом.'!D49</f>
        <v>7231776</v>
      </c>
      <c r="J49" s="95">
        <f>'АПУ обращения'!D49</f>
        <v>39743978</v>
      </c>
      <c r="K49" s="95">
        <f>'ОДИ ПГГ'!D49</f>
        <v>649133</v>
      </c>
      <c r="L49" s="95">
        <v>0</v>
      </c>
      <c r="M49" s="95">
        <f>ФАП!D49</f>
        <v>34464972</v>
      </c>
      <c r="N49" s="95"/>
      <c r="O49" s="95">
        <f>СМП!D49</f>
        <v>0</v>
      </c>
      <c r="P49" s="95">
        <f>Гемодиализ!D49</f>
        <v>0</v>
      </c>
      <c r="Q49" s="95">
        <f>'Мед.реаб.(АПУ,ДС,КС)'!D49</f>
        <v>0</v>
      </c>
      <c r="R49" s="95">
        <f t="shared" si="5"/>
        <v>168466865</v>
      </c>
    </row>
    <row r="50" spans="1:18" s="1" customFormat="1" x14ac:dyDescent="0.2">
      <c r="A50" s="25">
        <v>40</v>
      </c>
      <c r="B50" s="12" t="s">
        <v>110</v>
      </c>
      <c r="C50" s="10" t="s">
        <v>24</v>
      </c>
      <c r="D50" s="95">
        <f>КС!D50</f>
        <v>50524311</v>
      </c>
      <c r="E50" s="95">
        <f>ДС!D50</f>
        <v>19289471</v>
      </c>
      <c r="F50" s="95">
        <f t="shared" si="4"/>
        <v>195665018</v>
      </c>
      <c r="G50" s="95">
        <f>'АПУ профилактика '!D51</f>
        <v>53076099</v>
      </c>
      <c r="H50" s="95">
        <f>'АПУ профилактика '!M51</f>
        <v>14154012</v>
      </c>
      <c r="I50" s="95">
        <f>'АПУ неотл.пом.'!D50</f>
        <v>12740020</v>
      </c>
      <c r="J50" s="95">
        <f>'АПУ обращения'!D50</f>
        <v>63294324</v>
      </c>
      <c r="K50" s="95">
        <f>'ОДИ ПГГ'!D50</f>
        <v>1232563</v>
      </c>
      <c r="L50" s="95">
        <v>0</v>
      </c>
      <c r="M50" s="95">
        <f>ФАП!D50</f>
        <v>51168000</v>
      </c>
      <c r="N50" s="95"/>
      <c r="O50" s="95">
        <f>СМП!D50</f>
        <v>0</v>
      </c>
      <c r="P50" s="95">
        <f>Гемодиализ!D50</f>
        <v>0</v>
      </c>
      <c r="Q50" s="95">
        <f>'Мед.реаб.(АПУ,ДС,КС)'!D50</f>
        <v>0</v>
      </c>
      <c r="R50" s="95">
        <f t="shared" si="5"/>
        <v>265478800</v>
      </c>
    </row>
    <row r="51" spans="1:18" s="1" customFormat="1" x14ac:dyDescent="0.2">
      <c r="A51" s="25">
        <v>41</v>
      </c>
      <c r="B51" s="26" t="s">
        <v>111</v>
      </c>
      <c r="C51" s="10" t="s">
        <v>20</v>
      </c>
      <c r="D51" s="95">
        <f>КС!D51</f>
        <v>28182710</v>
      </c>
      <c r="E51" s="95">
        <f>ДС!D51</f>
        <v>8894223</v>
      </c>
      <c r="F51" s="95">
        <f t="shared" si="4"/>
        <v>102595941</v>
      </c>
      <c r="G51" s="95">
        <f>'АПУ профилактика '!D52</f>
        <v>24996163</v>
      </c>
      <c r="H51" s="95">
        <f>'АПУ профилактика '!M52</f>
        <v>5682421</v>
      </c>
      <c r="I51" s="95">
        <f>'АПУ неотл.пом.'!D51</f>
        <v>5171210</v>
      </c>
      <c r="J51" s="95">
        <f>'АПУ обращения'!D51</f>
        <v>29335905</v>
      </c>
      <c r="K51" s="95">
        <f>'ОДИ ПГГ'!D51</f>
        <v>383486</v>
      </c>
      <c r="L51" s="95">
        <v>0</v>
      </c>
      <c r="M51" s="95">
        <f>ФАП!D51</f>
        <v>37026756</v>
      </c>
      <c r="N51" s="95"/>
      <c r="O51" s="95">
        <f>СМП!D51</f>
        <v>0</v>
      </c>
      <c r="P51" s="95">
        <f>Гемодиализ!D51</f>
        <v>0</v>
      </c>
      <c r="Q51" s="95">
        <f>'Мед.реаб.(АПУ,ДС,КС)'!D51</f>
        <v>0</v>
      </c>
      <c r="R51" s="95">
        <f t="shared" si="5"/>
        <v>139672874</v>
      </c>
    </row>
    <row r="52" spans="1:18" s="1" customFormat="1" x14ac:dyDescent="0.2">
      <c r="A52" s="25">
        <v>42</v>
      </c>
      <c r="B52" s="14" t="s">
        <v>112</v>
      </c>
      <c r="C52" s="10" t="s">
        <v>113</v>
      </c>
      <c r="D52" s="95">
        <f>КС!D52</f>
        <v>33588046</v>
      </c>
      <c r="E52" s="95">
        <f>ДС!D52</f>
        <v>14757683</v>
      </c>
      <c r="F52" s="95">
        <f t="shared" si="4"/>
        <v>65355764</v>
      </c>
      <c r="G52" s="95">
        <f>'АПУ профилактика '!D53</f>
        <v>26878426</v>
      </c>
      <c r="H52" s="95">
        <f>'АПУ профилактика '!M53</f>
        <v>3204098</v>
      </c>
      <c r="I52" s="95">
        <f>'АПУ неотл.пом.'!D52</f>
        <v>5247604</v>
      </c>
      <c r="J52" s="95">
        <f>'АПУ обращения'!D52</f>
        <v>23444055</v>
      </c>
      <c r="K52" s="95">
        <f>'ОДИ ПГГ'!D52</f>
        <v>6581581</v>
      </c>
      <c r="L52" s="95">
        <v>0</v>
      </c>
      <c r="M52" s="95">
        <f>ФАП!D52</f>
        <v>0</v>
      </c>
      <c r="N52" s="95"/>
      <c r="O52" s="95">
        <f>СМП!D52</f>
        <v>0</v>
      </c>
      <c r="P52" s="95">
        <f>Гемодиализ!D52</f>
        <v>0</v>
      </c>
      <c r="Q52" s="95">
        <f>'Мед.реаб.(АПУ,ДС,КС)'!D52</f>
        <v>0</v>
      </c>
      <c r="R52" s="95">
        <f t="shared" si="5"/>
        <v>113701493</v>
      </c>
    </row>
    <row r="53" spans="1:18" s="22" customFormat="1" x14ac:dyDescent="0.2">
      <c r="A53" s="25">
        <v>43</v>
      </c>
      <c r="B53" s="27" t="s">
        <v>114</v>
      </c>
      <c r="C53" s="21" t="s">
        <v>115</v>
      </c>
      <c r="D53" s="95">
        <f>КС!D53</f>
        <v>397622246</v>
      </c>
      <c r="E53" s="95">
        <f>ДС!D53</f>
        <v>67675739</v>
      </c>
      <c r="F53" s="95">
        <f t="shared" si="4"/>
        <v>596719592</v>
      </c>
      <c r="G53" s="95">
        <f>'АПУ профилактика '!D54</f>
        <v>229098118</v>
      </c>
      <c r="H53" s="95">
        <f>'АПУ профилактика '!M54</f>
        <v>36288731</v>
      </c>
      <c r="I53" s="95">
        <f>'АПУ неотл.пом.'!D53</f>
        <v>42212540</v>
      </c>
      <c r="J53" s="95">
        <f>'АПУ обращения'!D53</f>
        <v>212338692</v>
      </c>
      <c r="K53" s="95">
        <f>'ОДИ ПГГ'!D53</f>
        <v>74393511</v>
      </c>
      <c r="L53" s="95">
        <v>2388000</v>
      </c>
      <c r="M53" s="95">
        <f>ФАП!D53</f>
        <v>0</v>
      </c>
      <c r="N53" s="98"/>
      <c r="O53" s="95">
        <f>СМП!D53</f>
        <v>392863789</v>
      </c>
      <c r="P53" s="95">
        <f>Гемодиализ!D53</f>
        <v>0</v>
      </c>
      <c r="Q53" s="95">
        <f>'Мед.реаб.(АПУ,ДС,КС)'!D53</f>
        <v>30345698</v>
      </c>
      <c r="R53" s="95">
        <f t="shared" si="5"/>
        <v>1485227064</v>
      </c>
    </row>
    <row r="54" spans="1:18" s="1" customFormat="1" x14ac:dyDescent="0.2">
      <c r="A54" s="25">
        <v>44</v>
      </c>
      <c r="B54" s="12" t="s">
        <v>116</v>
      </c>
      <c r="C54" s="10" t="s">
        <v>247</v>
      </c>
      <c r="D54" s="95">
        <f>КС!D54</f>
        <v>56288467</v>
      </c>
      <c r="E54" s="95">
        <f>ДС!D54</f>
        <v>17177474</v>
      </c>
      <c r="F54" s="95">
        <f t="shared" si="4"/>
        <v>163430483</v>
      </c>
      <c r="G54" s="95">
        <f>'АПУ профилактика '!D55</f>
        <v>44449910</v>
      </c>
      <c r="H54" s="95">
        <f>'АПУ профилактика '!M55</f>
        <v>10648913</v>
      </c>
      <c r="I54" s="95">
        <f>'АПУ неотл.пом.'!D54</f>
        <v>10435798</v>
      </c>
      <c r="J54" s="95">
        <f>'АПУ обращения'!D54</f>
        <v>48105120</v>
      </c>
      <c r="K54" s="95">
        <f>'ОДИ ПГГ'!D54</f>
        <v>1771302</v>
      </c>
      <c r="L54" s="95">
        <v>0</v>
      </c>
      <c r="M54" s="95">
        <f>ФАП!D54</f>
        <v>48019440</v>
      </c>
      <c r="N54" s="95"/>
      <c r="O54" s="95">
        <f>СМП!D54</f>
        <v>0</v>
      </c>
      <c r="P54" s="95">
        <f>Гемодиализ!D54</f>
        <v>0</v>
      </c>
      <c r="Q54" s="95">
        <f>'Мед.реаб.(АПУ,ДС,КС)'!D54</f>
        <v>0</v>
      </c>
      <c r="R54" s="95">
        <f t="shared" si="5"/>
        <v>236896424</v>
      </c>
    </row>
    <row r="55" spans="1:18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f>КС!D55</f>
        <v>290706460</v>
      </c>
      <c r="E55" s="95">
        <f>ДС!D55</f>
        <v>52340468</v>
      </c>
      <c r="F55" s="95">
        <f t="shared" si="4"/>
        <v>410412552</v>
      </c>
      <c r="G55" s="95">
        <f>'АПУ профилактика '!D56</f>
        <v>156296360</v>
      </c>
      <c r="H55" s="95">
        <f>'АПУ профилактика '!M56</f>
        <v>26026615</v>
      </c>
      <c r="I55" s="95">
        <f>'АПУ неотл.пом.'!D55</f>
        <v>30687828</v>
      </c>
      <c r="J55" s="95">
        <f>'АПУ обращения'!D55</f>
        <v>155420212</v>
      </c>
      <c r="K55" s="95">
        <f>'ОДИ ПГГ'!D55</f>
        <v>14540333</v>
      </c>
      <c r="L55" s="95">
        <v>0</v>
      </c>
      <c r="M55" s="95">
        <f>ФАП!D55</f>
        <v>27441204</v>
      </c>
      <c r="N55" s="95"/>
      <c r="O55" s="95">
        <f>СМП!D55</f>
        <v>0</v>
      </c>
      <c r="P55" s="95">
        <f>Гемодиализ!D55</f>
        <v>0</v>
      </c>
      <c r="Q55" s="95">
        <f>'Мед.реаб.(АПУ,ДС,КС)'!D55</f>
        <v>0</v>
      </c>
      <c r="R55" s="95">
        <f t="shared" si="5"/>
        <v>753459480</v>
      </c>
    </row>
    <row r="56" spans="1:18" s="1" customFormat="1" x14ac:dyDescent="0.2">
      <c r="A56" s="25">
        <v>46</v>
      </c>
      <c r="B56" s="26" t="s">
        <v>118</v>
      </c>
      <c r="C56" s="10" t="s">
        <v>3</v>
      </c>
      <c r="D56" s="95">
        <f>КС!D56</f>
        <v>42606468</v>
      </c>
      <c r="E56" s="95">
        <f>ДС!D56</f>
        <v>11642163</v>
      </c>
      <c r="F56" s="95">
        <f t="shared" si="4"/>
        <v>135294621</v>
      </c>
      <c r="G56" s="95">
        <f>'АПУ профилактика '!D57</f>
        <v>37102082</v>
      </c>
      <c r="H56" s="95">
        <f>'АПУ профилактика '!M57</f>
        <v>8419548</v>
      </c>
      <c r="I56" s="95">
        <f>'АПУ неотл.пом.'!D56</f>
        <v>7940730</v>
      </c>
      <c r="J56" s="95">
        <f>'АПУ обращения'!D56</f>
        <v>36978756</v>
      </c>
      <c r="K56" s="95">
        <f>'ОДИ ПГГ'!D56</f>
        <v>1323649</v>
      </c>
      <c r="L56" s="95">
        <v>0</v>
      </c>
      <c r="M56" s="95">
        <f>ФАП!D56</f>
        <v>43529856</v>
      </c>
      <c r="N56" s="95"/>
      <c r="O56" s="95">
        <f>СМП!D56</f>
        <v>0</v>
      </c>
      <c r="P56" s="95">
        <f>Гемодиализ!D56</f>
        <v>0</v>
      </c>
      <c r="Q56" s="95">
        <f>'Мед.реаб.(АПУ,ДС,КС)'!D56</f>
        <v>0</v>
      </c>
      <c r="R56" s="95">
        <f t="shared" si="5"/>
        <v>189543252</v>
      </c>
    </row>
    <row r="57" spans="1:18" s="1" customFormat="1" x14ac:dyDescent="0.2">
      <c r="A57" s="25">
        <v>47</v>
      </c>
      <c r="B57" s="26" t="s">
        <v>119</v>
      </c>
      <c r="C57" s="10" t="s">
        <v>243</v>
      </c>
      <c r="D57" s="95">
        <f>КС!D57</f>
        <v>65413999</v>
      </c>
      <c r="E57" s="95">
        <f>ДС!D57</f>
        <v>19159296</v>
      </c>
      <c r="F57" s="95">
        <f t="shared" si="4"/>
        <v>209240765</v>
      </c>
      <c r="G57" s="95">
        <f>'АПУ профилактика '!D58</f>
        <v>58890781</v>
      </c>
      <c r="H57" s="95">
        <f>'АПУ профилактика '!M58</f>
        <v>13336812</v>
      </c>
      <c r="I57" s="95">
        <f>'АПУ неотл.пом.'!D57</f>
        <v>11960945</v>
      </c>
      <c r="J57" s="95">
        <f>'АПУ обращения'!D57</f>
        <v>58916688</v>
      </c>
      <c r="K57" s="95">
        <f>'ОДИ ПГГ'!D57</f>
        <v>1243199</v>
      </c>
      <c r="L57" s="95">
        <v>0</v>
      </c>
      <c r="M57" s="95">
        <f>ФАП!D57</f>
        <v>64892340</v>
      </c>
      <c r="N57" s="95"/>
      <c r="O57" s="95">
        <f>СМП!D57</f>
        <v>0</v>
      </c>
      <c r="P57" s="95">
        <f>Гемодиализ!D57</f>
        <v>0</v>
      </c>
      <c r="Q57" s="95">
        <f>'Мед.реаб.(АПУ,ДС,КС)'!D57</f>
        <v>2548710</v>
      </c>
      <c r="R57" s="95">
        <f t="shared" si="5"/>
        <v>296362770</v>
      </c>
    </row>
    <row r="58" spans="1:18" s="1" customFormat="1" x14ac:dyDescent="0.2">
      <c r="A58" s="25">
        <v>48</v>
      </c>
      <c r="B58" s="14" t="s">
        <v>120</v>
      </c>
      <c r="C58" s="10" t="s">
        <v>0</v>
      </c>
      <c r="D58" s="95">
        <f>КС!D58</f>
        <v>83455987</v>
      </c>
      <c r="E58" s="95">
        <f>ДС!D58</f>
        <v>22930960</v>
      </c>
      <c r="F58" s="95">
        <f t="shared" si="4"/>
        <v>215915563</v>
      </c>
      <c r="G58" s="95">
        <f>'АПУ профилактика '!D59</f>
        <v>65815792</v>
      </c>
      <c r="H58" s="95">
        <f>'АПУ профилактика '!M59</f>
        <v>14319982</v>
      </c>
      <c r="I58" s="95">
        <f>'АПУ неотл.пом.'!D58</f>
        <v>14744943</v>
      </c>
      <c r="J58" s="95">
        <f>'АПУ обращения'!D58</f>
        <v>68788888</v>
      </c>
      <c r="K58" s="95">
        <f>'ОДИ ПГГ'!D58</f>
        <v>4384738</v>
      </c>
      <c r="L58" s="95">
        <v>0</v>
      </c>
      <c r="M58" s="95">
        <f>ФАП!D58</f>
        <v>47861220</v>
      </c>
      <c r="N58" s="95"/>
      <c r="O58" s="95">
        <f>СМП!D58</f>
        <v>0</v>
      </c>
      <c r="P58" s="95">
        <f>Гемодиализ!D58</f>
        <v>0</v>
      </c>
      <c r="Q58" s="95">
        <f>'Мед.реаб.(АПУ,ДС,КС)'!D58</f>
        <v>0</v>
      </c>
      <c r="R58" s="95">
        <f t="shared" si="5"/>
        <v>322302510</v>
      </c>
    </row>
    <row r="59" spans="1:18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f>КС!D59</f>
        <v>31919241</v>
      </c>
      <c r="E59" s="95">
        <f>ДС!D59</f>
        <v>7429888</v>
      </c>
      <c r="F59" s="95">
        <f t="shared" si="4"/>
        <v>93990616</v>
      </c>
      <c r="G59" s="95">
        <f>'АПУ профилактика '!D60</f>
        <v>22134534</v>
      </c>
      <c r="H59" s="95">
        <f>'АПУ профилактика '!M60</f>
        <v>6304112</v>
      </c>
      <c r="I59" s="95">
        <f>'АПУ неотл.пом.'!D59</f>
        <v>5029098</v>
      </c>
      <c r="J59" s="95">
        <f>'АПУ обращения'!D59</f>
        <v>27081915</v>
      </c>
      <c r="K59" s="95">
        <f>'ОДИ ПГГ'!D59</f>
        <v>33737</v>
      </c>
      <c r="L59" s="95">
        <v>0</v>
      </c>
      <c r="M59" s="95">
        <f>ФАП!D59</f>
        <v>33407220</v>
      </c>
      <c r="N59" s="95"/>
      <c r="O59" s="95">
        <f>СМП!D59</f>
        <v>0</v>
      </c>
      <c r="P59" s="95">
        <f>Гемодиализ!D59</f>
        <v>0</v>
      </c>
      <c r="Q59" s="95">
        <f>'Мед.реаб.(АПУ,ДС,КС)'!D59</f>
        <v>0</v>
      </c>
      <c r="R59" s="95">
        <f t="shared" si="5"/>
        <v>133339745</v>
      </c>
    </row>
    <row r="60" spans="1:18" s="1" customFormat="1" x14ac:dyDescent="0.2">
      <c r="A60" s="25">
        <v>50</v>
      </c>
      <c r="B60" s="14" t="s">
        <v>122</v>
      </c>
      <c r="C60" s="10" t="s">
        <v>1</v>
      </c>
      <c r="D60" s="95">
        <f>КС!D60</f>
        <v>53728293</v>
      </c>
      <c r="E60" s="95">
        <f>ДС!D60</f>
        <v>15229461</v>
      </c>
      <c r="F60" s="95">
        <f t="shared" si="4"/>
        <v>164492264</v>
      </c>
      <c r="G60" s="95">
        <f>'АПУ профилактика '!D61</f>
        <v>44064934</v>
      </c>
      <c r="H60" s="95">
        <f>'АПУ профилактика '!M61</f>
        <v>12115936</v>
      </c>
      <c r="I60" s="95">
        <f>'АПУ неотл.пом.'!D60</f>
        <v>10030481</v>
      </c>
      <c r="J60" s="95">
        <f>'АПУ обращения'!D60</f>
        <v>50651508</v>
      </c>
      <c r="K60" s="95">
        <f>'ОДИ ПГГ'!D60</f>
        <v>1106725</v>
      </c>
      <c r="L60" s="95">
        <v>0</v>
      </c>
      <c r="M60" s="95">
        <f>ФАП!D60</f>
        <v>46522680</v>
      </c>
      <c r="N60" s="95"/>
      <c r="O60" s="95">
        <f>СМП!D60</f>
        <v>0</v>
      </c>
      <c r="P60" s="95">
        <f>Гемодиализ!D60</f>
        <v>0</v>
      </c>
      <c r="Q60" s="95">
        <f>'Мед.реаб.(АПУ,ДС,КС)'!D60</f>
        <v>0</v>
      </c>
      <c r="R60" s="95">
        <f t="shared" si="5"/>
        <v>233450018</v>
      </c>
    </row>
    <row r="61" spans="1:18" s="1" customFormat="1" x14ac:dyDescent="0.2">
      <c r="A61" s="25">
        <v>51</v>
      </c>
      <c r="B61" s="26" t="s">
        <v>123</v>
      </c>
      <c r="C61" s="10" t="s">
        <v>244</v>
      </c>
      <c r="D61" s="95">
        <f>КС!D61</f>
        <v>71622531</v>
      </c>
      <c r="E61" s="95">
        <f>ДС!D61</f>
        <v>21536544</v>
      </c>
      <c r="F61" s="95">
        <f t="shared" si="4"/>
        <v>228737332</v>
      </c>
      <c r="G61" s="95">
        <f>'АПУ профилактика '!D62</f>
        <v>66786224</v>
      </c>
      <c r="H61" s="95">
        <f>'АПУ профилактика '!M62</f>
        <v>18045907</v>
      </c>
      <c r="I61" s="95">
        <f>'АПУ неотл.пом.'!D61</f>
        <v>14975164</v>
      </c>
      <c r="J61" s="95">
        <f>'АПУ обращения'!D61</f>
        <v>78781074</v>
      </c>
      <c r="K61" s="95">
        <f>'ОДИ ПГГ'!D61</f>
        <v>2727831</v>
      </c>
      <c r="L61" s="95">
        <v>0</v>
      </c>
      <c r="M61" s="95">
        <f>ФАП!D61</f>
        <v>47421132</v>
      </c>
      <c r="N61" s="95"/>
      <c r="O61" s="95">
        <f>СМП!D61</f>
        <v>0</v>
      </c>
      <c r="P61" s="95">
        <f>Гемодиализ!D61</f>
        <v>0</v>
      </c>
      <c r="Q61" s="95">
        <f>'Мед.реаб.(АПУ,ДС,КС)'!D61</f>
        <v>0</v>
      </c>
      <c r="R61" s="95">
        <f t="shared" si="5"/>
        <v>321896407</v>
      </c>
    </row>
    <row r="62" spans="1:18" s="1" customFormat="1" x14ac:dyDescent="0.2">
      <c r="A62" s="25">
        <v>52</v>
      </c>
      <c r="B62" s="26" t="s">
        <v>124</v>
      </c>
      <c r="C62" s="10" t="s">
        <v>26</v>
      </c>
      <c r="D62" s="95">
        <f>КС!D62</f>
        <v>516306203</v>
      </c>
      <c r="E62" s="95">
        <f>ДС!D62</f>
        <v>81721074</v>
      </c>
      <c r="F62" s="95">
        <f t="shared" si="4"/>
        <v>644749494</v>
      </c>
      <c r="G62" s="95">
        <f>'АПУ профилактика '!D63</f>
        <v>234713542</v>
      </c>
      <c r="H62" s="95">
        <f>'АПУ профилактика '!M63</f>
        <v>41729229</v>
      </c>
      <c r="I62" s="95">
        <f>'АПУ неотл.пом.'!D62</f>
        <v>50975056</v>
      </c>
      <c r="J62" s="95">
        <f>'АПУ обращения'!D62</f>
        <v>225346710</v>
      </c>
      <c r="K62" s="95">
        <f>'ОДИ ПГГ'!D62</f>
        <v>18925311</v>
      </c>
      <c r="L62" s="95">
        <v>1669918</v>
      </c>
      <c r="M62" s="95">
        <f>ФАП!D62</f>
        <v>71389728</v>
      </c>
      <c r="N62" s="95"/>
      <c r="O62" s="95">
        <f>СМП!D62</f>
        <v>0</v>
      </c>
      <c r="P62" s="95">
        <f>Гемодиализ!D62</f>
        <v>0</v>
      </c>
      <c r="Q62" s="95">
        <f>'Мед.реаб.(АПУ,ДС,КС)'!D62</f>
        <v>0</v>
      </c>
      <c r="R62" s="95">
        <f t="shared" si="5"/>
        <v>1242776771</v>
      </c>
    </row>
    <row r="63" spans="1:18" s="1" customFormat="1" x14ac:dyDescent="0.2">
      <c r="A63" s="25">
        <v>53</v>
      </c>
      <c r="B63" s="26" t="s">
        <v>125</v>
      </c>
      <c r="C63" s="10" t="s">
        <v>245</v>
      </c>
      <c r="D63" s="95">
        <f>КС!D63</f>
        <v>50263071</v>
      </c>
      <c r="E63" s="95">
        <f>ДС!D63</f>
        <v>13413724</v>
      </c>
      <c r="F63" s="95">
        <f t="shared" si="4"/>
        <v>146954981</v>
      </c>
      <c r="G63" s="95">
        <f>'АПУ профилактика '!D64</f>
        <v>40881853</v>
      </c>
      <c r="H63" s="95">
        <f>'АПУ профилактика '!M64</f>
        <v>7306974</v>
      </c>
      <c r="I63" s="95">
        <f>'АПУ неотл.пом.'!D63</f>
        <v>8231754</v>
      </c>
      <c r="J63" s="95">
        <f>'АПУ обращения'!D63</f>
        <v>38135131</v>
      </c>
      <c r="K63" s="95">
        <f>'ОДИ ПГГ'!D63</f>
        <v>1506261</v>
      </c>
      <c r="L63" s="95">
        <v>0</v>
      </c>
      <c r="M63" s="95">
        <f>ФАП!D63</f>
        <v>50893008</v>
      </c>
      <c r="N63" s="95"/>
      <c r="O63" s="95">
        <f>СМП!D63</f>
        <v>0</v>
      </c>
      <c r="P63" s="95">
        <f>Гемодиализ!D63</f>
        <v>0</v>
      </c>
      <c r="Q63" s="95">
        <f>'Мед.реаб.(АПУ,ДС,КС)'!D63</f>
        <v>0</v>
      </c>
      <c r="R63" s="95">
        <f t="shared" si="5"/>
        <v>210631776</v>
      </c>
    </row>
    <row r="64" spans="1:18" s="1" customFormat="1" x14ac:dyDescent="0.2">
      <c r="A64" s="25">
        <v>54</v>
      </c>
      <c r="B64" s="26" t="s">
        <v>126</v>
      </c>
      <c r="C64" s="10" t="s">
        <v>127</v>
      </c>
      <c r="D64" s="95">
        <f>КС!D64</f>
        <v>0</v>
      </c>
      <c r="E64" s="95">
        <f>ДС!D64</f>
        <v>43940</v>
      </c>
      <c r="F64" s="95">
        <f t="shared" si="4"/>
        <v>85616</v>
      </c>
      <c r="G64" s="95">
        <f>'АПУ профилактика '!D65</f>
        <v>0</v>
      </c>
      <c r="H64" s="95">
        <f>'АПУ профилактика '!M65</f>
        <v>0</v>
      </c>
      <c r="I64" s="95">
        <f>'АПУ неотл.пом.'!D64</f>
        <v>0</v>
      </c>
      <c r="J64" s="95">
        <f>'АПУ обращения'!D64</f>
        <v>85616</v>
      </c>
      <c r="K64" s="95">
        <f>'ОДИ ПГГ'!D64</f>
        <v>0</v>
      </c>
      <c r="L64" s="95">
        <v>0</v>
      </c>
      <c r="M64" s="95">
        <f>ФАП!D64</f>
        <v>0</v>
      </c>
      <c r="N64" s="95"/>
      <c r="O64" s="95">
        <f>СМП!D64</f>
        <v>0</v>
      </c>
      <c r="P64" s="95">
        <f>Гемодиализ!D64</f>
        <v>0</v>
      </c>
      <c r="Q64" s="95">
        <f>'Мед.реаб.(АПУ,ДС,КС)'!D64</f>
        <v>0</v>
      </c>
      <c r="R64" s="95">
        <f t="shared" si="5"/>
        <v>129556</v>
      </c>
    </row>
    <row r="65" spans="1:18" s="1" customFormat="1" x14ac:dyDescent="0.2">
      <c r="A65" s="25">
        <v>55</v>
      </c>
      <c r="B65" s="26" t="s">
        <v>249</v>
      </c>
      <c r="C65" s="10" t="s">
        <v>248</v>
      </c>
      <c r="D65" s="95">
        <f>КС!D65</f>
        <v>162829713</v>
      </c>
      <c r="E65" s="95">
        <f>ДС!D65</f>
        <v>0</v>
      </c>
      <c r="F65" s="95">
        <f t="shared" si="4"/>
        <v>0</v>
      </c>
      <c r="G65" s="95">
        <f>'АПУ профилактика '!D66</f>
        <v>0</v>
      </c>
      <c r="H65" s="95">
        <f>'АПУ профилактика '!M66</f>
        <v>0</v>
      </c>
      <c r="I65" s="95">
        <f>'АПУ неотл.пом.'!D65</f>
        <v>0</v>
      </c>
      <c r="J65" s="95">
        <f>'АПУ обращения'!D65</f>
        <v>0</v>
      </c>
      <c r="K65" s="95">
        <f>'ОДИ ПГГ'!D65</f>
        <v>0</v>
      </c>
      <c r="L65" s="95">
        <v>0</v>
      </c>
      <c r="M65" s="95">
        <f>ФАП!D65</f>
        <v>0</v>
      </c>
      <c r="N65" s="95"/>
      <c r="O65" s="95">
        <f>СМП!D65</f>
        <v>0</v>
      </c>
      <c r="P65" s="95">
        <f>Гемодиализ!D65</f>
        <v>0</v>
      </c>
      <c r="Q65" s="95">
        <f>'Мед.реаб.(АПУ,ДС,КС)'!D65</f>
        <v>0</v>
      </c>
      <c r="R65" s="95">
        <f t="shared" si="5"/>
        <v>162829713</v>
      </c>
    </row>
    <row r="66" spans="1:18" s="1" customFormat="1" x14ac:dyDescent="0.2">
      <c r="A66" s="25">
        <v>56</v>
      </c>
      <c r="B66" s="26" t="s">
        <v>261</v>
      </c>
      <c r="C66" s="10" t="s">
        <v>262</v>
      </c>
      <c r="D66" s="95">
        <f>КС!D66</f>
        <v>0</v>
      </c>
      <c r="E66" s="95">
        <f>ДС!D66</f>
        <v>0</v>
      </c>
      <c r="F66" s="95">
        <f t="shared" si="4"/>
        <v>0</v>
      </c>
      <c r="G66" s="95">
        <f>'АПУ профилактика '!D67</f>
        <v>0</v>
      </c>
      <c r="H66" s="95">
        <f>'АПУ профилактика '!M67</f>
        <v>0</v>
      </c>
      <c r="I66" s="95">
        <f>'АПУ неотл.пом.'!D66</f>
        <v>0</v>
      </c>
      <c r="J66" s="95">
        <f>'АПУ обращения'!D66</f>
        <v>0</v>
      </c>
      <c r="K66" s="95">
        <f>'ОДИ ПГГ'!D66</f>
        <v>0</v>
      </c>
      <c r="L66" s="95">
        <v>0</v>
      </c>
      <c r="M66" s="95">
        <f>ФАП!D66</f>
        <v>0</v>
      </c>
      <c r="N66" s="95"/>
      <c r="O66" s="95">
        <f>СМП!D66</f>
        <v>0</v>
      </c>
      <c r="P66" s="95">
        <f>Гемодиализ!D66</f>
        <v>0</v>
      </c>
      <c r="Q66" s="95">
        <f>'Мед.реаб.(АПУ,ДС,КС)'!D66</f>
        <v>10042222</v>
      </c>
      <c r="R66" s="95">
        <f t="shared" si="5"/>
        <v>10042222</v>
      </c>
    </row>
    <row r="67" spans="1:18" s="1" customFormat="1" x14ac:dyDescent="0.2">
      <c r="A67" s="25">
        <v>57</v>
      </c>
      <c r="B67" s="26" t="s">
        <v>128</v>
      </c>
      <c r="C67" s="10" t="s">
        <v>55</v>
      </c>
      <c r="D67" s="95">
        <f>КС!D67</f>
        <v>0</v>
      </c>
      <c r="E67" s="95">
        <f>ДС!D67</f>
        <v>24363521</v>
      </c>
      <c r="F67" s="95">
        <f t="shared" si="4"/>
        <v>168339691</v>
      </c>
      <c r="G67" s="95">
        <f>'АПУ профилактика '!D68</f>
        <v>105800496</v>
      </c>
      <c r="H67" s="95">
        <f>'АПУ профилактика '!M68</f>
        <v>0</v>
      </c>
      <c r="I67" s="95">
        <f>'АПУ неотл.пом.'!D67</f>
        <v>7520086</v>
      </c>
      <c r="J67" s="95">
        <f>'АПУ обращения'!D67</f>
        <v>53439520</v>
      </c>
      <c r="K67" s="95">
        <f>'ОДИ ПГГ'!D67</f>
        <v>1579589</v>
      </c>
      <c r="L67" s="95">
        <v>0</v>
      </c>
      <c r="M67" s="95">
        <f>ФАП!D67</f>
        <v>0</v>
      </c>
      <c r="N67" s="95"/>
      <c r="O67" s="95">
        <f>СМП!D67</f>
        <v>0</v>
      </c>
      <c r="P67" s="95">
        <f>Гемодиализ!D67</f>
        <v>0</v>
      </c>
      <c r="Q67" s="95">
        <f>'Мед.реаб.(АПУ,ДС,КС)'!D67</f>
        <v>6983160</v>
      </c>
      <c r="R67" s="95">
        <f t="shared" si="5"/>
        <v>199686372</v>
      </c>
    </row>
    <row r="68" spans="1:18" s="1" customFormat="1" x14ac:dyDescent="0.2">
      <c r="A68" s="25">
        <v>58</v>
      </c>
      <c r="B68" s="14" t="s">
        <v>129</v>
      </c>
      <c r="C68" s="10" t="s">
        <v>263</v>
      </c>
      <c r="D68" s="95">
        <f>КС!D68</f>
        <v>0</v>
      </c>
      <c r="E68" s="95">
        <f>ДС!D68</f>
        <v>20629862</v>
      </c>
      <c r="F68" s="95">
        <f t="shared" si="4"/>
        <v>136507492</v>
      </c>
      <c r="G68" s="95">
        <f>'АПУ профилактика '!D69</f>
        <v>85671715</v>
      </c>
      <c r="H68" s="95">
        <f>'АПУ профилактика '!M69</f>
        <v>0</v>
      </c>
      <c r="I68" s="95">
        <f>'АПУ неотл.пом.'!D68</f>
        <v>5971673</v>
      </c>
      <c r="J68" s="95">
        <f>'АПУ обращения'!D68</f>
        <v>43257543</v>
      </c>
      <c r="K68" s="95">
        <f>'ОДИ ПГГ'!D68</f>
        <v>1606561</v>
      </c>
      <c r="L68" s="95">
        <v>0</v>
      </c>
      <c r="M68" s="95">
        <f>ФАП!D68</f>
        <v>0</v>
      </c>
      <c r="N68" s="95"/>
      <c r="O68" s="95">
        <f>СМП!D68</f>
        <v>0</v>
      </c>
      <c r="P68" s="95">
        <f>Гемодиализ!D68</f>
        <v>0</v>
      </c>
      <c r="Q68" s="95">
        <f>'Мед.реаб.(АПУ,ДС,КС)'!D68</f>
        <v>7042020</v>
      </c>
      <c r="R68" s="95">
        <f t="shared" si="5"/>
        <v>164179374</v>
      </c>
    </row>
    <row r="69" spans="1:18" s="1" customFormat="1" ht="24" x14ac:dyDescent="0.2">
      <c r="A69" s="25">
        <v>59</v>
      </c>
      <c r="B69" s="12" t="s">
        <v>130</v>
      </c>
      <c r="C69" s="10" t="s">
        <v>131</v>
      </c>
      <c r="D69" s="95">
        <f>КС!D69</f>
        <v>0</v>
      </c>
      <c r="E69" s="95">
        <f>ДС!D69</f>
        <v>26990970</v>
      </c>
      <c r="F69" s="95">
        <f t="shared" si="4"/>
        <v>228941724</v>
      </c>
      <c r="G69" s="95">
        <f>'АПУ профилактика '!D70</f>
        <v>125014112</v>
      </c>
      <c r="H69" s="95">
        <f>'АПУ профилактика '!M70</f>
        <v>0</v>
      </c>
      <c r="I69" s="95">
        <f>'АПУ неотл.пом.'!D69</f>
        <v>20860743</v>
      </c>
      <c r="J69" s="95">
        <f>'АПУ обращения'!D69</f>
        <v>81029210</v>
      </c>
      <c r="K69" s="95">
        <f>'ОДИ ПГГ'!D69</f>
        <v>2037659</v>
      </c>
      <c r="L69" s="95">
        <v>0</v>
      </c>
      <c r="M69" s="95">
        <f>ФАП!D69</f>
        <v>0</v>
      </c>
      <c r="N69" s="95"/>
      <c r="O69" s="95">
        <f>СМП!D69</f>
        <v>0</v>
      </c>
      <c r="P69" s="95">
        <f>Гемодиализ!D69</f>
        <v>0</v>
      </c>
      <c r="Q69" s="95">
        <f>'Мед.реаб.(АПУ,ДС,КС)'!D69</f>
        <v>0</v>
      </c>
      <c r="R69" s="95">
        <f t="shared" si="5"/>
        <v>255932694</v>
      </c>
    </row>
    <row r="70" spans="1:18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f>КС!D70</f>
        <v>0</v>
      </c>
      <c r="E70" s="95">
        <f>ДС!D70</f>
        <v>37009043</v>
      </c>
      <c r="F70" s="95">
        <f t="shared" si="4"/>
        <v>271904467</v>
      </c>
      <c r="G70" s="95">
        <f>'АПУ профилактика '!D71</f>
        <v>161334734</v>
      </c>
      <c r="H70" s="95">
        <f>'АПУ профилактика '!M71</f>
        <v>0</v>
      </c>
      <c r="I70" s="95">
        <f>'АПУ неотл.пом.'!D70</f>
        <v>24685044</v>
      </c>
      <c r="J70" s="95">
        <f>'АПУ обращения'!D70</f>
        <v>83671911</v>
      </c>
      <c r="K70" s="95">
        <f>'ОДИ ПГГ'!D70</f>
        <v>2212778</v>
      </c>
      <c r="L70" s="95">
        <v>0</v>
      </c>
      <c r="M70" s="95">
        <f>ФАП!D70</f>
        <v>0</v>
      </c>
      <c r="N70" s="95"/>
      <c r="O70" s="95">
        <f>СМП!D70</f>
        <v>0</v>
      </c>
      <c r="P70" s="95">
        <f>Гемодиализ!D70</f>
        <v>0</v>
      </c>
      <c r="Q70" s="95">
        <f>'Мед.реаб.(АПУ,ДС,КС)'!D70</f>
        <v>7081934</v>
      </c>
      <c r="R70" s="95">
        <f t="shared" si="5"/>
        <v>315995444</v>
      </c>
    </row>
    <row r="71" spans="1:18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f>КС!D71</f>
        <v>0</v>
      </c>
      <c r="E71" s="95">
        <f>ДС!D71</f>
        <v>15503986</v>
      </c>
      <c r="F71" s="95">
        <f t="shared" si="4"/>
        <v>107212294</v>
      </c>
      <c r="G71" s="95">
        <f>'АПУ профилактика '!D72</f>
        <v>64277598</v>
      </c>
      <c r="H71" s="95">
        <f>'АПУ профилактика '!M72</f>
        <v>0</v>
      </c>
      <c r="I71" s="95">
        <f>'АПУ неотл.пом.'!D71</f>
        <v>4282385</v>
      </c>
      <c r="J71" s="95">
        <f>'АПУ обращения'!D71</f>
        <v>37427287</v>
      </c>
      <c r="K71" s="95">
        <f>'ОДИ ПГГ'!D71</f>
        <v>1225024</v>
      </c>
      <c r="L71" s="95">
        <v>0</v>
      </c>
      <c r="M71" s="95">
        <f>ФАП!D71</f>
        <v>0</v>
      </c>
      <c r="N71" s="95"/>
      <c r="O71" s="95">
        <f>СМП!D71</f>
        <v>0</v>
      </c>
      <c r="P71" s="95">
        <f>Гемодиализ!D71</f>
        <v>0</v>
      </c>
      <c r="Q71" s="95">
        <f>'Мед.реаб.(АПУ,ДС,КС)'!D71</f>
        <v>7023990</v>
      </c>
      <c r="R71" s="95">
        <f t="shared" si="5"/>
        <v>129740270</v>
      </c>
    </row>
    <row r="72" spans="1:18" s="1" customFormat="1" ht="24" x14ac:dyDescent="0.2">
      <c r="A72" s="25">
        <v>62</v>
      </c>
      <c r="B72" s="12" t="s">
        <v>134</v>
      </c>
      <c r="C72" s="10" t="s">
        <v>265</v>
      </c>
      <c r="D72" s="95">
        <f>КС!D72</f>
        <v>0</v>
      </c>
      <c r="E72" s="95">
        <f>ДС!D72</f>
        <v>0</v>
      </c>
      <c r="F72" s="95">
        <f t="shared" si="4"/>
        <v>70584239</v>
      </c>
      <c r="G72" s="95">
        <f>'АПУ профилактика '!D73</f>
        <v>22094189</v>
      </c>
      <c r="H72" s="95">
        <f>'АПУ профилактика '!M73</f>
        <v>0</v>
      </c>
      <c r="I72" s="95">
        <f>'АПУ неотл.пом.'!D72</f>
        <v>0</v>
      </c>
      <c r="J72" s="95">
        <f>'АПУ обращения'!D72</f>
        <v>48490050</v>
      </c>
      <c r="K72" s="95">
        <f>'ОДИ ПГГ'!D72</f>
        <v>0</v>
      </c>
      <c r="L72" s="95">
        <v>0</v>
      </c>
      <c r="M72" s="95">
        <f>ФАП!D72</f>
        <v>0</v>
      </c>
      <c r="N72" s="95"/>
      <c r="O72" s="95">
        <f>СМП!D72</f>
        <v>0</v>
      </c>
      <c r="P72" s="95">
        <f>Гемодиализ!D72</f>
        <v>0</v>
      </c>
      <c r="Q72" s="95">
        <f>'Мед.реаб.(АПУ,ДС,КС)'!D72</f>
        <v>0</v>
      </c>
      <c r="R72" s="95">
        <f t="shared" si="5"/>
        <v>70584239</v>
      </c>
    </row>
    <row r="73" spans="1:18" s="1" customFormat="1" ht="24" x14ac:dyDescent="0.2">
      <c r="A73" s="25">
        <v>63</v>
      </c>
      <c r="B73" s="12" t="s">
        <v>135</v>
      </c>
      <c r="C73" s="10" t="s">
        <v>266</v>
      </c>
      <c r="D73" s="95">
        <f>КС!D73</f>
        <v>0</v>
      </c>
      <c r="E73" s="95">
        <f>ДС!D73</f>
        <v>0</v>
      </c>
      <c r="F73" s="95">
        <f t="shared" si="4"/>
        <v>102008543</v>
      </c>
      <c r="G73" s="95">
        <f>'АПУ профилактика '!D74</f>
        <v>21374173</v>
      </c>
      <c r="H73" s="95">
        <f>'АПУ профилактика '!M74</f>
        <v>0</v>
      </c>
      <c r="I73" s="95">
        <f>'АПУ неотл.пом.'!D73</f>
        <v>6969421</v>
      </c>
      <c r="J73" s="95">
        <f>'АПУ обращения'!D73</f>
        <v>73664949</v>
      </c>
      <c r="K73" s="95">
        <f>'ОДИ ПГГ'!D73</f>
        <v>0</v>
      </c>
      <c r="L73" s="95">
        <v>0</v>
      </c>
      <c r="M73" s="95">
        <f>ФАП!D73</f>
        <v>0</v>
      </c>
      <c r="N73" s="95"/>
      <c r="O73" s="95">
        <f>СМП!D73</f>
        <v>0</v>
      </c>
      <c r="P73" s="95">
        <f>Гемодиализ!D73</f>
        <v>0</v>
      </c>
      <c r="Q73" s="95">
        <f>'Мед.реаб.(АПУ,ДС,КС)'!D73</f>
        <v>0</v>
      </c>
      <c r="R73" s="95">
        <f t="shared" si="5"/>
        <v>102008543</v>
      </c>
    </row>
    <row r="74" spans="1:18" s="1" customFormat="1" x14ac:dyDescent="0.2">
      <c r="A74" s="25">
        <v>64</v>
      </c>
      <c r="B74" s="14" t="s">
        <v>136</v>
      </c>
      <c r="C74" s="10" t="s">
        <v>267</v>
      </c>
      <c r="D74" s="95">
        <f>КС!D74</f>
        <v>0</v>
      </c>
      <c r="E74" s="95">
        <f>ДС!D74</f>
        <v>45294435</v>
      </c>
      <c r="F74" s="95">
        <f t="shared" si="4"/>
        <v>317881572</v>
      </c>
      <c r="G74" s="95">
        <f>'АПУ профилактика '!D75</f>
        <v>120689733</v>
      </c>
      <c r="H74" s="95">
        <f>'АПУ профилактика '!M75</f>
        <v>34562909</v>
      </c>
      <c r="I74" s="95">
        <f>'АПУ неотл.пом.'!D74</f>
        <v>18791708</v>
      </c>
      <c r="J74" s="95">
        <f>'АПУ обращения'!D74</f>
        <v>135953218</v>
      </c>
      <c r="K74" s="95">
        <f>'ОДИ ПГГ'!D74</f>
        <v>6817204</v>
      </c>
      <c r="L74" s="95">
        <v>1066800</v>
      </c>
      <c r="M74" s="95">
        <f>ФАП!D74</f>
        <v>0</v>
      </c>
      <c r="N74" s="95"/>
      <c r="O74" s="95">
        <f>СМП!D74</f>
        <v>0</v>
      </c>
      <c r="P74" s="95">
        <f>Гемодиализ!D74</f>
        <v>0</v>
      </c>
      <c r="Q74" s="95">
        <f>'Мед.реаб.(АПУ,ДС,КС)'!D74</f>
        <v>3369540</v>
      </c>
      <c r="R74" s="95">
        <f t="shared" si="5"/>
        <v>366545547</v>
      </c>
    </row>
    <row r="75" spans="1:18" s="1" customFormat="1" x14ac:dyDescent="0.2">
      <c r="A75" s="25">
        <v>65</v>
      </c>
      <c r="B75" s="14" t="s">
        <v>137</v>
      </c>
      <c r="C75" s="10" t="s">
        <v>54</v>
      </c>
      <c r="D75" s="95">
        <f>КС!D75</f>
        <v>0</v>
      </c>
      <c r="E75" s="95">
        <f>ДС!D75</f>
        <v>27946713</v>
      </c>
      <c r="F75" s="95">
        <f t="shared" si="4"/>
        <v>217846850</v>
      </c>
      <c r="G75" s="95">
        <f>'АПУ профилактика '!D76</f>
        <v>90347731</v>
      </c>
      <c r="H75" s="95">
        <f>'АПУ профилактика '!M76</f>
        <v>32752691</v>
      </c>
      <c r="I75" s="95">
        <f>'АПУ неотл.пом.'!D75</f>
        <v>13258874</v>
      </c>
      <c r="J75" s="95">
        <f>'АПУ обращения'!D75</f>
        <v>74201752</v>
      </c>
      <c r="K75" s="95">
        <f>'ОДИ ПГГ'!D75</f>
        <v>7285802</v>
      </c>
      <c r="L75" s="95">
        <v>0</v>
      </c>
      <c r="M75" s="95">
        <f>ФАП!D75</f>
        <v>0</v>
      </c>
      <c r="N75" s="95"/>
      <c r="O75" s="95">
        <f>СМП!D75</f>
        <v>0</v>
      </c>
      <c r="P75" s="95">
        <f>Гемодиализ!D75</f>
        <v>0</v>
      </c>
      <c r="Q75" s="95">
        <f>'Мед.реаб.(АПУ,ДС,КС)'!D75</f>
        <v>10036045</v>
      </c>
      <c r="R75" s="95">
        <f t="shared" ref="R75:R106" si="6">D75+E75+F75+O75+P75+Q75</f>
        <v>255829608</v>
      </c>
    </row>
    <row r="76" spans="1:18" s="1" customFormat="1" x14ac:dyDescent="0.2">
      <c r="A76" s="25">
        <v>66</v>
      </c>
      <c r="B76" s="14" t="s">
        <v>138</v>
      </c>
      <c r="C76" s="10" t="s">
        <v>268</v>
      </c>
      <c r="D76" s="95">
        <f>КС!D76</f>
        <v>0</v>
      </c>
      <c r="E76" s="95">
        <f>ДС!D76</f>
        <v>70140490</v>
      </c>
      <c r="F76" s="95">
        <f t="shared" ref="F76:F139" si="7">G76+H76+I76+J76+K76+L76+M76+N76</f>
        <v>445077563</v>
      </c>
      <c r="G76" s="95">
        <f>'АПУ профилактика '!D77</f>
        <v>162232730</v>
      </c>
      <c r="H76" s="95">
        <f>'АПУ профилактика '!M77</f>
        <v>53856417</v>
      </c>
      <c r="I76" s="95">
        <f>'АПУ неотл.пом.'!D76</f>
        <v>28226633</v>
      </c>
      <c r="J76" s="95">
        <f>'АПУ обращения'!D76</f>
        <v>189068639</v>
      </c>
      <c r="K76" s="95">
        <f>'ОДИ ПГГ'!D76</f>
        <v>9455244</v>
      </c>
      <c r="L76" s="95">
        <v>2237900</v>
      </c>
      <c r="M76" s="95">
        <f>ФАП!D76</f>
        <v>0</v>
      </c>
      <c r="N76" s="95"/>
      <c r="O76" s="95">
        <f>СМП!D76</f>
        <v>0</v>
      </c>
      <c r="P76" s="95">
        <f>Гемодиализ!D76</f>
        <v>0</v>
      </c>
      <c r="Q76" s="95">
        <f>'Мед.реаб.(АПУ,ДС,КС)'!D76</f>
        <v>5615900</v>
      </c>
      <c r="R76" s="95">
        <f t="shared" si="6"/>
        <v>520833953</v>
      </c>
    </row>
    <row r="77" spans="1:18" s="1" customFormat="1" ht="24" x14ac:dyDescent="0.2">
      <c r="A77" s="25">
        <v>67</v>
      </c>
      <c r="B77" s="14" t="s">
        <v>139</v>
      </c>
      <c r="C77" s="10" t="s">
        <v>269</v>
      </c>
      <c r="D77" s="95">
        <f>КС!D77</f>
        <v>0</v>
      </c>
      <c r="E77" s="95">
        <f>ДС!D77</f>
        <v>0</v>
      </c>
      <c r="F77" s="95">
        <f t="shared" si="7"/>
        <v>35803825</v>
      </c>
      <c r="G77" s="95">
        <f>'АПУ профилактика '!D78</f>
        <v>1555981</v>
      </c>
      <c r="H77" s="95">
        <f>'АПУ профилактика '!M78</f>
        <v>0</v>
      </c>
      <c r="I77" s="95">
        <f>'АПУ неотл.пом.'!D77</f>
        <v>0</v>
      </c>
      <c r="J77" s="95">
        <f>'АПУ обращения'!D77</f>
        <v>34247844</v>
      </c>
      <c r="K77" s="95">
        <f>'ОДИ ПГГ'!D77</f>
        <v>0</v>
      </c>
      <c r="L77" s="95">
        <v>0</v>
      </c>
      <c r="M77" s="95">
        <f>ФАП!D77</f>
        <v>0</v>
      </c>
      <c r="N77" s="95"/>
      <c r="O77" s="95">
        <f>СМП!D77</f>
        <v>0</v>
      </c>
      <c r="P77" s="95">
        <f>Гемодиализ!D77</f>
        <v>0</v>
      </c>
      <c r="Q77" s="95">
        <f>'Мед.реаб.(АПУ,ДС,КС)'!D77</f>
        <v>0</v>
      </c>
      <c r="R77" s="95">
        <f t="shared" si="6"/>
        <v>35803825</v>
      </c>
    </row>
    <row r="78" spans="1:18" s="1" customFormat="1" ht="24" x14ac:dyDescent="0.2">
      <c r="A78" s="25">
        <v>68</v>
      </c>
      <c r="B78" s="12" t="s">
        <v>140</v>
      </c>
      <c r="C78" s="10" t="s">
        <v>270</v>
      </c>
      <c r="D78" s="95">
        <f>КС!D78</f>
        <v>0</v>
      </c>
      <c r="E78" s="95">
        <f>ДС!D78</f>
        <v>0</v>
      </c>
      <c r="F78" s="95">
        <f t="shared" si="7"/>
        <v>59319363</v>
      </c>
      <c r="G78" s="95">
        <f>'АПУ профилактика '!D79</f>
        <v>1921288</v>
      </c>
      <c r="H78" s="95">
        <f>'АПУ профилактика '!M79</f>
        <v>0</v>
      </c>
      <c r="I78" s="95">
        <f>'АПУ неотл.пом.'!D78</f>
        <v>16483667</v>
      </c>
      <c r="J78" s="95">
        <f>'АПУ обращения'!D78</f>
        <v>40914408</v>
      </c>
      <c r="K78" s="95">
        <f>'ОДИ ПГГ'!D78</f>
        <v>0</v>
      </c>
      <c r="L78" s="95">
        <v>0</v>
      </c>
      <c r="M78" s="95">
        <f>ФАП!D78</f>
        <v>0</v>
      </c>
      <c r="N78" s="95"/>
      <c r="O78" s="95">
        <f>СМП!D78</f>
        <v>0</v>
      </c>
      <c r="P78" s="95">
        <f>Гемодиализ!D78</f>
        <v>0</v>
      </c>
      <c r="Q78" s="95">
        <f>'Мед.реаб.(АПУ,ДС,КС)'!D78</f>
        <v>0</v>
      </c>
      <c r="R78" s="95">
        <f t="shared" si="6"/>
        <v>59319363</v>
      </c>
    </row>
    <row r="79" spans="1:18" s="1" customFormat="1" ht="24" x14ac:dyDescent="0.2">
      <c r="A79" s="25">
        <v>69</v>
      </c>
      <c r="B79" s="14" t="s">
        <v>141</v>
      </c>
      <c r="C79" s="10" t="s">
        <v>271</v>
      </c>
      <c r="D79" s="95">
        <f>КС!D79</f>
        <v>0</v>
      </c>
      <c r="E79" s="95">
        <f>ДС!D79</f>
        <v>0</v>
      </c>
      <c r="F79" s="95">
        <f t="shared" si="7"/>
        <v>50001519</v>
      </c>
      <c r="G79" s="95">
        <f>'АПУ профилактика '!D80</f>
        <v>2254179</v>
      </c>
      <c r="H79" s="95">
        <f>'АПУ профилактика '!M80</f>
        <v>0</v>
      </c>
      <c r="I79" s="95">
        <f>'АПУ неотл.пом.'!D79</f>
        <v>0</v>
      </c>
      <c r="J79" s="95">
        <f>'АПУ обращения'!D79</f>
        <v>47747340</v>
      </c>
      <c r="K79" s="95">
        <f>'ОДИ ПГГ'!D79</f>
        <v>0</v>
      </c>
      <c r="L79" s="95">
        <v>0</v>
      </c>
      <c r="M79" s="95">
        <f>ФАП!D79</f>
        <v>0</v>
      </c>
      <c r="N79" s="95"/>
      <c r="O79" s="95">
        <f>СМП!D79</f>
        <v>0</v>
      </c>
      <c r="P79" s="95">
        <f>Гемодиализ!D79</f>
        <v>0</v>
      </c>
      <c r="Q79" s="95">
        <f>'Мед.реаб.(АПУ,ДС,КС)'!D79</f>
        <v>0</v>
      </c>
      <c r="R79" s="95">
        <f t="shared" si="6"/>
        <v>50001519</v>
      </c>
    </row>
    <row r="80" spans="1:18" s="1" customFormat="1" ht="24" x14ac:dyDescent="0.2">
      <c r="A80" s="25">
        <v>70</v>
      </c>
      <c r="B80" s="14" t="s">
        <v>142</v>
      </c>
      <c r="C80" s="10" t="s">
        <v>272</v>
      </c>
      <c r="D80" s="95">
        <f>КС!D80</f>
        <v>0</v>
      </c>
      <c r="E80" s="95">
        <f>ДС!D80</f>
        <v>0</v>
      </c>
      <c r="F80" s="95">
        <f t="shared" si="7"/>
        <v>40662977</v>
      </c>
      <c r="G80" s="95">
        <f>'АПУ профилактика '!D81</f>
        <v>2156929</v>
      </c>
      <c r="H80" s="95">
        <f>'АПУ профилактика '!M81</f>
        <v>0</v>
      </c>
      <c r="I80" s="95">
        <f>'АПУ неотл.пом.'!D80</f>
        <v>0</v>
      </c>
      <c r="J80" s="95">
        <f>'АПУ обращения'!D80</f>
        <v>38506048</v>
      </c>
      <c r="K80" s="95">
        <f>'ОДИ ПГГ'!D80</f>
        <v>0</v>
      </c>
      <c r="L80" s="95">
        <v>0</v>
      </c>
      <c r="M80" s="95">
        <f>ФАП!D80</f>
        <v>0</v>
      </c>
      <c r="N80" s="95"/>
      <c r="O80" s="95">
        <f>СМП!D80</f>
        <v>0</v>
      </c>
      <c r="P80" s="95">
        <f>Гемодиализ!D80</f>
        <v>0</v>
      </c>
      <c r="Q80" s="95">
        <f>'Мед.реаб.(АПУ,ДС,КС)'!D80</f>
        <v>0</v>
      </c>
      <c r="R80" s="95">
        <f t="shared" si="6"/>
        <v>40662977</v>
      </c>
    </row>
    <row r="81" spans="1:18" s="1" customFormat="1" ht="24" x14ac:dyDescent="0.2">
      <c r="A81" s="25">
        <v>71</v>
      </c>
      <c r="B81" s="12" t="s">
        <v>143</v>
      </c>
      <c r="C81" s="10" t="s">
        <v>273</v>
      </c>
      <c r="D81" s="95">
        <f>КС!D81</f>
        <v>0</v>
      </c>
      <c r="E81" s="95">
        <f>ДС!D81</f>
        <v>0</v>
      </c>
      <c r="F81" s="95">
        <f t="shared" si="7"/>
        <v>69115750</v>
      </c>
      <c r="G81" s="95">
        <f>'АПУ профилактика '!D82</f>
        <v>11651782</v>
      </c>
      <c r="H81" s="95">
        <f>'АПУ профилактика '!M82</f>
        <v>0</v>
      </c>
      <c r="I81" s="95">
        <f>'АПУ неотл.пом.'!D81</f>
        <v>0</v>
      </c>
      <c r="J81" s="95">
        <f>'АПУ обращения'!D81</f>
        <v>57463968</v>
      </c>
      <c r="K81" s="95">
        <f>'ОДИ ПГГ'!D81</f>
        <v>0</v>
      </c>
      <c r="L81" s="95">
        <v>0</v>
      </c>
      <c r="M81" s="95">
        <f>ФАП!D81</f>
        <v>0</v>
      </c>
      <c r="N81" s="95"/>
      <c r="O81" s="95">
        <f>СМП!D81</f>
        <v>0</v>
      </c>
      <c r="P81" s="95">
        <f>Гемодиализ!D81</f>
        <v>0</v>
      </c>
      <c r="Q81" s="95">
        <f>'Мед.реаб.(АПУ,ДС,КС)'!D81</f>
        <v>0</v>
      </c>
      <c r="R81" s="95">
        <f t="shared" si="6"/>
        <v>69115750</v>
      </c>
    </row>
    <row r="82" spans="1:18" s="1" customFormat="1" ht="24" x14ac:dyDescent="0.2">
      <c r="A82" s="25">
        <v>72</v>
      </c>
      <c r="B82" s="12" t="s">
        <v>144</v>
      </c>
      <c r="C82" s="10" t="s">
        <v>274</v>
      </c>
      <c r="D82" s="95">
        <f>КС!D82</f>
        <v>0</v>
      </c>
      <c r="E82" s="95">
        <f>ДС!D82</f>
        <v>0</v>
      </c>
      <c r="F82" s="95">
        <f t="shared" si="7"/>
        <v>41883677</v>
      </c>
      <c r="G82" s="95">
        <f>'АПУ профилактика '!D83</f>
        <v>1698115</v>
      </c>
      <c r="H82" s="95">
        <f>'АПУ профилактика '!M83</f>
        <v>0</v>
      </c>
      <c r="I82" s="95">
        <f>'АПУ неотл.пом.'!D82</f>
        <v>0</v>
      </c>
      <c r="J82" s="95">
        <f>'АПУ обращения'!D82</f>
        <v>40185562</v>
      </c>
      <c r="K82" s="95">
        <f>'ОДИ ПГГ'!D82</f>
        <v>0</v>
      </c>
      <c r="L82" s="95">
        <v>0</v>
      </c>
      <c r="M82" s="95">
        <f>ФАП!D82</f>
        <v>0</v>
      </c>
      <c r="N82" s="95"/>
      <c r="O82" s="95">
        <f>СМП!D82</f>
        <v>0</v>
      </c>
      <c r="P82" s="95">
        <f>Гемодиализ!D82</f>
        <v>0</v>
      </c>
      <c r="Q82" s="95">
        <f>'Мед.реаб.(АПУ,ДС,КС)'!D82</f>
        <v>0</v>
      </c>
      <c r="R82" s="95">
        <f t="shared" si="6"/>
        <v>41883677</v>
      </c>
    </row>
    <row r="83" spans="1:18" s="1" customFormat="1" ht="24" x14ac:dyDescent="0.2">
      <c r="A83" s="25">
        <v>73</v>
      </c>
      <c r="B83" s="12" t="s">
        <v>145</v>
      </c>
      <c r="C83" s="10" t="s">
        <v>275</v>
      </c>
      <c r="D83" s="95">
        <f>КС!D83</f>
        <v>0</v>
      </c>
      <c r="E83" s="95">
        <f>ДС!D83</f>
        <v>0</v>
      </c>
      <c r="F83" s="95">
        <f t="shared" si="7"/>
        <v>38070696</v>
      </c>
      <c r="G83" s="95">
        <f>'АПУ профилактика '!D84</f>
        <v>1693750</v>
      </c>
      <c r="H83" s="95">
        <f>'АПУ профилактика '!M84</f>
        <v>0</v>
      </c>
      <c r="I83" s="95">
        <f>'АПУ неотл.пом.'!D83</f>
        <v>0</v>
      </c>
      <c r="J83" s="95">
        <f>'АПУ обращения'!D83</f>
        <v>36376946</v>
      </c>
      <c r="K83" s="95">
        <f>'ОДИ ПГГ'!D83</f>
        <v>0</v>
      </c>
      <c r="L83" s="95">
        <v>0</v>
      </c>
      <c r="M83" s="95">
        <f>ФАП!D83</f>
        <v>0</v>
      </c>
      <c r="N83" s="95"/>
      <c r="O83" s="95">
        <f>СМП!D83</f>
        <v>0</v>
      </c>
      <c r="P83" s="95">
        <f>Гемодиализ!D83</f>
        <v>0</v>
      </c>
      <c r="Q83" s="95">
        <f>'Мед.реаб.(АПУ,ДС,КС)'!D83</f>
        <v>0</v>
      </c>
      <c r="R83" s="95">
        <f t="shared" si="6"/>
        <v>38070696</v>
      </c>
    </row>
    <row r="84" spans="1:18" s="1" customFormat="1" x14ac:dyDescent="0.2">
      <c r="A84" s="25">
        <v>74</v>
      </c>
      <c r="B84" s="26" t="s">
        <v>146</v>
      </c>
      <c r="C84" s="10" t="s">
        <v>147</v>
      </c>
      <c r="D84" s="95">
        <f>КС!D84</f>
        <v>377832713</v>
      </c>
      <c r="E84" s="95">
        <f>ДС!D84</f>
        <v>53726294</v>
      </c>
      <c r="F84" s="95">
        <f t="shared" si="7"/>
        <v>364360794</v>
      </c>
      <c r="G84" s="95">
        <f>'АПУ профилактика '!D85</f>
        <v>167585145</v>
      </c>
      <c r="H84" s="95">
        <f>'АПУ профилактика '!M85</f>
        <v>26195403</v>
      </c>
      <c r="I84" s="95">
        <f>'АПУ неотл.пом.'!D84</f>
        <v>30129215</v>
      </c>
      <c r="J84" s="95">
        <f>'АПУ обращения'!D84</f>
        <v>129140180</v>
      </c>
      <c r="K84" s="95">
        <f>'ОДИ ПГГ'!D84</f>
        <v>10018103</v>
      </c>
      <c r="L84" s="95">
        <v>0</v>
      </c>
      <c r="M84" s="95">
        <f>ФАП!D84</f>
        <v>1292748</v>
      </c>
      <c r="N84" s="95"/>
      <c r="O84" s="95">
        <f>СМП!D84</f>
        <v>0</v>
      </c>
      <c r="P84" s="95">
        <f>Гемодиализ!D84</f>
        <v>0</v>
      </c>
      <c r="Q84" s="95">
        <f>'Мед.реаб.(АПУ,ДС,КС)'!D84</f>
        <v>10067242</v>
      </c>
      <c r="R84" s="95">
        <f t="shared" si="6"/>
        <v>805987043</v>
      </c>
    </row>
    <row r="85" spans="1:18" s="1" customFormat="1" x14ac:dyDescent="0.2">
      <c r="A85" s="25">
        <v>75</v>
      </c>
      <c r="B85" s="12" t="s">
        <v>148</v>
      </c>
      <c r="C85" s="10" t="s">
        <v>276</v>
      </c>
      <c r="D85" s="95">
        <f>КС!D85</f>
        <v>67851076</v>
      </c>
      <c r="E85" s="95">
        <f>ДС!D85</f>
        <v>92799781</v>
      </c>
      <c r="F85" s="95">
        <f t="shared" si="7"/>
        <v>645735218</v>
      </c>
      <c r="G85" s="95">
        <f>'АПУ профилактика '!D86</f>
        <v>245760844</v>
      </c>
      <c r="H85" s="95">
        <f>'АПУ профилактика '!M86</f>
        <v>72878463</v>
      </c>
      <c r="I85" s="95">
        <f>'АПУ неотл.пом.'!D85</f>
        <v>55272053</v>
      </c>
      <c r="J85" s="95">
        <f>'АПУ обращения'!D85</f>
        <v>257603525</v>
      </c>
      <c r="K85" s="95">
        <f>'ОДИ ПГГ'!D85</f>
        <v>11065845</v>
      </c>
      <c r="L85" s="95">
        <v>0</v>
      </c>
      <c r="M85" s="95">
        <f>ФАП!D85</f>
        <v>3154488</v>
      </c>
      <c r="N85" s="95"/>
      <c r="O85" s="95">
        <f>СМП!D85</f>
        <v>0</v>
      </c>
      <c r="P85" s="95">
        <f>Гемодиализ!D85</f>
        <v>0</v>
      </c>
      <c r="Q85" s="95">
        <f>'Мед.реаб.(АПУ,ДС,КС)'!D85</f>
        <v>43224992</v>
      </c>
      <c r="R85" s="95">
        <f t="shared" si="6"/>
        <v>849611067</v>
      </c>
    </row>
    <row r="86" spans="1:18" s="1" customFormat="1" x14ac:dyDescent="0.2">
      <c r="A86" s="25">
        <v>76</v>
      </c>
      <c r="B86" s="26" t="s">
        <v>149</v>
      </c>
      <c r="C86" s="10" t="s">
        <v>36</v>
      </c>
      <c r="D86" s="95">
        <f>КС!D86</f>
        <v>605843254</v>
      </c>
      <c r="E86" s="95">
        <f>ДС!D86</f>
        <v>51576852</v>
      </c>
      <c r="F86" s="95">
        <f t="shared" si="7"/>
        <v>404310792</v>
      </c>
      <c r="G86" s="95">
        <f>'АПУ профилактика '!D87</f>
        <v>140051521</v>
      </c>
      <c r="H86" s="95">
        <f>'АПУ профилактика '!M87</f>
        <v>37395679</v>
      </c>
      <c r="I86" s="95">
        <f>'АПУ неотл.пом.'!D86</f>
        <v>51669499</v>
      </c>
      <c r="J86" s="95">
        <f>'АПУ обращения'!D86</f>
        <v>154402200</v>
      </c>
      <c r="K86" s="95">
        <f>'ОДИ ПГГ'!D86</f>
        <v>18274089</v>
      </c>
      <c r="L86" s="95">
        <v>0</v>
      </c>
      <c r="M86" s="95">
        <f>ФАП!D86</f>
        <v>2517804</v>
      </c>
      <c r="N86" s="95"/>
      <c r="O86" s="95">
        <f>СМП!D86</f>
        <v>0</v>
      </c>
      <c r="P86" s="95">
        <f>Гемодиализ!D86</f>
        <v>0</v>
      </c>
      <c r="Q86" s="95">
        <f>'Мед.реаб.(АПУ,ДС,КС)'!D86</f>
        <v>47450662</v>
      </c>
      <c r="R86" s="95">
        <f t="shared" si="6"/>
        <v>1109181560</v>
      </c>
    </row>
    <row r="87" spans="1:18" s="1" customFormat="1" x14ac:dyDescent="0.2">
      <c r="A87" s="25">
        <v>77</v>
      </c>
      <c r="B87" s="12" t="s">
        <v>150</v>
      </c>
      <c r="C87" s="10" t="s">
        <v>38</v>
      </c>
      <c r="D87" s="95">
        <f>КС!D87</f>
        <v>22748133</v>
      </c>
      <c r="E87" s="95">
        <f>ДС!D87</f>
        <v>13163476</v>
      </c>
      <c r="F87" s="95">
        <f t="shared" si="7"/>
        <v>105519154</v>
      </c>
      <c r="G87" s="95">
        <f>'АПУ профилактика '!D88</f>
        <v>38520329</v>
      </c>
      <c r="H87" s="95">
        <f>'АПУ профилактика '!M88</f>
        <v>11992161</v>
      </c>
      <c r="I87" s="95">
        <f>'АПУ неотл.пом.'!D87</f>
        <v>6688243</v>
      </c>
      <c r="J87" s="95">
        <f>'АПУ обращения'!D87</f>
        <v>46242896</v>
      </c>
      <c r="K87" s="95">
        <f>'ОДИ ПГГ'!D87</f>
        <v>2075525</v>
      </c>
      <c r="L87" s="95">
        <v>0</v>
      </c>
      <c r="M87" s="95">
        <f>ФАП!D87</f>
        <v>0</v>
      </c>
      <c r="N87" s="95"/>
      <c r="O87" s="95">
        <f>СМП!D87</f>
        <v>0</v>
      </c>
      <c r="P87" s="95">
        <f>Гемодиализ!D87</f>
        <v>0</v>
      </c>
      <c r="Q87" s="95">
        <f>'Мед.реаб.(АПУ,ДС,КС)'!D87</f>
        <v>1283870</v>
      </c>
      <c r="R87" s="95">
        <f t="shared" si="6"/>
        <v>142714633</v>
      </c>
    </row>
    <row r="88" spans="1:18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f>КС!D88</f>
        <v>539361804</v>
      </c>
      <c r="E88" s="95">
        <f>ДС!D88</f>
        <v>99836683</v>
      </c>
      <c r="F88" s="95">
        <f t="shared" si="7"/>
        <v>819473113</v>
      </c>
      <c r="G88" s="95">
        <f>'АПУ профилактика '!D89</f>
        <v>292547477</v>
      </c>
      <c r="H88" s="95">
        <f>'АПУ профилактика '!M89</f>
        <v>58233569</v>
      </c>
      <c r="I88" s="95">
        <f>'АПУ неотл.пом.'!D88</f>
        <v>35303808</v>
      </c>
      <c r="J88" s="95">
        <f>'АПУ обращения'!D88</f>
        <v>274715221</v>
      </c>
      <c r="K88" s="95">
        <f>'ОДИ ПГГ'!D88</f>
        <v>150938220</v>
      </c>
      <c r="L88" s="95">
        <v>3282650</v>
      </c>
      <c r="M88" s="95">
        <f>ФАП!D88</f>
        <v>4452168</v>
      </c>
      <c r="N88" s="95"/>
      <c r="O88" s="95">
        <f>СМП!D88</f>
        <v>0</v>
      </c>
      <c r="P88" s="95">
        <f>Гемодиализ!D88</f>
        <v>0</v>
      </c>
      <c r="Q88" s="95">
        <f>'Мед.реаб.(АПУ,ДС,КС)'!D88</f>
        <v>44593714</v>
      </c>
      <c r="R88" s="95">
        <f t="shared" si="6"/>
        <v>1503265314</v>
      </c>
    </row>
    <row r="89" spans="1:18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f>КС!D89</f>
        <v>397051329</v>
      </c>
      <c r="E89" s="95">
        <f>ДС!D89</f>
        <v>19267471</v>
      </c>
      <c r="F89" s="95">
        <f t="shared" si="7"/>
        <v>185317607</v>
      </c>
      <c r="G89" s="95">
        <f>'АПУ профилактика '!D90</f>
        <v>99007660</v>
      </c>
      <c r="H89" s="95">
        <f>'АПУ профилактика '!M90</f>
        <v>0</v>
      </c>
      <c r="I89" s="95">
        <f>'АПУ неотл.пом.'!D89</f>
        <v>22059439</v>
      </c>
      <c r="J89" s="95">
        <f>'АПУ обращения'!D89</f>
        <v>46049614</v>
      </c>
      <c r="K89" s="95">
        <f>'ОДИ ПГГ'!D89</f>
        <v>18200894</v>
      </c>
      <c r="L89" s="95">
        <v>0</v>
      </c>
      <c r="M89" s="95">
        <f>ФАП!D89</f>
        <v>0</v>
      </c>
      <c r="N89" s="95"/>
      <c r="O89" s="95">
        <f>СМП!D89</f>
        <v>0</v>
      </c>
      <c r="P89" s="95">
        <f>Гемодиализ!D89</f>
        <v>0</v>
      </c>
      <c r="Q89" s="95">
        <f>'Мед.реаб.(АПУ,ДС,КС)'!D89</f>
        <v>180414421</v>
      </c>
      <c r="R89" s="95">
        <f t="shared" si="6"/>
        <v>782050828</v>
      </c>
    </row>
    <row r="90" spans="1:18" s="1" customFormat="1" x14ac:dyDescent="0.2">
      <c r="A90" s="25">
        <v>80</v>
      </c>
      <c r="B90" s="12" t="s">
        <v>153</v>
      </c>
      <c r="C90" s="10" t="s">
        <v>257</v>
      </c>
      <c r="D90" s="95">
        <f>КС!D90</f>
        <v>886922765</v>
      </c>
      <c r="E90" s="95">
        <f>ДС!D90</f>
        <v>69978316</v>
      </c>
      <c r="F90" s="95">
        <f t="shared" si="7"/>
        <v>497748546</v>
      </c>
      <c r="G90" s="95">
        <f>'АПУ профилактика '!D91</f>
        <v>220514842</v>
      </c>
      <c r="H90" s="95">
        <f>'АПУ профилактика '!M91</f>
        <v>51753639</v>
      </c>
      <c r="I90" s="95">
        <f>'АПУ неотл.пом.'!D90</f>
        <v>28545275</v>
      </c>
      <c r="J90" s="95">
        <f>'АПУ обращения'!D90</f>
        <v>181919940</v>
      </c>
      <c r="K90" s="95">
        <f>'ОДИ ПГГ'!D90</f>
        <v>12959250</v>
      </c>
      <c r="L90" s="95">
        <v>0</v>
      </c>
      <c r="M90" s="95">
        <f>ФАП!D90</f>
        <v>2055600</v>
      </c>
      <c r="N90" s="95"/>
      <c r="O90" s="95">
        <f>СМП!D90</f>
        <v>0</v>
      </c>
      <c r="P90" s="95">
        <f>Гемодиализ!D90</f>
        <v>6061600</v>
      </c>
      <c r="Q90" s="95">
        <f>'Мед.реаб.(АПУ,ДС,КС)'!D90</f>
        <v>126738958</v>
      </c>
      <c r="R90" s="95">
        <f t="shared" si="6"/>
        <v>1587450185</v>
      </c>
    </row>
    <row r="91" spans="1:18" s="1" customFormat="1" x14ac:dyDescent="0.2">
      <c r="A91" s="25">
        <v>81</v>
      </c>
      <c r="B91" s="12" t="s">
        <v>154</v>
      </c>
      <c r="C91" s="10" t="s">
        <v>45</v>
      </c>
      <c r="D91" s="95">
        <f>КС!D91</f>
        <v>301819322</v>
      </c>
      <c r="E91" s="95">
        <f>ДС!D91</f>
        <v>7426708</v>
      </c>
      <c r="F91" s="95">
        <f t="shared" si="7"/>
        <v>63853455</v>
      </c>
      <c r="G91" s="95">
        <f>'АПУ профилактика '!D92</f>
        <v>11300480</v>
      </c>
      <c r="H91" s="95">
        <f>'АПУ профилактика '!M92</f>
        <v>0</v>
      </c>
      <c r="I91" s="95">
        <f>'АПУ неотл.пом.'!D91</f>
        <v>0</v>
      </c>
      <c r="J91" s="95">
        <f>'АПУ обращения'!D91</f>
        <v>50156410</v>
      </c>
      <c r="K91" s="95">
        <f>'ОДИ ПГГ'!D91</f>
        <v>0</v>
      </c>
      <c r="L91" s="95">
        <v>2396565</v>
      </c>
      <c r="M91" s="95">
        <f>ФАП!D91</f>
        <v>0</v>
      </c>
      <c r="N91" s="95"/>
      <c r="O91" s="95">
        <f>СМП!D91</f>
        <v>0</v>
      </c>
      <c r="P91" s="95">
        <f>Гемодиализ!D91</f>
        <v>0</v>
      </c>
      <c r="Q91" s="95">
        <f>'Мед.реаб.(АПУ,ДС,КС)'!D91</f>
        <v>0</v>
      </c>
      <c r="R91" s="95">
        <f t="shared" si="6"/>
        <v>373099485</v>
      </c>
    </row>
    <row r="92" spans="1:18" s="1" customFormat="1" x14ac:dyDescent="0.2">
      <c r="A92" s="25">
        <v>82</v>
      </c>
      <c r="B92" s="14" t="s">
        <v>155</v>
      </c>
      <c r="C92" s="10" t="s">
        <v>291</v>
      </c>
      <c r="D92" s="95">
        <f>КС!D92</f>
        <v>0</v>
      </c>
      <c r="E92" s="95">
        <f>ДС!D92</f>
        <v>0</v>
      </c>
      <c r="F92" s="95">
        <f t="shared" si="7"/>
        <v>0</v>
      </c>
      <c r="G92" s="95">
        <f>'АПУ профилактика '!D93</f>
        <v>0</v>
      </c>
      <c r="H92" s="95">
        <f>'АПУ профилактика '!M93</f>
        <v>0</v>
      </c>
      <c r="I92" s="95">
        <f>'АПУ неотл.пом.'!D92</f>
        <v>0</v>
      </c>
      <c r="J92" s="95">
        <f>'АПУ обращения'!D92</f>
        <v>0</v>
      </c>
      <c r="K92" s="95">
        <f>'ОДИ ПГГ'!D92</f>
        <v>0</v>
      </c>
      <c r="L92" s="95">
        <v>0</v>
      </c>
      <c r="M92" s="95">
        <f>ФАП!D92</f>
        <v>0</v>
      </c>
      <c r="N92" s="95"/>
      <c r="O92" s="95">
        <f>СМП!D92</f>
        <v>1811018543</v>
      </c>
      <c r="P92" s="95">
        <f>Гемодиализ!D92</f>
        <v>0</v>
      </c>
      <c r="Q92" s="95">
        <f>'Мед.реаб.(АПУ,ДС,КС)'!D92</f>
        <v>0</v>
      </c>
      <c r="R92" s="95">
        <f t="shared" si="6"/>
        <v>1811018543</v>
      </c>
    </row>
    <row r="93" spans="1:18" s="1" customFormat="1" ht="24" x14ac:dyDescent="0.2">
      <c r="A93" s="143">
        <v>83</v>
      </c>
      <c r="B93" s="146" t="s">
        <v>156</v>
      </c>
      <c r="C93" s="17" t="s">
        <v>277</v>
      </c>
      <c r="D93" s="95">
        <f>КС!D93</f>
        <v>385603651</v>
      </c>
      <c r="E93" s="95">
        <f>ДС!D93</f>
        <v>183890325</v>
      </c>
      <c r="F93" s="95">
        <f t="shared" si="7"/>
        <v>71388274</v>
      </c>
      <c r="G93" s="95">
        <f>'АПУ профилактика '!D94</f>
        <v>15109424</v>
      </c>
      <c r="H93" s="95">
        <f>'АПУ профилактика '!M94</f>
        <v>1308082</v>
      </c>
      <c r="I93" s="95">
        <f>'АПУ неотл.пом.'!D93</f>
        <v>12337850</v>
      </c>
      <c r="J93" s="95">
        <f>'АПУ обращения'!D93</f>
        <v>38741873</v>
      </c>
      <c r="K93" s="95">
        <f>'ОДИ ПГГ'!D93</f>
        <v>3891045</v>
      </c>
      <c r="L93" s="95">
        <f>'ОДИ МЗ РБ'!D93</f>
        <v>0</v>
      </c>
      <c r="M93" s="95">
        <f>ФАП!D93</f>
        <v>0</v>
      </c>
      <c r="N93" s="95"/>
      <c r="O93" s="95">
        <f>СМП!D93</f>
        <v>0</v>
      </c>
      <c r="P93" s="95">
        <f>Гемодиализ!D93</f>
        <v>0</v>
      </c>
      <c r="Q93" s="95">
        <f>'Мед.реаб.(АПУ,ДС,КС)'!D93</f>
        <v>0</v>
      </c>
      <c r="R93" s="95">
        <f t="shared" si="6"/>
        <v>640882250</v>
      </c>
    </row>
    <row r="94" spans="1:18" s="1" customFormat="1" ht="48" x14ac:dyDescent="0.2">
      <c r="A94" s="144"/>
      <c r="B94" s="147"/>
      <c r="C94" s="10" t="s">
        <v>389</v>
      </c>
      <c r="D94" s="95">
        <f>КС!D94</f>
        <v>0</v>
      </c>
      <c r="E94" s="95">
        <f>ДС!D94</f>
        <v>0</v>
      </c>
      <c r="F94" s="95">
        <f t="shared" si="7"/>
        <v>29433282</v>
      </c>
      <c r="G94" s="95">
        <f>'АПУ профилактика '!D95</f>
        <v>11212420</v>
      </c>
      <c r="H94" s="95">
        <f>'АПУ профилактика '!M95</f>
        <v>1308082</v>
      </c>
      <c r="I94" s="95">
        <f>'АПУ неотл.пом.'!D94</f>
        <v>2671170</v>
      </c>
      <c r="J94" s="95">
        <f>'АПУ обращения'!D94</f>
        <v>10350565</v>
      </c>
      <c r="K94" s="95">
        <f>'ОДИ ПГГ'!D94</f>
        <v>3891045</v>
      </c>
      <c r="L94" s="95">
        <f>'ОДИ МЗ РБ'!D94</f>
        <v>0</v>
      </c>
      <c r="M94" s="95">
        <f>ФАП!D94</f>
        <v>0</v>
      </c>
      <c r="N94" s="95"/>
      <c r="O94" s="95">
        <f>СМП!D94</f>
        <v>0</v>
      </c>
      <c r="P94" s="95">
        <f>Гемодиализ!D94</f>
        <v>0</v>
      </c>
      <c r="Q94" s="95">
        <f>'Мед.реаб.(АПУ,ДС,КС)'!D94</f>
        <v>0</v>
      </c>
      <c r="R94" s="95">
        <f t="shared" si="6"/>
        <v>29433282</v>
      </c>
    </row>
    <row r="95" spans="1:18" s="1" customFormat="1" ht="24" x14ac:dyDescent="0.2">
      <c r="A95" s="144"/>
      <c r="B95" s="147"/>
      <c r="C95" s="10" t="s">
        <v>279</v>
      </c>
      <c r="D95" s="95">
        <f>КС!D95</f>
        <v>0</v>
      </c>
      <c r="E95" s="95">
        <f>ДС!D95</f>
        <v>0</v>
      </c>
      <c r="F95" s="95">
        <f t="shared" si="7"/>
        <v>11097307</v>
      </c>
      <c r="G95" s="95">
        <f>'АПУ профилактика '!D96</f>
        <v>2244204</v>
      </c>
      <c r="H95" s="95">
        <f>'АПУ профилактика '!M96</f>
        <v>0</v>
      </c>
      <c r="I95" s="95">
        <f>'АПУ неотл.пом.'!D95</f>
        <v>0</v>
      </c>
      <c r="J95" s="95">
        <f>'АПУ обращения'!D95</f>
        <v>8853103</v>
      </c>
      <c r="K95" s="95">
        <f>'ОДИ ПГГ'!D95</f>
        <v>0</v>
      </c>
      <c r="L95" s="95">
        <f>'ОДИ МЗ РБ'!D95</f>
        <v>0</v>
      </c>
      <c r="M95" s="95">
        <f>ФАП!D95</f>
        <v>0</v>
      </c>
      <c r="N95" s="95"/>
      <c r="O95" s="95">
        <f>СМП!D95</f>
        <v>0</v>
      </c>
      <c r="P95" s="95">
        <f>Гемодиализ!D95</f>
        <v>0</v>
      </c>
      <c r="Q95" s="95">
        <f>'Мед.реаб.(АПУ,ДС,КС)'!D95</f>
        <v>0</v>
      </c>
      <c r="R95" s="95">
        <f t="shared" si="6"/>
        <v>11097307</v>
      </c>
    </row>
    <row r="96" spans="1:18" s="1" customFormat="1" ht="36" x14ac:dyDescent="0.2">
      <c r="A96" s="145"/>
      <c r="B96" s="148"/>
      <c r="C96" s="28" t="s">
        <v>390</v>
      </c>
      <c r="D96" s="95">
        <f>КС!D96</f>
        <v>385603651</v>
      </c>
      <c r="E96" s="95">
        <f>ДС!D96</f>
        <v>183890325</v>
      </c>
      <c r="F96" s="95">
        <f t="shared" si="7"/>
        <v>30857685</v>
      </c>
      <c r="G96" s="95">
        <f>'АПУ профилактика '!D97</f>
        <v>1652800</v>
      </c>
      <c r="H96" s="95">
        <f>'АПУ профилактика '!M97</f>
        <v>0</v>
      </c>
      <c r="I96" s="95">
        <f>'АПУ неотл.пом.'!D96</f>
        <v>9666680</v>
      </c>
      <c r="J96" s="95">
        <f>'АПУ обращения'!D96</f>
        <v>19538205</v>
      </c>
      <c r="K96" s="95">
        <f>'ОДИ ПГГ'!D96</f>
        <v>0</v>
      </c>
      <c r="L96" s="95">
        <f>'ОДИ МЗ РБ'!D96</f>
        <v>0</v>
      </c>
      <c r="M96" s="95">
        <f>ФАП!D96</f>
        <v>0</v>
      </c>
      <c r="N96" s="95"/>
      <c r="O96" s="95">
        <f>СМП!D96</f>
        <v>0</v>
      </c>
      <c r="P96" s="95">
        <f>Гемодиализ!D96</f>
        <v>0</v>
      </c>
      <c r="Q96" s="95">
        <f>'Мед.реаб.(АПУ,ДС,КС)'!D96</f>
        <v>0</v>
      </c>
      <c r="R96" s="95">
        <f t="shared" si="6"/>
        <v>600351661</v>
      </c>
    </row>
    <row r="97" spans="1:18" s="1" customFormat="1" ht="24" x14ac:dyDescent="0.2">
      <c r="A97" s="25">
        <v>84</v>
      </c>
      <c r="B97" s="14" t="s">
        <v>157</v>
      </c>
      <c r="C97" s="10" t="s">
        <v>52</v>
      </c>
      <c r="D97" s="95">
        <f>КС!D97</f>
        <v>0</v>
      </c>
      <c r="E97" s="95">
        <f>ДС!D97</f>
        <v>0</v>
      </c>
      <c r="F97" s="95">
        <f t="shared" si="7"/>
        <v>3303188</v>
      </c>
      <c r="G97" s="95">
        <f>'АПУ профилактика '!D98</f>
        <v>1681386</v>
      </c>
      <c r="H97" s="95">
        <f>'АПУ профилактика '!M98</f>
        <v>0</v>
      </c>
      <c r="I97" s="95">
        <f>'АПУ неотл.пом.'!D97</f>
        <v>0</v>
      </c>
      <c r="J97" s="95">
        <f>'АПУ обращения'!D97</f>
        <v>1621802</v>
      </c>
      <c r="K97" s="95">
        <f>'ОДИ ПГГ'!D97</f>
        <v>0</v>
      </c>
      <c r="L97" s="124">
        <v>0</v>
      </c>
      <c r="M97" s="95">
        <f>ФАП!D97</f>
        <v>0</v>
      </c>
      <c r="N97" s="95"/>
      <c r="O97" s="95">
        <f>СМП!D97</f>
        <v>0</v>
      </c>
      <c r="P97" s="95">
        <f>Гемодиализ!D97</f>
        <v>0</v>
      </c>
      <c r="Q97" s="95">
        <f>'Мед.реаб.(АПУ,ДС,КС)'!D97</f>
        <v>0</v>
      </c>
      <c r="R97" s="95">
        <f t="shared" si="6"/>
        <v>3303188</v>
      </c>
    </row>
    <row r="98" spans="1:18" s="1" customFormat="1" x14ac:dyDescent="0.2">
      <c r="A98" s="25">
        <v>85</v>
      </c>
      <c r="B98" s="14" t="s">
        <v>158</v>
      </c>
      <c r="C98" s="10" t="s">
        <v>159</v>
      </c>
      <c r="D98" s="95">
        <f>КС!D98</f>
        <v>0</v>
      </c>
      <c r="E98" s="95">
        <f>ДС!D98</f>
        <v>1332001</v>
      </c>
      <c r="F98" s="95">
        <f t="shared" si="7"/>
        <v>22699849</v>
      </c>
      <c r="G98" s="95">
        <f>'АПУ профилактика '!D99</f>
        <v>8505283</v>
      </c>
      <c r="H98" s="95">
        <f>'АПУ профилактика '!M99</f>
        <v>2610538</v>
      </c>
      <c r="I98" s="95">
        <f>'АПУ неотл.пом.'!D98</f>
        <v>2114732</v>
      </c>
      <c r="J98" s="95">
        <f>'АПУ обращения'!D98</f>
        <v>9039575</v>
      </c>
      <c r="K98" s="95">
        <f>'ОДИ ПГГ'!D98</f>
        <v>429721</v>
      </c>
      <c r="L98" s="95">
        <v>0</v>
      </c>
      <c r="M98" s="95">
        <f>ФАП!D98</f>
        <v>0</v>
      </c>
      <c r="N98" s="95"/>
      <c r="O98" s="95">
        <f>СМП!D98</f>
        <v>0</v>
      </c>
      <c r="P98" s="95">
        <f>Гемодиализ!D98</f>
        <v>0</v>
      </c>
      <c r="Q98" s="95">
        <f>'Мед.реаб.(АПУ,ДС,КС)'!D98</f>
        <v>0</v>
      </c>
      <c r="R98" s="95">
        <f t="shared" si="6"/>
        <v>24031850</v>
      </c>
    </row>
    <row r="99" spans="1:18" s="1" customFormat="1" x14ac:dyDescent="0.2">
      <c r="A99" s="25">
        <v>86</v>
      </c>
      <c r="B99" s="26" t="s">
        <v>160</v>
      </c>
      <c r="C99" s="10" t="s">
        <v>161</v>
      </c>
      <c r="D99" s="95">
        <f>КС!D99</f>
        <v>174932011</v>
      </c>
      <c r="E99" s="95">
        <f>ДС!D99</f>
        <v>15639533</v>
      </c>
      <c r="F99" s="95">
        <f t="shared" si="7"/>
        <v>104411362</v>
      </c>
      <c r="G99" s="95">
        <f>'АПУ профилактика '!D100</f>
        <v>35428288</v>
      </c>
      <c r="H99" s="95">
        <f>'АПУ профилактика '!M100</f>
        <v>8852763</v>
      </c>
      <c r="I99" s="95">
        <f>'АПУ неотл.пом.'!D99</f>
        <v>5823122</v>
      </c>
      <c r="J99" s="95">
        <f>'АПУ обращения'!D99</f>
        <v>36937964</v>
      </c>
      <c r="K99" s="95">
        <f>'ОДИ ПГГ'!D99</f>
        <v>17369225</v>
      </c>
      <c r="L99" s="95">
        <v>0</v>
      </c>
      <c r="M99" s="95">
        <f>ФАП!D99</f>
        <v>0</v>
      </c>
      <c r="N99" s="95"/>
      <c r="O99" s="95">
        <f>СМП!D99</f>
        <v>0</v>
      </c>
      <c r="P99" s="95">
        <f>Гемодиализ!D99</f>
        <v>0</v>
      </c>
      <c r="Q99" s="95">
        <f>'Мед.реаб.(АПУ,ДС,КС)'!D99</f>
        <v>45305761</v>
      </c>
      <c r="R99" s="95">
        <f t="shared" si="6"/>
        <v>340288667</v>
      </c>
    </row>
    <row r="100" spans="1:18" s="1" customFormat="1" x14ac:dyDescent="0.2">
      <c r="A100" s="25">
        <v>87</v>
      </c>
      <c r="B100" s="14" t="s">
        <v>162</v>
      </c>
      <c r="C100" s="10" t="s">
        <v>28</v>
      </c>
      <c r="D100" s="95">
        <f>КС!D100</f>
        <v>36866582</v>
      </c>
      <c r="E100" s="95">
        <f>ДС!D100</f>
        <v>9541427</v>
      </c>
      <c r="F100" s="95">
        <f t="shared" si="7"/>
        <v>112051622</v>
      </c>
      <c r="G100" s="95">
        <f>'АПУ профилактика '!D101</f>
        <v>32679291</v>
      </c>
      <c r="H100" s="95">
        <f>'АПУ профилактика '!M101</f>
        <v>6848444</v>
      </c>
      <c r="I100" s="95">
        <f>'АПУ неотл.пом.'!D100</f>
        <v>6918085</v>
      </c>
      <c r="J100" s="95">
        <f>'АПУ обращения'!D100</f>
        <v>35534560</v>
      </c>
      <c r="K100" s="95">
        <f>'ОДИ ПГГ'!D100</f>
        <v>1233286</v>
      </c>
      <c r="L100" s="95">
        <v>0</v>
      </c>
      <c r="M100" s="95">
        <f>ФАП!D100</f>
        <v>28837956</v>
      </c>
      <c r="N100" s="95"/>
      <c r="O100" s="95">
        <f>СМП!D100</f>
        <v>0</v>
      </c>
      <c r="P100" s="95">
        <f>Гемодиализ!D100</f>
        <v>0</v>
      </c>
      <c r="Q100" s="95">
        <f>'Мед.реаб.(АПУ,ДС,КС)'!D100</f>
        <v>2010545</v>
      </c>
      <c r="R100" s="95">
        <f t="shared" si="6"/>
        <v>160470176</v>
      </c>
    </row>
    <row r="101" spans="1:18" s="1" customFormat="1" x14ac:dyDescent="0.2">
      <c r="A101" s="25">
        <v>88</v>
      </c>
      <c r="B101" s="26" t="s">
        <v>163</v>
      </c>
      <c r="C101" s="10" t="s">
        <v>12</v>
      </c>
      <c r="D101" s="95">
        <f>КС!D101</f>
        <v>34604876</v>
      </c>
      <c r="E101" s="95">
        <f>ДС!D101</f>
        <v>10532032</v>
      </c>
      <c r="F101" s="95">
        <f t="shared" si="7"/>
        <v>105279099</v>
      </c>
      <c r="G101" s="95">
        <f>'АПУ профилактика '!D102</f>
        <v>30829084</v>
      </c>
      <c r="H101" s="95">
        <f>'АПУ профилактика '!M102</f>
        <v>6164865</v>
      </c>
      <c r="I101" s="95">
        <f>'АПУ неотл.пом.'!D101</f>
        <v>7156366</v>
      </c>
      <c r="J101" s="95">
        <f>'АПУ обращения'!D101</f>
        <v>36188063</v>
      </c>
      <c r="K101" s="95">
        <f>'ОДИ ПГГ'!D101</f>
        <v>753773</v>
      </c>
      <c r="L101" s="95">
        <v>0</v>
      </c>
      <c r="M101" s="95">
        <f>ФАП!D101</f>
        <v>24186948</v>
      </c>
      <c r="N101" s="95"/>
      <c r="O101" s="95">
        <f>СМП!D101</f>
        <v>0</v>
      </c>
      <c r="P101" s="95">
        <f>Гемодиализ!D101</f>
        <v>0</v>
      </c>
      <c r="Q101" s="95">
        <f>'Мед.реаб.(АПУ,ДС,КС)'!D101</f>
        <v>2825250</v>
      </c>
      <c r="R101" s="95">
        <f t="shared" si="6"/>
        <v>153241257</v>
      </c>
    </row>
    <row r="102" spans="1:18" s="1" customFormat="1" x14ac:dyDescent="0.2">
      <c r="A102" s="25">
        <v>89</v>
      </c>
      <c r="B102" s="26" t="s">
        <v>164</v>
      </c>
      <c r="C102" s="10" t="s">
        <v>27</v>
      </c>
      <c r="D102" s="95">
        <f>КС!D102</f>
        <v>81284699</v>
      </c>
      <c r="E102" s="95">
        <f>ДС!D102</f>
        <v>28194115</v>
      </c>
      <c r="F102" s="95">
        <f t="shared" si="7"/>
        <v>249153309</v>
      </c>
      <c r="G102" s="95">
        <f>'АПУ профилактика '!D103</f>
        <v>95936433</v>
      </c>
      <c r="H102" s="95">
        <f>'АПУ профилактика '!M103</f>
        <v>14639268</v>
      </c>
      <c r="I102" s="95">
        <f>'АПУ неотл.пом.'!D102</f>
        <v>19874390</v>
      </c>
      <c r="J102" s="95">
        <f>'АПУ обращения'!D102</f>
        <v>97424198</v>
      </c>
      <c r="K102" s="95">
        <f>'ОДИ ПГГ'!D102</f>
        <v>4713836</v>
      </c>
      <c r="L102" s="95">
        <v>0</v>
      </c>
      <c r="M102" s="95">
        <f>ФАП!D102</f>
        <v>16565184</v>
      </c>
      <c r="N102" s="95"/>
      <c r="O102" s="95">
        <f>СМП!D102</f>
        <v>0</v>
      </c>
      <c r="P102" s="95">
        <f>Гемодиализ!D102</f>
        <v>0</v>
      </c>
      <c r="Q102" s="95">
        <f>'Мед.реаб.(АПУ,ДС,КС)'!D102</f>
        <v>0</v>
      </c>
      <c r="R102" s="95">
        <f t="shared" si="6"/>
        <v>358632123</v>
      </c>
    </row>
    <row r="103" spans="1:18" s="1" customFormat="1" x14ac:dyDescent="0.2">
      <c r="A103" s="25">
        <v>90</v>
      </c>
      <c r="B103" s="14" t="s">
        <v>165</v>
      </c>
      <c r="C103" s="10" t="s">
        <v>46</v>
      </c>
      <c r="D103" s="95">
        <f>КС!D103</f>
        <v>44868459</v>
      </c>
      <c r="E103" s="95">
        <f>ДС!D103</f>
        <v>13311464</v>
      </c>
      <c r="F103" s="95">
        <f t="shared" si="7"/>
        <v>132064666</v>
      </c>
      <c r="G103" s="95">
        <f>'АПУ профилактика '!D104</f>
        <v>39002868</v>
      </c>
      <c r="H103" s="95">
        <f>'АПУ профилактика '!M104</f>
        <v>8778216</v>
      </c>
      <c r="I103" s="95">
        <f>'АПУ неотл.пом.'!D103</f>
        <v>7963634</v>
      </c>
      <c r="J103" s="95">
        <f>'АПУ обращения'!D103</f>
        <v>39070974</v>
      </c>
      <c r="K103" s="95">
        <f>'ОДИ ПГГ'!D103</f>
        <v>3240626</v>
      </c>
      <c r="L103" s="95">
        <v>0</v>
      </c>
      <c r="M103" s="95">
        <f>ФАП!D103</f>
        <v>34008348</v>
      </c>
      <c r="N103" s="95"/>
      <c r="O103" s="95">
        <f>СМП!D103</f>
        <v>0</v>
      </c>
      <c r="P103" s="95">
        <f>Гемодиализ!D103</f>
        <v>0</v>
      </c>
      <c r="Q103" s="95">
        <f>'Мед.реаб.(АПУ,ДС,КС)'!D103</f>
        <v>0</v>
      </c>
      <c r="R103" s="95">
        <f t="shared" si="6"/>
        <v>190244589</v>
      </c>
    </row>
    <row r="104" spans="1:18" s="1" customFormat="1" x14ac:dyDescent="0.2">
      <c r="A104" s="25">
        <v>91</v>
      </c>
      <c r="B104" s="14" t="s">
        <v>166</v>
      </c>
      <c r="C104" s="10" t="s">
        <v>33</v>
      </c>
      <c r="D104" s="95">
        <f>КС!D104</f>
        <v>70592163</v>
      </c>
      <c r="E104" s="95">
        <f>ДС!D104</f>
        <v>15992782</v>
      </c>
      <c r="F104" s="95">
        <f t="shared" si="7"/>
        <v>172876641</v>
      </c>
      <c r="G104" s="95">
        <f>'АПУ профилактика '!D105</f>
        <v>46433324</v>
      </c>
      <c r="H104" s="95">
        <f>'АПУ профилактика '!M105</f>
        <v>11262165</v>
      </c>
      <c r="I104" s="95">
        <f>'АПУ неотл.пом.'!D104</f>
        <v>10430293</v>
      </c>
      <c r="J104" s="95">
        <f>'АПУ обращения'!D104</f>
        <v>50587217</v>
      </c>
      <c r="K104" s="95">
        <f>'ОДИ ПГГ'!D104</f>
        <v>4604314</v>
      </c>
      <c r="L104" s="95">
        <v>0</v>
      </c>
      <c r="M104" s="95">
        <f>ФАП!D104</f>
        <v>49559328</v>
      </c>
      <c r="N104" s="95"/>
      <c r="O104" s="95">
        <f>СМП!D104</f>
        <v>0</v>
      </c>
      <c r="P104" s="95">
        <f>Гемодиализ!D104</f>
        <v>0</v>
      </c>
      <c r="Q104" s="95">
        <f>'Мед.реаб.(АПУ,ДС,КС)'!D104</f>
        <v>0</v>
      </c>
      <c r="R104" s="95">
        <f t="shared" si="6"/>
        <v>259461586</v>
      </c>
    </row>
    <row r="105" spans="1:18" s="1" customFormat="1" x14ac:dyDescent="0.2">
      <c r="A105" s="25">
        <v>92</v>
      </c>
      <c r="B105" s="12" t="s">
        <v>167</v>
      </c>
      <c r="C105" s="10" t="s">
        <v>29</v>
      </c>
      <c r="D105" s="95">
        <f>КС!D105</f>
        <v>61071461</v>
      </c>
      <c r="E105" s="95">
        <f>ДС!D105</f>
        <v>34413282</v>
      </c>
      <c r="F105" s="95">
        <f t="shared" si="7"/>
        <v>318274056</v>
      </c>
      <c r="G105" s="95">
        <f>'АПУ профилактика '!D106</f>
        <v>103730662</v>
      </c>
      <c r="H105" s="95">
        <f>'АПУ профилактика '!M106</f>
        <v>16874260</v>
      </c>
      <c r="I105" s="95">
        <f>'АПУ неотл.пом.'!D105</f>
        <v>23953836</v>
      </c>
      <c r="J105" s="95">
        <f>'АПУ обращения'!D105</f>
        <v>115722298</v>
      </c>
      <c r="K105" s="95">
        <f>'ОДИ ПГГ'!D105</f>
        <v>0</v>
      </c>
      <c r="L105" s="95">
        <v>0</v>
      </c>
      <c r="M105" s="95">
        <f>ФАП!D105</f>
        <v>57993000</v>
      </c>
      <c r="N105" s="95"/>
      <c r="O105" s="95">
        <f>СМП!D105</f>
        <v>0</v>
      </c>
      <c r="P105" s="95">
        <f>Гемодиализ!D105</f>
        <v>0</v>
      </c>
      <c r="Q105" s="95">
        <f>'Мед.реаб.(АПУ,ДС,КС)'!D105</f>
        <v>0</v>
      </c>
      <c r="R105" s="95">
        <f t="shared" si="6"/>
        <v>413758799</v>
      </c>
    </row>
    <row r="106" spans="1:18" s="1" customFormat="1" x14ac:dyDescent="0.2">
      <c r="A106" s="25">
        <v>93</v>
      </c>
      <c r="B106" s="12" t="s">
        <v>168</v>
      </c>
      <c r="C106" s="10" t="s">
        <v>30</v>
      </c>
      <c r="D106" s="95">
        <f>КС!D106</f>
        <v>100901635</v>
      </c>
      <c r="E106" s="95">
        <f>ДС!D106</f>
        <v>28869778</v>
      </c>
      <c r="F106" s="95">
        <f t="shared" si="7"/>
        <v>258205594</v>
      </c>
      <c r="G106" s="95">
        <f>'АПУ профилактика '!D107</f>
        <v>87349442</v>
      </c>
      <c r="H106" s="95">
        <f>'АПУ профилактика '!M107</f>
        <v>12184857</v>
      </c>
      <c r="I106" s="95">
        <f>'АПУ неотл.пом.'!D106</f>
        <v>18034711</v>
      </c>
      <c r="J106" s="95">
        <f>'АПУ обращения'!D106</f>
        <v>85481536</v>
      </c>
      <c r="K106" s="95">
        <f>'ОДИ ПГГ'!D106</f>
        <v>842436</v>
      </c>
      <c r="L106" s="95">
        <v>0</v>
      </c>
      <c r="M106" s="95">
        <f>ФАП!D106</f>
        <v>54312612</v>
      </c>
      <c r="N106" s="95"/>
      <c r="O106" s="95">
        <f>СМП!D106</f>
        <v>0</v>
      </c>
      <c r="P106" s="95">
        <f>Гемодиализ!D106</f>
        <v>0</v>
      </c>
      <c r="Q106" s="95">
        <f>'Мед.реаб.(АПУ,ДС,КС)'!D106</f>
        <v>0</v>
      </c>
      <c r="R106" s="95">
        <f t="shared" si="6"/>
        <v>387977007</v>
      </c>
    </row>
    <row r="107" spans="1:18" s="1" customFormat="1" x14ac:dyDescent="0.2">
      <c r="A107" s="25">
        <v>94</v>
      </c>
      <c r="B107" s="26" t="s">
        <v>169</v>
      </c>
      <c r="C107" s="10" t="s">
        <v>14</v>
      </c>
      <c r="D107" s="95">
        <f>КС!D107</f>
        <v>29325708</v>
      </c>
      <c r="E107" s="95">
        <f>ДС!D107</f>
        <v>9456801</v>
      </c>
      <c r="F107" s="95">
        <f t="shared" si="7"/>
        <v>100025609</v>
      </c>
      <c r="G107" s="95">
        <f>'АПУ профилактика '!D108</f>
        <v>29590521</v>
      </c>
      <c r="H107" s="95">
        <f>'АПУ профилактика '!M108</f>
        <v>5477066</v>
      </c>
      <c r="I107" s="95">
        <f>'АПУ неотл.пом.'!D107</f>
        <v>6544397</v>
      </c>
      <c r="J107" s="95">
        <f>'АПУ обращения'!D107</f>
        <v>34041201</v>
      </c>
      <c r="K107" s="95">
        <f>'ОДИ ПГГ'!D107</f>
        <v>644824</v>
      </c>
      <c r="L107" s="95">
        <v>0</v>
      </c>
      <c r="M107" s="95">
        <f>ФАП!D107</f>
        <v>23727600</v>
      </c>
      <c r="N107" s="95"/>
      <c r="O107" s="95">
        <f>СМП!D107</f>
        <v>0</v>
      </c>
      <c r="P107" s="95">
        <f>Гемодиализ!D107</f>
        <v>0</v>
      </c>
      <c r="Q107" s="95">
        <f>'Мед.реаб.(АПУ,ДС,КС)'!D107</f>
        <v>0</v>
      </c>
      <c r="R107" s="95">
        <f t="shared" ref="R107:R138" si="8">D107+E107+F107+O107+P107+Q107</f>
        <v>138808118</v>
      </c>
    </row>
    <row r="108" spans="1:18" s="1" customFormat="1" x14ac:dyDescent="0.2">
      <c r="A108" s="25">
        <v>95</v>
      </c>
      <c r="B108" s="12" t="s">
        <v>170</v>
      </c>
      <c r="C108" s="10" t="s">
        <v>31</v>
      </c>
      <c r="D108" s="95">
        <f>КС!D108</f>
        <v>44264829</v>
      </c>
      <c r="E108" s="95">
        <f>ДС!D108</f>
        <v>15178036</v>
      </c>
      <c r="F108" s="95">
        <f t="shared" si="7"/>
        <v>150658997</v>
      </c>
      <c r="G108" s="95">
        <f>'АПУ профилактика '!D109</f>
        <v>45095370</v>
      </c>
      <c r="H108" s="95">
        <f>'АПУ профилактика '!M109</f>
        <v>9824681</v>
      </c>
      <c r="I108" s="95">
        <f>'АПУ неотл.пом.'!D108</f>
        <v>10121883</v>
      </c>
      <c r="J108" s="95">
        <f>'АПУ обращения'!D108</f>
        <v>41816464</v>
      </c>
      <c r="K108" s="95">
        <f>'ОДИ ПГГ'!D108</f>
        <v>457211</v>
      </c>
      <c r="L108" s="95">
        <v>0</v>
      </c>
      <c r="M108" s="95">
        <f>ФАП!D108</f>
        <v>43343388</v>
      </c>
      <c r="N108" s="95"/>
      <c r="O108" s="95">
        <f>СМП!D108</f>
        <v>0</v>
      </c>
      <c r="P108" s="95">
        <f>Гемодиализ!D108</f>
        <v>0</v>
      </c>
      <c r="Q108" s="95">
        <f>'Мед.реаб.(АПУ,ДС,КС)'!D108</f>
        <v>0</v>
      </c>
      <c r="R108" s="95">
        <f t="shared" si="8"/>
        <v>210101862</v>
      </c>
    </row>
    <row r="109" spans="1:18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f>КС!D109</f>
        <v>80230194</v>
      </c>
      <c r="E109" s="95">
        <f>ДС!D109</f>
        <v>15105735</v>
      </c>
      <c r="F109" s="95">
        <f t="shared" si="7"/>
        <v>154637426</v>
      </c>
      <c r="G109" s="95">
        <f>'АПУ профилактика '!D110</f>
        <v>45029790</v>
      </c>
      <c r="H109" s="95">
        <f>'АПУ профилактика '!M110</f>
        <v>8326717</v>
      </c>
      <c r="I109" s="95">
        <f>'АПУ неотл.пом.'!D109</f>
        <v>9761935</v>
      </c>
      <c r="J109" s="95">
        <f>'АПУ обращения'!D109</f>
        <v>47161960</v>
      </c>
      <c r="K109" s="95">
        <f>'ОДИ ПГГ'!D109</f>
        <v>1745696</v>
      </c>
      <c r="L109" s="95">
        <v>0</v>
      </c>
      <c r="M109" s="95">
        <f>ФАП!D109</f>
        <v>42611328</v>
      </c>
      <c r="N109" s="95"/>
      <c r="O109" s="95">
        <f>СМП!D109</f>
        <v>0</v>
      </c>
      <c r="P109" s="95">
        <f>Гемодиализ!D109</f>
        <v>0</v>
      </c>
      <c r="Q109" s="95">
        <f>'Мед.реаб.(АПУ,ДС,КС)'!D109</f>
        <v>0</v>
      </c>
      <c r="R109" s="95">
        <f t="shared" si="8"/>
        <v>249973355</v>
      </c>
    </row>
    <row r="110" spans="1:18" s="22" customFormat="1" x14ac:dyDescent="0.2">
      <c r="A110" s="25">
        <v>97</v>
      </c>
      <c r="B110" s="24" t="s">
        <v>172</v>
      </c>
      <c r="C110" s="21" t="s">
        <v>13</v>
      </c>
      <c r="D110" s="95">
        <f>КС!D110</f>
        <v>191760768</v>
      </c>
      <c r="E110" s="95">
        <f>ДС!D110</f>
        <v>19118097</v>
      </c>
      <c r="F110" s="95">
        <f t="shared" si="7"/>
        <v>172578166</v>
      </c>
      <c r="G110" s="95">
        <f>'АПУ профилактика '!D111</f>
        <v>61811987</v>
      </c>
      <c r="H110" s="95">
        <f>'АПУ профилактика '!M111</f>
        <v>9662930</v>
      </c>
      <c r="I110" s="95">
        <f>'АПУ неотл.пом.'!D110</f>
        <v>9294140</v>
      </c>
      <c r="J110" s="95">
        <f>'АПУ обращения'!D110</f>
        <v>53980494</v>
      </c>
      <c r="K110" s="95">
        <f>'ОДИ ПГГ'!D110</f>
        <v>12619531</v>
      </c>
      <c r="L110" s="95">
        <v>1194000</v>
      </c>
      <c r="M110" s="95">
        <f>ФАП!D110</f>
        <v>24015084</v>
      </c>
      <c r="N110" s="98"/>
      <c r="O110" s="95">
        <f>СМП!D110</f>
        <v>104078029</v>
      </c>
      <c r="P110" s="95">
        <f>Гемодиализ!D110</f>
        <v>0</v>
      </c>
      <c r="Q110" s="95">
        <f>'Мед.реаб.(АПУ,ДС,КС)'!D110</f>
        <v>14151570</v>
      </c>
      <c r="R110" s="95">
        <f t="shared" si="8"/>
        <v>501686630</v>
      </c>
    </row>
    <row r="111" spans="1:18" s="1" customFormat="1" x14ac:dyDescent="0.2">
      <c r="A111" s="25">
        <v>98</v>
      </c>
      <c r="B111" s="26" t="s">
        <v>173</v>
      </c>
      <c r="C111" s="10" t="s">
        <v>32</v>
      </c>
      <c r="D111" s="95">
        <f>КС!D111</f>
        <v>36628429</v>
      </c>
      <c r="E111" s="95">
        <f>ДС!D111</f>
        <v>12226692</v>
      </c>
      <c r="F111" s="95">
        <f t="shared" si="7"/>
        <v>112455050</v>
      </c>
      <c r="G111" s="95">
        <f>'АПУ профилактика '!D112</f>
        <v>39874474</v>
      </c>
      <c r="H111" s="95">
        <f>'АПУ профилактика '!M112</f>
        <v>6132513</v>
      </c>
      <c r="I111" s="95">
        <f>'АПУ неотл.пом.'!D111</f>
        <v>7633117</v>
      </c>
      <c r="J111" s="95">
        <f>'АПУ обращения'!D111</f>
        <v>36024793</v>
      </c>
      <c r="K111" s="95">
        <f>'ОДИ ПГГ'!D111</f>
        <v>1166105</v>
      </c>
      <c r="L111" s="95">
        <v>0</v>
      </c>
      <c r="M111" s="95">
        <f>ФАП!D111</f>
        <v>21624048</v>
      </c>
      <c r="N111" s="95"/>
      <c r="O111" s="95">
        <f>СМП!D111</f>
        <v>0</v>
      </c>
      <c r="P111" s="95">
        <f>Гемодиализ!D111</f>
        <v>0</v>
      </c>
      <c r="Q111" s="95">
        <f>'Мед.реаб.(АПУ,ДС,КС)'!D111</f>
        <v>0</v>
      </c>
      <c r="R111" s="95">
        <f t="shared" si="8"/>
        <v>161310171</v>
      </c>
    </row>
    <row r="112" spans="1:18" s="1" customFormat="1" x14ac:dyDescent="0.2">
      <c r="A112" s="25">
        <v>99</v>
      </c>
      <c r="B112" s="26" t="s">
        <v>174</v>
      </c>
      <c r="C112" s="10" t="s">
        <v>56</v>
      </c>
      <c r="D112" s="95">
        <f>КС!D112</f>
        <v>50300713</v>
      </c>
      <c r="E112" s="95">
        <f>ДС!D112</f>
        <v>17292797</v>
      </c>
      <c r="F112" s="95">
        <f t="shared" si="7"/>
        <v>166690524</v>
      </c>
      <c r="G112" s="95">
        <f>'АПУ профилактика '!D113</f>
        <v>50154544</v>
      </c>
      <c r="H112" s="95">
        <f>'АПУ профилактика '!M113</f>
        <v>11354997</v>
      </c>
      <c r="I112" s="95">
        <f>'АПУ неотл.пом.'!D112</f>
        <v>10785160</v>
      </c>
      <c r="J112" s="95">
        <f>'АПУ обращения'!D112</f>
        <v>50748487</v>
      </c>
      <c r="K112" s="95">
        <f>'ОДИ ПГГ'!D112</f>
        <v>1998612</v>
      </c>
      <c r="L112" s="95">
        <v>0</v>
      </c>
      <c r="M112" s="95">
        <f>ФАП!D112</f>
        <v>41648724</v>
      </c>
      <c r="N112" s="95"/>
      <c r="O112" s="95">
        <f>СМП!D112</f>
        <v>0</v>
      </c>
      <c r="P112" s="95">
        <f>Гемодиализ!D112</f>
        <v>0</v>
      </c>
      <c r="Q112" s="95">
        <f>'Мед.реаб.(АПУ,ДС,КС)'!D112</f>
        <v>0</v>
      </c>
      <c r="R112" s="95">
        <f t="shared" si="8"/>
        <v>234284034</v>
      </c>
    </row>
    <row r="113" spans="1:18" s="1" customFormat="1" x14ac:dyDescent="0.2">
      <c r="A113" s="25">
        <v>100</v>
      </c>
      <c r="B113" s="12" t="s">
        <v>175</v>
      </c>
      <c r="C113" s="10" t="s">
        <v>34</v>
      </c>
      <c r="D113" s="95">
        <f>КС!D113</f>
        <v>85991803</v>
      </c>
      <c r="E113" s="95">
        <f>ДС!D113</f>
        <v>29501513</v>
      </c>
      <c r="F113" s="95">
        <f t="shared" si="7"/>
        <v>269834758</v>
      </c>
      <c r="G113" s="95">
        <f>'АПУ профилактика '!D114</f>
        <v>84912430</v>
      </c>
      <c r="H113" s="95">
        <f>'АПУ профилактика '!M114</f>
        <v>17078210</v>
      </c>
      <c r="I113" s="95">
        <f>'АПУ неотл.пом.'!D113</f>
        <v>18730667</v>
      </c>
      <c r="J113" s="95">
        <f>'АПУ обращения'!D113</f>
        <v>91600000</v>
      </c>
      <c r="K113" s="95">
        <f>'ОДИ ПГГ'!D113</f>
        <v>6659911</v>
      </c>
      <c r="L113" s="95">
        <v>0</v>
      </c>
      <c r="M113" s="95">
        <f>ФАП!D113</f>
        <v>50853540</v>
      </c>
      <c r="N113" s="95"/>
      <c r="O113" s="95">
        <f>СМП!D113</f>
        <v>0</v>
      </c>
      <c r="P113" s="95">
        <f>Гемодиализ!D113</f>
        <v>0</v>
      </c>
      <c r="Q113" s="95">
        <f>'Мед.реаб.(АПУ,ДС,КС)'!D113</f>
        <v>0</v>
      </c>
      <c r="R113" s="95">
        <f t="shared" si="8"/>
        <v>385328074</v>
      </c>
    </row>
    <row r="114" spans="1:18" s="1" customFormat="1" x14ac:dyDescent="0.2">
      <c r="A114" s="25">
        <v>101</v>
      </c>
      <c r="B114" s="14" t="s">
        <v>176</v>
      </c>
      <c r="C114" s="10" t="s">
        <v>246</v>
      </c>
      <c r="D114" s="95">
        <f>КС!D114</f>
        <v>36486739</v>
      </c>
      <c r="E114" s="95">
        <f>ДС!D114</f>
        <v>13025991</v>
      </c>
      <c r="F114" s="95">
        <f t="shared" si="7"/>
        <v>133988593</v>
      </c>
      <c r="G114" s="95">
        <f>'АПУ профилактика '!D115</f>
        <v>39960559</v>
      </c>
      <c r="H114" s="95">
        <f>'АПУ профилактика '!M115</f>
        <v>8062287</v>
      </c>
      <c r="I114" s="95">
        <f>'АПУ неотл.пом.'!D114</f>
        <v>8768252</v>
      </c>
      <c r="J114" s="95">
        <f>'АПУ обращения'!D114</f>
        <v>39530839</v>
      </c>
      <c r="K114" s="95">
        <f>'ОДИ ПГГ'!D114</f>
        <v>398844</v>
      </c>
      <c r="L114" s="95">
        <v>0</v>
      </c>
      <c r="M114" s="95">
        <f>ФАП!D114</f>
        <v>37267812</v>
      </c>
      <c r="N114" s="95"/>
      <c r="O114" s="95">
        <f>СМП!D114</f>
        <v>0</v>
      </c>
      <c r="P114" s="95">
        <f>Гемодиализ!D114</f>
        <v>0</v>
      </c>
      <c r="Q114" s="95">
        <f>'Мед.реаб.(АПУ,ДС,КС)'!D114</f>
        <v>5615900</v>
      </c>
      <c r="R114" s="95">
        <f t="shared" si="8"/>
        <v>189117223</v>
      </c>
    </row>
    <row r="115" spans="1:18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f>КС!D115</f>
        <v>0</v>
      </c>
      <c r="E115" s="95">
        <f>ДС!D115</f>
        <v>0</v>
      </c>
      <c r="F115" s="95">
        <f t="shared" si="7"/>
        <v>1278851</v>
      </c>
      <c r="G115" s="95">
        <f>'АПУ профилактика '!D116</f>
        <v>1278851</v>
      </c>
      <c r="H115" s="95">
        <f>'АПУ профилактика '!M116</f>
        <v>0</v>
      </c>
      <c r="I115" s="95">
        <f>'АПУ неотл.пом.'!D115</f>
        <v>0</v>
      </c>
      <c r="J115" s="95">
        <f>'АПУ обращения'!D115</f>
        <v>0</v>
      </c>
      <c r="K115" s="95">
        <f>'ОДИ ПГГ'!D115</f>
        <v>0</v>
      </c>
      <c r="L115" s="95">
        <v>0</v>
      </c>
      <c r="M115" s="95">
        <f>ФАП!D115</f>
        <v>0</v>
      </c>
      <c r="N115" s="95"/>
      <c r="O115" s="95">
        <f>СМП!D115</f>
        <v>0</v>
      </c>
      <c r="P115" s="95">
        <f>Гемодиализ!D115</f>
        <v>191596897</v>
      </c>
      <c r="Q115" s="95">
        <f>'Мед.реаб.(АПУ,ДС,КС)'!D115</f>
        <v>0</v>
      </c>
      <c r="R115" s="95">
        <f t="shared" si="8"/>
        <v>192875748</v>
      </c>
    </row>
    <row r="116" spans="1:18" s="1" customFormat="1" x14ac:dyDescent="0.2">
      <c r="A116" s="25">
        <v>103</v>
      </c>
      <c r="B116" s="12" t="s">
        <v>179</v>
      </c>
      <c r="C116" s="10" t="s">
        <v>180</v>
      </c>
      <c r="D116" s="95">
        <f>КС!D116</f>
        <v>0</v>
      </c>
      <c r="E116" s="95">
        <f>ДС!D116</f>
        <v>60577547</v>
      </c>
      <c r="F116" s="95">
        <f t="shared" si="7"/>
        <v>0</v>
      </c>
      <c r="G116" s="95">
        <f>'АПУ профилактика '!D117</f>
        <v>0</v>
      </c>
      <c r="H116" s="95">
        <f>'АПУ профилактика '!M117</f>
        <v>0</v>
      </c>
      <c r="I116" s="95">
        <f>'АПУ неотл.пом.'!D116</f>
        <v>0</v>
      </c>
      <c r="J116" s="95">
        <f>'АПУ обращения'!D116</f>
        <v>0</v>
      </c>
      <c r="K116" s="95">
        <f>'ОДИ ПГГ'!D116</f>
        <v>0</v>
      </c>
      <c r="L116" s="95">
        <v>0</v>
      </c>
      <c r="M116" s="95">
        <f>ФАП!D116</f>
        <v>0</v>
      </c>
      <c r="N116" s="95"/>
      <c r="O116" s="95">
        <f>СМП!D116</f>
        <v>0</v>
      </c>
      <c r="P116" s="95">
        <f>Гемодиализ!D116</f>
        <v>0</v>
      </c>
      <c r="Q116" s="95">
        <f>'Мед.реаб.(АПУ,ДС,КС)'!D116</f>
        <v>0</v>
      </c>
      <c r="R116" s="95">
        <f t="shared" si="8"/>
        <v>60577547</v>
      </c>
    </row>
    <row r="117" spans="1:18" s="1" customFormat="1" x14ac:dyDescent="0.2">
      <c r="A117" s="25">
        <v>104</v>
      </c>
      <c r="B117" s="26" t="s">
        <v>181</v>
      </c>
      <c r="C117" s="10" t="s">
        <v>182</v>
      </c>
      <c r="D117" s="95">
        <f>КС!D117</f>
        <v>0</v>
      </c>
      <c r="E117" s="95">
        <f>ДС!D117</f>
        <v>0</v>
      </c>
      <c r="F117" s="95">
        <f t="shared" si="7"/>
        <v>244886</v>
      </c>
      <c r="G117" s="95">
        <f>'АПУ профилактика '!D118</f>
        <v>244886</v>
      </c>
      <c r="H117" s="95">
        <f>'АПУ профилактика '!M118</f>
        <v>0</v>
      </c>
      <c r="I117" s="95">
        <f>'АПУ неотл.пом.'!D117</f>
        <v>0</v>
      </c>
      <c r="J117" s="95">
        <f>'АПУ обращения'!D117</f>
        <v>0</v>
      </c>
      <c r="K117" s="95">
        <f>'ОДИ ПГГ'!D117</f>
        <v>0</v>
      </c>
      <c r="L117" s="95">
        <v>0</v>
      </c>
      <c r="M117" s="95">
        <f>ФАП!D117</f>
        <v>0</v>
      </c>
      <c r="N117" s="95"/>
      <c r="O117" s="95">
        <f>СМП!D117</f>
        <v>0</v>
      </c>
      <c r="P117" s="95">
        <f>Гемодиализ!D117</f>
        <v>36430738</v>
      </c>
      <c r="Q117" s="95">
        <f>'Мед.реаб.(АПУ,ДС,КС)'!D117</f>
        <v>0</v>
      </c>
      <c r="R117" s="95">
        <f t="shared" si="8"/>
        <v>36675624</v>
      </c>
    </row>
    <row r="118" spans="1:18" s="1" customFormat="1" x14ac:dyDescent="0.2">
      <c r="A118" s="25">
        <v>105</v>
      </c>
      <c r="B118" s="26" t="s">
        <v>183</v>
      </c>
      <c r="C118" s="10" t="s">
        <v>184</v>
      </c>
      <c r="D118" s="95">
        <f>КС!D118</f>
        <v>0</v>
      </c>
      <c r="E118" s="95">
        <f>ДС!D118</f>
        <v>211043</v>
      </c>
      <c r="F118" s="95">
        <f t="shared" si="7"/>
        <v>27476</v>
      </c>
      <c r="G118" s="95">
        <f>'АПУ профилактика '!D119</f>
        <v>0</v>
      </c>
      <c r="H118" s="95">
        <f>'АПУ профилактика '!M119</f>
        <v>0</v>
      </c>
      <c r="I118" s="95">
        <f>'АПУ неотл.пом.'!D118</f>
        <v>0</v>
      </c>
      <c r="J118" s="95">
        <f>'АПУ обращения'!D118</f>
        <v>27476</v>
      </c>
      <c r="K118" s="95">
        <f>'ОДИ ПГГ'!D118</f>
        <v>0</v>
      </c>
      <c r="L118" s="95">
        <v>0</v>
      </c>
      <c r="M118" s="95">
        <f>ФАП!D118</f>
        <v>0</v>
      </c>
      <c r="N118" s="95"/>
      <c r="O118" s="95">
        <f>СМП!D118</f>
        <v>0</v>
      </c>
      <c r="P118" s="95">
        <f>Гемодиализ!D118</f>
        <v>0</v>
      </c>
      <c r="Q118" s="95">
        <f>'Мед.реаб.(АПУ,ДС,КС)'!D118</f>
        <v>0</v>
      </c>
      <c r="R118" s="95">
        <f t="shared" si="8"/>
        <v>238519</v>
      </c>
    </row>
    <row r="119" spans="1:18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f>КС!D119</f>
        <v>0</v>
      </c>
      <c r="E119" s="95">
        <f>ДС!D119</f>
        <v>233013</v>
      </c>
      <c r="F119" s="95">
        <f t="shared" si="7"/>
        <v>0</v>
      </c>
      <c r="G119" s="95">
        <f>'АПУ профилактика '!D120</f>
        <v>0</v>
      </c>
      <c r="H119" s="95">
        <f>'АПУ профилактика '!M120</f>
        <v>0</v>
      </c>
      <c r="I119" s="95">
        <f>'АПУ неотл.пом.'!D119</f>
        <v>0</v>
      </c>
      <c r="J119" s="95">
        <f>'АПУ обращения'!D119</f>
        <v>0</v>
      </c>
      <c r="K119" s="95">
        <f>'ОДИ ПГГ'!D119</f>
        <v>0</v>
      </c>
      <c r="L119" s="95">
        <v>0</v>
      </c>
      <c r="M119" s="95">
        <f>ФАП!D119</f>
        <v>0</v>
      </c>
      <c r="N119" s="95"/>
      <c r="O119" s="95">
        <f>СМП!D119</f>
        <v>0</v>
      </c>
      <c r="P119" s="95">
        <f>Гемодиализ!D119</f>
        <v>0</v>
      </c>
      <c r="Q119" s="95">
        <f>'Мед.реаб.(АПУ,ДС,КС)'!D119</f>
        <v>0</v>
      </c>
      <c r="R119" s="95">
        <f t="shared" si="8"/>
        <v>233013</v>
      </c>
    </row>
    <row r="120" spans="1:18" s="1" customFormat="1" ht="24" x14ac:dyDescent="0.2">
      <c r="A120" s="25">
        <v>107</v>
      </c>
      <c r="B120" s="26" t="s">
        <v>187</v>
      </c>
      <c r="C120" s="10" t="s">
        <v>188</v>
      </c>
      <c r="D120" s="95">
        <f>КС!D120</f>
        <v>0</v>
      </c>
      <c r="E120" s="95">
        <f>ДС!D120</f>
        <v>286938</v>
      </c>
      <c r="F120" s="95">
        <f t="shared" si="7"/>
        <v>0</v>
      </c>
      <c r="G120" s="95">
        <f>'АПУ профилактика '!D121</f>
        <v>0</v>
      </c>
      <c r="H120" s="95">
        <f>'АПУ профилактика '!M121</f>
        <v>0</v>
      </c>
      <c r="I120" s="95">
        <f>'АПУ неотл.пом.'!D120</f>
        <v>0</v>
      </c>
      <c r="J120" s="95">
        <f>'АПУ обращения'!D120</f>
        <v>0</v>
      </c>
      <c r="K120" s="95">
        <f>'ОДИ ПГГ'!D120</f>
        <v>0</v>
      </c>
      <c r="L120" s="95">
        <v>0</v>
      </c>
      <c r="M120" s="95">
        <f>ФАП!D120</f>
        <v>0</v>
      </c>
      <c r="N120" s="95"/>
      <c r="O120" s="95">
        <f>СМП!D120</f>
        <v>0</v>
      </c>
      <c r="P120" s="95">
        <f>Гемодиализ!D120</f>
        <v>0</v>
      </c>
      <c r="Q120" s="95">
        <f>'Мед.реаб.(АПУ,ДС,КС)'!D120</f>
        <v>0</v>
      </c>
      <c r="R120" s="95">
        <f t="shared" si="8"/>
        <v>286938</v>
      </c>
    </row>
    <row r="121" spans="1:18" s="1" customFormat="1" x14ac:dyDescent="0.2">
      <c r="A121" s="25">
        <v>108</v>
      </c>
      <c r="B121" s="26" t="s">
        <v>189</v>
      </c>
      <c r="C121" s="10" t="s">
        <v>190</v>
      </c>
      <c r="D121" s="95">
        <f>КС!D121</f>
        <v>0</v>
      </c>
      <c r="E121" s="95">
        <f>ДС!D121</f>
        <v>0</v>
      </c>
      <c r="F121" s="95">
        <f t="shared" si="7"/>
        <v>3185997</v>
      </c>
      <c r="G121" s="95">
        <f>'АПУ профилактика '!D122</f>
        <v>0</v>
      </c>
      <c r="H121" s="95">
        <f>'АПУ профилактика '!M122</f>
        <v>0</v>
      </c>
      <c r="I121" s="95">
        <f>'АПУ неотл.пом.'!D121</f>
        <v>0</v>
      </c>
      <c r="J121" s="95">
        <f>'АПУ обращения'!D121</f>
        <v>0</v>
      </c>
      <c r="K121" s="95">
        <f>'ОДИ ПГГ'!D121</f>
        <v>3185997</v>
      </c>
      <c r="L121" s="95">
        <v>0</v>
      </c>
      <c r="M121" s="95">
        <f>ФАП!D121</f>
        <v>0</v>
      </c>
      <c r="N121" s="95"/>
      <c r="O121" s="95">
        <f>СМП!D121</f>
        <v>0</v>
      </c>
      <c r="P121" s="95">
        <f>Гемодиализ!D121</f>
        <v>0</v>
      </c>
      <c r="Q121" s="95">
        <f>'Мед.реаб.(АПУ,ДС,КС)'!D121</f>
        <v>0</v>
      </c>
      <c r="R121" s="95">
        <f t="shared" si="8"/>
        <v>3185997</v>
      </c>
    </row>
    <row r="122" spans="1:18" s="1" customFormat="1" x14ac:dyDescent="0.2">
      <c r="A122" s="25">
        <v>109</v>
      </c>
      <c r="B122" s="26" t="s">
        <v>191</v>
      </c>
      <c r="C122" s="10" t="s">
        <v>192</v>
      </c>
      <c r="D122" s="95">
        <f>КС!D122</f>
        <v>0</v>
      </c>
      <c r="E122" s="95">
        <f>ДС!D122</f>
        <v>21170852</v>
      </c>
      <c r="F122" s="95">
        <f t="shared" si="7"/>
        <v>4768482</v>
      </c>
      <c r="G122" s="95">
        <f>'АПУ профилактика '!D123</f>
        <v>4768482</v>
      </c>
      <c r="H122" s="95">
        <f>'АПУ профилактика '!M123</f>
        <v>0</v>
      </c>
      <c r="I122" s="95">
        <f>'АПУ неотл.пом.'!D122</f>
        <v>0</v>
      </c>
      <c r="J122" s="95">
        <f>'АПУ обращения'!D122</f>
        <v>0</v>
      </c>
      <c r="K122" s="95">
        <f>'ОДИ ПГГ'!D122</f>
        <v>0</v>
      </c>
      <c r="L122" s="95">
        <v>0</v>
      </c>
      <c r="M122" s="95">
        <f>ФАП!D122</f>
        <v>0</v>
      </c>
      <c r="N122" s="95"/>
      <c r="O122" s="95">
        <f>СМП!D122</f>
        <v>0</v>
      </c>
      <c r="P122" s="95">
        <f>Гемодиализ!D122</f>
        <v>716565358</v>
      </c>
      <c r="Q122" s="95">
        <f>'Мед.реаб.(АПУ,ДС,КС)'!D122</f>
        <v>0</v>
      </c>
      <c r="R122" s="95">
        <f t="shared" si="8"/>
        <v>742504692</v>
      </c>
    </row>
    <row r="123" spans="1:18" s="1" customFormat="1" x14ac:dyDescent="0.2">
      <c r="A123" s="25">
        <v>110</v>
      </c>
      <c r="B123" s="18" t="s">
        <v>193</v>
      </c>
      <c r="C123" s="16" t="s">
        <v>194</v>
      </c>
      <c r="D123" s="95">
        <f>КС!D123</f>
        <v>0</v>
      </c>
      <c r="E123" s="95">
        <f>ДС!D123</f>
        <v>0</v>
      </c>
      <c r="F123" s="95">
        <f t="shared" si="7"/>
        <v>72051271</v>
      </c>
      <c r="G123" s="95">
        <f>'АПУ профилактика '!D124</f>
        <v>0</v>
      </c>
      <c r="H123" s="95">
        <f>'АПУ профилактика '!M124</f>
        <v>0</v>
      </c>
      <c r="I123" s="95">
        <f>'АПУ неотл.пом.'!D123</f>
        <v>0</v>
      </c>
      <c r="J123" s="95">
        <f>'АПУ обращения'!D123</f>
        <v>0</v>
      </c>
      <c r="K123" s="95">
        <f>'ОДИ ПГГ'!D123</f>
        <v>72051271</v>
      </c>
      <c r="L123" s="95">
        <v>0</v>
      </c>
      <c r="M123" s="95">
        <f>ФАП!D123</f>
        <v>0</v>
      </c>
      <c r="N123" s="95"/>
      <c r="O123" s="95">
        <f>СМП!D123</f>
        <v>0</v>
      </c>
      <c r="P123" s="95">
        <f>Гемодиализ!D123</f>
        <v>0</v>
      </c>
      <c r="Q123" s="95">
        <f>'Мед.реаб.(АПУ,ДС,КС)'!D123</f>
        <v>0</v>
      </c>
      <c r="R123" s="95">
        <f t="shared" si="8"/>
        <v>72051271</v>
      </c>
    </row>
    <row r="124" spans="1:18" s="1" customFormat="1" x14ac:dyDescent="0.2">
      <c r="A124" s="25">
        <v>111</v>
      </c>
      <c r="B124" s="18" t="s">
        <v>280</v>
      </c>
      <c r="C124" s="16" t="s">
        <v>255</v>
      </c>
      <c r="D124" s="95">
        <f>КС!D124</f>
        <v>0</v>
      </c>
      <c r="E124" s="95">
        <f>ДС!D124</f>
        <v>0</v>
      </c>
      <c r="F124" s="95">
        <f t="shared" si="7"/>
        <v>232960</v>
      </c>
      <c r="G124" s="95">
        <f>'АПУ профилактика '!D125</f>
        <v>232960</v>
      </c>
      <c r="H124" s="95">
        <f>'АПУ профилактика '!M125</f>
        <v>0</v>
      </c>
      <c r="I124" s="95">
        <f>'АПУ неотл.пом.'!D124</f>
        <v>0</v>
      </c>
      <c r="J124" s="95">
        <f>'АПУ обращения'!D124</f>
        <v>0</v>
      </c>
      <c r="K124" s="95">
        <f>'ОДИ ПГГ'!D124</f>
        <v>0</v>
      </c>
      <c r="L124" s="95">
        <v>0</v>
      </c>
      <c r="M124" s="95">
        <f>ФАП!D124</f>
        <v>0</v>
      </c>
      <c r="N124" s="95"/>
      <c r="O124" s="95">
        <f>СМП!D124</f>
        <v>0</v>
      </c>
      <c r="P124" s="95">
        <f>Гемодиализ!D124</f>
        <v>0</v>
      </c>
      <c r="Q124" s="95">
        <f>'Мед.реаб.(АПУ,ДС,КС)'!D124</f>
        <v>0</v>
      </c>
      <c r="R124" s="95">
        <f t="shared" si="8"/>
        <v>232960</v>
      </c>
    </row>
    <row r="125" spans="1:18" s="1" customFormat="1" x14ac:dyDescent="0.2">
      <c r="A125" s="25">
        <v>112</v>
      </c>
      <c r="B125" s="14" t="s">
        <v>195</v>
      </c>
      <c r="C125" s="10" t="s">
        <v>196</v>
      </c>
      <c r="D125" s="95">
        <f>КС!D125</f>
        <v>195662649</v>
      </c>
      <c r="E125" s="95">
        <f>ДС!D125</f>
        <v>67106197</v>
      </c>
      <c r="F125" s="95">
        <f t="shared" si="7"/>
        <v>7375500</v>
      </c>
      <c r="G125" s="95">
        <f>'АПУ профилактика '!D126</f>
        <v>0</v>
      </c>
      <c r="H125" s="95">
        <f>'АПУ профилактика '!M126</f>
        <v>0</v>
      </c>
      <c r="I125" s="95">
        <f>'АПУ неотл.пом.'!D125</f>
        <v>0</v>
      </c>
      <c r="J125" s="95">
        <f>'АПУ обращения'!D125</f>
        <v>0</v>
      </c>
      <c r="K125" s="95">
        <f>'ОДИ ПГГ'!D125</f>
        <v>7375500</v>
      </c>
      <c r="L125" s="95">
        <v>0</v>
      </c>
      <c r="M125" s="95">
        <f>ФАП!D125</f>
        <v>0</v>
      </c>
      <c r="N125" s="95"/>
      <c r="O125" s="95">
        <f>СМП!D125</f>
        <v>0</v>
      </c>
      <c r="P125" s="95">
        <f>Гемодиализ!D125</f>
        <v>0</v>
      </c>
      <c r="Q125" s="95">
        <f>'Мед.реаб.(АПУ,ДС,КС)'!D125</f>
        <v>0</v>
      </c>
      <c r="R125" s="95">
        <f t="shared" si="8"/>
        <v>270144346</v>
      </c>
    </row>
    <row r="126" spans="1:18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f>КС!D126</f>
        <v>0</v>
      </c>
      <c r="E126" s="95">
        <f>ДС!D126</f>
        <v>0</v>
      </c>
      <c r="F126" s="95">
        <f t="shared" si="7"/>
        <v>25889</v>
      </c>
      <c r="G126" s="95">
        <f>'АПУ профилактика '!D127</f>
        <v>0</v>
      </c>
      <c r="H126" s="95">
        <f>'АПУ профилактика '!M127</f>
        <v>0</v>
      </c>
      <c r="I126" s="95">
        <f>'АПУ неотл.пом.'!D126</f>
        <v>0</v>
      </c>
      <c r="J126" s="95">
        <f>'АПУ обращения'!D126</f>
        <v>25889</v>
      </c>
      <c r="K126" s="95">
        <f>'ОДИ ПГГ'!D126</f>
        <v>0</v>
      </c>
      <c r="L126" s="95">
        <v>0</v>
      </c>
      <c r="M126" s="95">
        <f>ФАП!D126</f>
        <v>0</v>
      </c>
      <c r="N126" s="95"/>
      <c r="O126" s="95">
        <f>СМП!D126</f>
        <v>0</v>
      </c>
      <c r="P126" s="95">
        <f>Гемодиализ!D126</f>
        <v>0</v>
      </c>
      <c r="Q126" s="95">
        <f>'Мед.реаб.(АПУ,ДС,КС)'!D126</f>
        <v>0</v>
      </c>
      <c r="R126" s="95">
        <f t="shared" si="8"/>
        <v>25889</v>
      </c>
    </row>
    <row r="127" spans="1:18" s="1" customFormat="1" x14ac:dyDescent="0.2">
      <c r="A127" s="25">
        <v>114</v>
      </c>
      <c r="B127" s="12" t="s">
        <v>199</v>
      </c>
      <c r="C127" s="19" t="s">
        <v>200</v>
      </c>
      <c r="D127" s="95">
        <f>КС!D127</f>
        <v>0</v>
      </c>
      <c r="E127" s="95">
        <f>ДС!D127</f>
        <v>60560916</v>
      </c>
      <c r="F127" s="95">
        <f t="shared" si="7"/>
        <v>0</v>
      </c>
      <c r="G127" s="95">
        <f>'АПУ профилактика '!D128</f>
        <v>0</v>
      </c>
      <c r="H127" s="95">
        <f>'АПУ профилактика '!M128</f>
        <v>0</v>
      </c>
      <c r="I127" s="95">
        <f>'АПУ неотл.пом.'!D127</f>
        <v>0</v>
      </c>
      <c r="J127" s="95">
        <f>'АПУ обращения'!D127</f>
        <v>0</v>
      </c>
      <c r="K127" s="95">
        <f>'ОДИ ПГГ'!D127</f>
        <v>0</v>
      </c>
      <c r="L127" s="95">
        <v>0</v>
      </c>
      <c r="M127" s="95">
        <f>ФАП!D127</f>
        <v>0</v>
      </c>
      <c r="N127" s="95"/>
      <c r="O127" s="95">
        <f>СМП!D127</f>
        <v>0</v>
      </c>
      <c r="P127" s="95">
        <f>Гемодиализ!D127</f>
        <v>0</v>
      </c>
      <c r="Q127" s="95">
        <f>'Мед.реаб.(АПУ,ДС,КС)'!D127</f>
        <v>0</v>
      </c>
      <c r="R127" s="95">
        <f t="shared" si="8"/>
        <v>60560916</v>
      </c>
    </row>
    <row r="128" spans="1:18" s="1" customFormat="1" x14ac:dyDescent="0.2">
      <c r="A128" s="25">
        <v>115</v>
      </c>
      <c r="B128" s="26" t="s">
        <v>201</v>
      </c>
      <c r="C128" s="10" t="s">
        <v>294</v>
      </c>
      <c r="D128" s="95">
        <f>КС!D128</f>
        <v>0</v>
      </c>
      <c r="E128" s="95">
        <f>ДС!D128</f>
        <v>163775</v>
      </c>
      <c r="F128" s="95">
        <f t="shared" si="7"/>
        <v>0</v>
      </c>
      <c r="G128" s="95">
        <f>'АПУ профилактика '!D129</f>
        <v>0</v>
      </c>
      <c r="H128" s="95">
        <f>'АПУ профилактика '!M129</f>
        <v>0</v>
      </c>
      <c r="I128" s="95">
        <f>'АПУ неотл.пом.'!D128</f>
        <v>0</v>
      </c>
      <c r="J128" s="95">
        <f>'АПУ обращения'!D128</f>
        <v>0</v>
      </c>
      <c r="K128" s="95">
        <f>'ОДИ ПГГ'!D128</f>
        <v>0</v>
      </c>
      <c r="L128" s="95">
        <v>0</v>
      </c>
      <c r="M128" s="95">
        <f>ФАП!D128</f>
        <v>0</v>
      </c>
      <c r="N128" s="95"/>
      <c r="O128" s="95">
        <f>СМП!D128</f>
        <v>0</v>
      </c>
      <c r="P128" s="95">
        <f>Гемодиализ!D128</f>
        <v>0</v>
      </c>
      <c r="Q128" s="95">
        <f>'Мед.реаб.(АПУ,ДС,КС)'!D128</f>
        <v>0</v>
      </c>
      <c r="R128" s="95">
        <f t="shared" si="8"/>
        <v>163775</v>
      </c>
    </row>
    <row r="129" spans="1:18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f>КС!D129</f>
        <v>0</v>
      </c>
      <c r="E129" s="95">
        <f>ДС!D129</f>
        <v>130088</v>
      </c>
      <c r="F129" s="95">
        <f t="shared" si="7"/>
        <v>6409787</v>
      </c>
      <c r="G129" s="95">
        <f>'АПУ профилактика '!D130</f>
        <v>0</v>
      </c>
      <c r="H129" s="95">
        <f>'АПУ профилактика '!M130</f>
        <v>0</v>
      </c>
      <c r="I129" s="95">
        <f>'АПУ неотл.пом.'!D129</f>
        <v>0</v>
      </c>
      <c r="J129" s="95">
        <f>'АПУ обращения'!D129</f>
        <v>80986</v>
      </c>
      <c r="K129" s="95">
        <f>'ОДИ ПГГ'!D129</f>
        <v>6328801</v>
      </c>
      <c r="L129" s="95">
        <v>0</v>
      </c>
      <c r="M129" s="95">
        <f>ФАП!D129</f>
        <v>0</v>
      </c>
      <c r="N129" s="95"/>
      <c r="O129" s="95">
        <f>СМП!D129</f>
        <v>0</v>
      </c>
      <c r="P129" s="95">
        <f>Гемодиализ!D129</f>
        <v>0</v>
      </c>
      <c r="Q129" s="95">
        <f>'Мед.реаб.(АПУ,ДС,КС)'!D129</f>
        <v>0</v>
      </c>
      <c r="R129" s="95">
        <f t="shared" si="8"/>
        <v>6539875</v>
      </c>
    </row>
    <row r="130" spans="1:18" s="1" customFormat="1" x14ac:dyDescent="0.2">
      <c r="A130" s="25">
        <v>117</v>
      </c>
      <c r="B130" s="14" t="s">
        <v>203</v>
      </c>
      <c r="C130" s="10" t="s">
        <v>204</v>
      </c>
      <c r="D130" s="95">
        <f>КС!D130</f>
        <v>0</v>
      </c>
      <c r="E130" s="95">
        <f>ДС!D130</f>
        <v>0</v>
      </c>
      <c r="F130" s="95">
        <f t="shared" si="7"/>
        <v>0</v>
      </c>
      <c r="G130" s="95">
        <f>'АПУ профилактика '!D131</f>
        <v>0</v>
      </c>
      <c r="H130" s="95">
        <f>'АПУ профилактика '!M131</f>
        <v>0</v>
      </c>
      <c r="I130" s="95">
        <f>'АПУ неотл.пом.'!D130</f>
        <v>0</v>
      </c>
      <c r="J130" s="95">
        <f>'АПУ обращения'!D130</f>
        <v>0</v>
      </c>
      <c r="K130" s="95">
        <f>'ОДИ ПГГ'!D130</f>
        <v>0</v>
      </c>
      <c r="L130" s="95">
        <v>0</v>
      </c>
      <c r="M130" s="95">
        <f>ФАП!D130</f>
        <v>0</v>
      </c>
      <c r="N130" s="95"/>
      <c r="O130" s="95">
        <f>СМП!D130</f>
        <v>0</v>
      </c>
      <c r="P130" s="95">
        <f>Гемодиализ!D130</f>
        <v>0</v>
      </c>
      <c r="Q130" s="95">
        <f>'Мед.реаб.(АПУ,ДС,КС)'!D130</f>
        <v>0</v>
      </c>
      <c r="R130" s="95">
        <f t="shared" si="8"/>
        <v>0</v>
      </c>
    </row>
    <row r="131" spans="1:18" s="1" customFormat="1" x14ac:dyDescent="0.2">
      <c r="A131" s="25">
        <v>118</v>
      </c>
      <c r="B131" s="14" t="s">
        <v>205</v>
      </c>
      <c r="C131" s="10" t="s">
        <v>206</v>
      </c>
      <c r="D131" s="95">
        <f>КС!D131</f>
        <v>0</v>
      </c>
      <c r="E131" s="95">
        <f>ДС!D131</f>
        <v>0</v>
      </c>
      <c r="F131" s="95">
        <f t="shared" si="7"/>
        <v>0</v>
      </c>
      <c r="G131" s="95">
        <f>'АПУ профилактика '!D132</f>
        <v>0</v>
      </c>
      <c r="H131" s="95">
        <f>'АПУ профилактика '!M132</f>
        <v>0</v>
      </c>
      <c r="I131" s="95">
        <f>'АПУ неотл.пом.'!D131</f>
        <v>0</v>
      </c>
      <c r="J131" s="95">
        <f>'АПУ обращения'!D131</f>
        <v>0</v>
      </c>
      <c r="K131" s="95">
        <f>'ОДИ ПГГ'!D131</f>
        <v>0</v>
      </c>
      <c r="L131" s="95">
        <v>0</v>
      </c>
      <c r="M131" s="95">
        <f>ФАП!D131</f>
        <v>0</v>
      </c>
      <c r="N131" s="95"/>
      <c r="O131" s="95">
        <f>СМП!D131</f>
        <v>0</v>
      </c>
      <c r="P131" s="95">
        <f>Гемодиализ!D131</f>
        <v>0</v>
      </c>
      <c r="Q131" s="95">
        <f>'Мед.реаб.(АПУ,ДС,КС)'!D131</f>
        <v>0</v>
      </c>
      <c r="R131" s="95">
        <f t="shared" si="8"/>
        <v>0</v>
      </c>
    </row>
    <row r="132" spans="1:18" s="1" customFormat="1" x14ac:dyDescent="0.2">
      <c r="A132" s="25">
        <v>119</v>
      </c>
      <c r="B132" s="12" t="s">
        <v>207</v>
      </c>
      <c r="C132" s="10" t="s">
        <v>208</v>
      </c>
      <c r="D132" s="95">
        <f>КС!D132</f>
        <v>0</v>
      </c>
      <c r="E132" s="95">
        <f>ДС!D132</f>
        <v>0</v>
      </c>
      <c r="F132" s="95">
        <f t="shared" si="7"/>
        <v>360527</v>
      </c>
      <c r="G132" s="95">
        <f>'АПУ профилактика '!D133</f>
        <v>360527</v>
      </c>
      <c r="H132" s="95">
        <f>'АПУ профилактика '!M133</f>
        <v>0</v>
      </c>
      <c r="I132" s="95">
        <f>'АПУ неотл.пом.'!D132</f>
        <v>0</v>
      </c>
      <c r="J132" s="95">
        <f>'АПУ обращения'!D132</f>
        <v>0</v>
      </c>
      <c r="K132" s="95">
        <f>'ОДИ ПГГ'!D132</f>
        <v>0</v>
      </c>
      <c r="L132" s="95">
        <v>0</v>
      </c>
      <c r="M132" s="95">
        <f>ФАП!D132</f>
        <v>0</v>
      </c>
      <c r="N132" s="95"/>
      <c r="O132" s="95">
        <f>СМП!D132</f>
        <v>0</v>
      </c>
      <c r="P132" s="95">
        <f>Гемодиализ!D132</f>
        <v>53453073</v>
      </c>
      <c r="Q132" s="95">
        <f>'Мед.реаб.(АПУ,ДС,КС)'!D132</f>
        <v>0</v>
      </c>
      <c r="R132" s="95">
        <f t="shared" si="8"/>
        <v>53813600</v>
      </c>
    </row>
    <row r="133" spans="1:18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f>КС!D133</f>
        <v>0</v>
      </c>
      <c r="E133" s="95">
        <f>ДС!D133</f>
        <v>58830215</v>
      </c>
      <c r="F133" s="95">
        <f t="shared" si="7"/>
        <v>0</v>
      </c>
      <c r="G133" s="95">
        <f>'АПУ профилактика '!D134</f>
        <v>0</v>
      </c>
      <c r="H133" s="95">
        <f>'АПУ профилактика '!M134</f>
        <v>0</v>
      </c>
      <c r="I133" s="95">
        <f>'АПУ неотл.пом.'!D133</f>
        <v>0</v>
      </c>
      <c r="J133" s="95">
        <f>'АПУ обращения'!D133</f>
        <v>0</v>
      </c>
      <c r="K133" s="95">
        <f>'ОДИ ПГГ'!D133</f>
        <v>0</v>
      </c>
      <c r="L133" s="95">
        <v>0</v>
      </c>
      <c r="M133" s="95">
        <f>ФАП!D133</f>
        <v>0</v>
      </c>
      <c r="N133" s="95"/>
      <c r="O133" s="95">
        <f>СМП!D133</f>
        <v>0</v>
      </c>
      <c r="P133" s="95">
        <f>Гемодиализ!D133</f>
        <v>0</v>
      </c>
      <c r="Q133" s="95">
        <f>'Мед.реаб.(АПУ,ДС,КС)'!D133</f>
        <v>0</v>
      </c>
      <c r="R133" s="95">
        <f t="shared" si="8"/>
        <v>58830215</v>
      </c>
    </row>
    <row r="134" spans="1:18" s="1" customFormat="1" x14ac:dyDescent="0.2">
      <c r="A134" s="25">
        <v>121</v>
      </c>
      <c r="B134" s="26" t="s">
        <v>211</v>
      </c>
      <c r="C134" s="10" t="s">
        <v>212</v>
      </c>
      <c r="D134" s="95">
        <f>КС!D134</f>
        <v>0</v>
      </c>
      <c r="E134" s="95">
        <f>ДС!D134</f>
        <v>0</v>
      </c>
      <c r="F134" s="95">
        <f t="shared" si="7"/>
        <v>1591762</v>
      </c>
      <c r="G134" s="95">
        <f>'АПУ профилактика '!D135</f>
        <v>1591762</v>
      </c>
      <c r="H134" s="95">
        <f>'АПУ профилактика '!M135</f>
        <v>0</v>
      </c>
      <c r="I134" s="95">
        <f>'АПУ неотл.пом.'!D134</f>
        <v>0</v>
      </c>
      <c r="J134" s="95">
        <f>'АПУ обращения'!D134</f>
        <v>0</v>
      </c>
      <c r="K134" s="95">
        <f>'ОДИ ПГГ'!D134</f>
        <v>0</v>
      </c>
      <c r="L134" s="95">
        <v>0</v>
      </c>
      <c r="M134" s="95">
        <f>ФАП!D134</f>
        <v>0</v>
      </c>
      <c r="N134" s="95"/>
      <c r="O134" s="95">
        <f>СМП!D134</f>
        <v>0</v>
      </c>
      <c r="P134" s="95">
        <f>Гемодиализ!D134</f>
        <v>232389014</v>
      </c>
      <c r="Q134" s="95">
        <f>'Мед.реаб.(АПУ,ДС,КС)'!D134</f>
        <v>0</v>
      </c>
      <c r="R134" s="95">
        <f t="shared" si="8"/>
        <v>233980776</v>
      </c>
    </row>
    <row r="135" spans="1:18" s="1" customFormat="1" x14ac:dyDescent="0.2">
      <c r="A135" s="25">
        <v>122</v>
      </c>
      <c r="B135" s="26" t="s">
        <v>213</v>
      </c>
      <c r="C135" s="10" t="s">
        <v>214</v>
      </c>
      <c r="D135" s="95">
        <f>КС!D135</f>
        <v>0</v>
      </c>
      <c r="E135" s="95">
        <f>ДС!D135</f>
        <v>172562</v>
      </c>
      <c r="F135" s="95">
        <f t="shared" si="7"/>
        <v>0</v>
      </c>
      <c r="G135" s="95">
        <f>'АПУ профилактика '!D136</f>
        <v>0</v>
      </c>
      <c r="H135" s="95">
        <f>'АПУ профилактика '!M136</f>
        <v>0</v>
      </c>
      <c r="I135" s="95">
        <f>'АПУ неотл.пом.'!D135</f>
        <v>0</v>
      </c>
      <c r="J135" s="95">
        <f>'АПУ обращения'!D135</f>
        <v>0</v>
      </c>
      <c r="K135" s="95">
        <f>'ОДИ ПГГ'!D135</f>
        <v>0</v>
      </c>
      <c r="L135" s="95">
        <v>0</v>
      </c>
      <c r="M135" s="95">
        <f>ФАП!D135</f>
        <v>0</v>
      </c>
      <c r="N135" s="95"/>
      <c r="O135" s="95">
        <f>СМП!D135</f>
        <v>0</v>
      </c>
      <c r="P135" s="95">
        <f>Гемодиализ!D135</f>
        <v>0</v>
      </c>
      <c r="Q135" s="95">
        <f>'Мед.реаб.(АПУ,ДС,КС)'!D135</f>
        <v>0</v>
      </c>
      <c r="R135" s="95">
        <f t="shared" si="8"/>
        <v>172562</v>
      </c>
    </row>
    <row r="136" spans="1:18" s="1" customFormat="1" x14ac:dyDescent="0.2">
      <c r="A136" s="25">
        <v>123</v>
      </c>
      <c r="B136" s="26" t="s">
        <v>215</v>
      </c>
      <c r="C136" s="10" t="s">
        <v>252</v>
      </c>
      <c r="D136" s="95">
        <f>КС!D136</f>
        <v>1891111478</v>
      </c>
      <c r="E136" s="95">
        <f>ДС!D136</f>
        <v>46786282</v>
      </c>
      <c r="F136" s="95">
        <f t="shared" si="7"/>
        <v>223330799</v>
      </c>
      <c r="G136" s="95">
        <f>'АПУ профилактика '!D137</f>
        <v>82721901</v>
      </c>
      <c r="H136" s="95">
        <f>'АПУ профилактика '!M137</f>
        <v>0</v>
      </c>
      <c r="I136" s="95">
        <f>'АПУ неотл.пом.'!D136</f>
        <v>0</v>
      </c>
      <c r="J136" s="95">
        <f>'АПУ обращения'!D136</f>
        <v>0</v>
      </c>
      <c r="K136" s="95">
        <f>'ОДИ ПГГ'!D136</f>
        <v>132007028</v>
      </c>
      <c r="L136" s="95">
        <v>8601870</v>
      </c>
      <c r="M136" s="95">
        <f>ФАП!D136</f>
        <v>0</v>
      </c>
      <c r="N136" s="95"/>
      <c r="O136" s="95">
        <f>СМП!D136</f>
        <v>0</v>
      </c>
      <c r="P136" s="95">
        <f>Гемодиализ!D136</f>
        <v>23111530</v>
      </c>
      <c r="Q136" s="95">
        <f>'Мед.реаб.(АПУ,ДС,КС)'!D136</f>
        <v>94312576</v>
      </c>
      <c r="R136" s="95">
        <f t="shared" si="8"/>
        <v>2278652665</v>
      </c>
    </row>
    <row r="137" spans="1:18" ht="10.5" customHeight="1" x14ac:dyDescent="0.2">
      <c r="A137" s="25">
        <v>124</v>
      </c>
      <c r="B137" s="26" t="s">
        <v>216</v>
      </c>
      <c r="C137" s="10" t="s">
        <v>217</v>
      </c>
      <c r="D137" s="95">
        <f>КС!D137</f>
        <v>3035745720</v>
      </c>
      <c r="E137" s="95">
        <f>ДС!D137</f>
        <v>3385189118</v>
      </c>
      <c r="F137" s="95">
        <f t="shared" si="7"/>
        <v>458070592</v>
      </c>
      <c r="G137" s="95">
        <f>'АПУ профилактика '!D138</f>
        <v>190275338</v>
      </c>
      <c r="H137" s="95">
        <f>'АПУ профилактика '!M138</f>
        <v>0</v>
      </c>
      <c r="I137" s="95">
        <f>'АПУ неотл.пом.'!D137</f>
        <v>0</v>
      </c>
      <c r="J137" s="95">
        <f>'АПУ обращения'!D137</f>
        <v>0</v>
      </c>
      <c r="K137" s="95">
        <f>'ОДИ ПГГ'!D137</f>
        <v>252120054</v>
      </c>
      <c r="L137" s="95">
        <v>15675200</v>
      </c>
      <c r="M137" s="95">
        <f>ФАП!D137</f>
        <v>0</v>
      </c>
      <c r="N137" s="99"/>
      <c r="O137" s="95">
        <f>СМП!D137</f>
        <v>0</v>
      </c>
      <c r="P137" s="95">
        <f>Гемодиализ!D137</f>
        <v>0</v>
      </c>
      <c r="Q137" s="95">
        <f>'Мед.реаб.(АПУ,ДС,КС)'!D137</f>
        <v>9073000</v>
      </c>
      <c r="R137" s="95">
        <f t="shared" si="8"/>
        <v>6888078430</v>
      </c>
    </row>
    <row r="138" spans="1:18" s="1" customFormat="1" x14ac:dyDescent="0.2">
      <c r="A138" s="25">
        <v>125</v>
      </c>
      <c r="B138" s="26" t="s">
        <v>218</v>
      </c>
      <c r="C138" s="10" t="s">
        <v>42</v>
      </c>
      <c r="D138" s="95">
        <f>КС!D138</f>
        <v>1229699792</v>
      </c>
      <c r="E138" s="95">
        <f>ДС!D138</f>
        <v>4485158</v>
      </c>
      <c r="F138" s="95">
        <f t="shared" si="7"/>
        <v>55792152</v>
      </c>
      <c r="G138" s="95">
        <f>'АПУ профилактика '!D139</f>
        <v>28335380</v>
      </c>
      <c r="H138" s="95">
        <f>'АПУ профилактика '!M139</f>
        <v>0</v>
      </c>
      <c r="I138" s="95">
        <f>'АПУ неотл.пом.'!D138</f>
        <v>389440</v>
      </c>
      <c r="J138" s="95">
        <f>'АПУ обращения'!D138</f>
        <v>0</v>
      </c>
      <c r="K138" s="95">
        <f>'ОДИ ПГГ'!D138</f>
        <v>24200322</v>
      </c>
      <c r="L138" s="95">
        <v>2867010</v>
      </c>
      <c r="M138" s="95">
        <f>ФАП!D138</f>
        <v>0</v>
      </c>
      <c r="N138" s="95"/>
      <c r="O138" s="95">
        <f>СМП!D138</f>
        <v>0</v>
      </c>
      <c r="P138" s="95">
        <f>Гемодиализ!D138</f>
        <v>2760370</v>
      </c>
      <c r="Q138" s="95">
        <f>'Мед.реаб.(АПУ,ДС,КС)'!D138</f>
        <v>33326808</v>
      </c>
      <c r="R138" s="95">
        <f t="shared" si="8"/>
        <v>1326064280</v>
      </c>
    </row>
    <row r="139" spans="1:18" s="1" customFormat="1" x14ac:dyDescent="0.2">
      <c r="A139" s="25">
        <v>126</v>
      </c>
      <c r="B139" s="12" t="s">
        <v>219</v>
      </c>
      <c r="C139" s="10" t="s">
        <v>49</v>
      </c>
      <c r="D139" s="95">
        <f>КС!D139</f>
        <v>911336580</v>
      </c>
      <c r="E139" s="95">
        <f>ДС!D139</f>
        <v>52870517</v>
      </c>
      <c r="F139" s="95">
        <f t="shared" si="7"/>
        <v>91060068</v>
      </c>
      <c r="G139" s="95">
        <f>'АПУ профилактика '!D140</f>
        <v>45461452</v>
      </c>
      <c r="H139" s="95">
        <f>'АПУ профилактика '!M140</f>
        <v>0</v>
      </c>
      <c r="I139" s="95">
        <f>'АПУ неотл.пом.'!D139</f>
        <v>20943304</v>
      </c>
      <c r="J139" s="95">
        <f>'АПУ обращения'!D139</f>
        <v>5645419</v>
      </c>
      <c r="K139" s="95">
        <f>'ОДИ ПГГ'!D139</f>
        <v>19009893</v>
      </c>
      <c r="L139" s="95">
        <v>0</v>
      </c>
      <c r="M139" s="95">
        <f>ФАП!D139</f>
        <v>0</v>
      </c>
      <c r="N139" s="95"/>
      <c r="O139" s="95">
        <f>СМП!D139</f>
        <v>0</v>
      </c>
      <c r="P139" s="95">
        <f>Гемодиализ!D139</f>
        <v>26570716</v>
      </c>
      <c r="Q139" s="95">
        <f>'Мед.реаб.(АПУ,ДС,КС)'!D139</f>
        <v>57795130</v>
      </c>
      <c r="R139" s="95">
        <f t="shared" ref="R139:R153" si="9">D139+E139+F139+O139+P139+Q139</f>
        <v>1139633011</v>
      </c>
    </row>
    <row r="140" spans="1:18" s="1" customFormat="1" x14ac:dyDescent="0.2">
      <c r="A140" s="25">
        <v>127</v>
      </c>
      <c r="B140" s="12" t="s">
        <v>220</v>
      </c>
      <c r="C140" s="10" t="s">
        <v>256</v>
      </c>
      <c r="D140" s="95">
        <f>КС!D140</f>
        <v>275622896</v>
      </c>
      <c r="E140" s="95">
        <f>ДС!D140</f>
        <v>41458652</v>
      </c>
      <c r="F140" s="95">
        <f t="shared" ref="F140:F153" si="10">G140+H140+I140+J140+K140+L140+M140+N140</f>
        <v>108489087</v>
      </c>
      <c r="G140" s="95">
        <f>'АПУ профилактика '!D141</f>
        <v>19535835</v>
      </c>
      <c r="H140" s="95">
        <f>'АПУ профилактика '!M141</f>
        <v>0</v>
      </c>
      <c r="I140" s="95">
        <f>'АПУ неотл.пом.'!D140</f>
        <v>0</v>
      </c>
      <c r="J140" s="95">
        <f>'АПУ обращения'!D140</f>
        <v>60432561</v>
      </c>
      <c r="K140" s="95">
        <f>'ОДИ ПГГ'!D140</f>
        <v>28520691</v>
      </c>
      <c r="L140" s="95">
        <v>0</v>
      </c>
      <c r="M140" s="95">
        <f>ФАП!D140</f>
        <v>0</v>
      </c>
      <c r="N140" s="95"/>
      <c r="O140" s="95">
        <f>СМП!D140</f>
        <v>0</v>
      </c>
      <c r="P140" s="95">
        <f>Гемодиализ!D140</f>
        <v>0</v>
      </c>
      <c r="Q140" s="95">
        <f>'Мед.реаб.(АПУ,ДС,КС)'!D140</f>
        <v>0</v>
      </c>
      <c r="R140" s="95">
        <f t="shared" si="9"/>
        <v>425570635</v>
      </c>
    </row>
    <row r="141" spans="1:18" s="1" customFormat="1" x14ac:dyDescent="0.2">
      <c r="A141" s="25">
        <v>128</v>
      </c>
      <c r="B141" s="12" t="s">
        <v>221</v>
      </c>
      <c r="C141" s="10" t="s">
        <v>51</v>
      </c>
      <c r="D141" s="95">
        <f>КС!D141</f>
        <v>1036487540</v>
      </c>
      <c r="E141" s="95">
        <f>ДС!D141</f>
        <v>30333967</v>
      </c>
      <c r="F141" s="95">
        <f t="shared" si="10"/>
        <v>88191120</v>
      </c>
      <c r="G141" s="95">
        <f>'АПУ профилактика '!D142</f>
        <v>13980083</v>
      </c>
      <c r="H141" s="95">
        <f>'АПУ профилактика '!M142</f>
        <v>0</v>
      </c>
      <c r="I141" s="95">
        <f>'АПУ неотл.пом.'!D141</f>
        <v>0</v>
      </c>
      <c r="J141" s="95">
        <f>'АПУ обращения'!D141</f>
        <v>55252849</v>
      </c>
      <c r="K141" s="95">
        <f>'ОДИ ПГГ'!D141</f>
        <v>11706838</v>
      </c>
      <c r="L141" s="95">
        <v>7251350</v>
      </c>
      <c r="M141" s="95">
        <f>ФАП!D141</f>
        <v>0</v>
      </c>
      <c r="N141" s="95"/>
      <c r="O141" s="95">
        <f>СМП!D141</f>
        <v>0</v>
      </c>
      <c r="P141" s="95">
        <f>Гемодиализ!D141</f>
        <v>0</v>
      </c>
      <c r="Q141" s="95">
        <f>'Мед.реаб.(АПУ,ДС,КС)'!D141</f>
        <v>0</v>
      </c>
      <c r="R141" s="95">
        <f t="shared" si="9"/>
        <v>1155012627</v>
      </c>
    </row>
    <row r="142" spans="1:18" s="1" customFormat="1" x14ac:dyDescent="0.2">
      <c r="A142" s="25">
        <v>129</v>
      </c>
      <c r="B142" s="26" t="s">
        <v>222</v>
      </c>
      <c r="C142" s="10" t="s">
        <v>50</v>
      </c>
      <c r="D142" s="95">
        <f>КС!D142</f>
        <v>0</v>
      </c>
      <c r="E142" s="95">
        <f>ДС!D142</f>
        <v>65054902</v>
      </c>
      <c r="F142" s="95">
        <f t="shared" si="10"/>
        <v>110034416</v>
      </c>
      <c r="G142" s="95">
        <f>'АПУ профилактика '!D143</f>
        <v>31276398</v>
      </c>
      <c r="H142" s="95">
        <f>'АПУ профилактика '!M143</f>
        <v>0</v>
      </c>
      <c r="I142" s="95">
        <f>'АПУ неотл.пом.'!D142</f>
        <v>0</v>
      </c>
      <c r="J142" s="95">
        <f>'АПУ обращения'!D142</f>
        <v>0</v>
      </c>
      <c r="K142" s="95">
        <f>'ОДИ ПГГ'!D142</f>
        <v>74316218</v>
      </c>
      <c r="L142" s="95">
        <v>4441800</v>
      </c>
      <c r="M142" s="95">
        <f>ФАП!D142</f>
        <v>0</v>
      </c>
      <c r="N142" s="95"/>
      <c r="O142" s="95">
        <f>СМП!D142</f>
        <v>0</v>
      </c>
      <c r="P142" s="95">
        <f>Гемодиализ!D142</f>
        <v>0</v>
      </c>
      <c r="Q142" s="95">
        <f>'Мед.реаб.(АПУ,ДС,КС)'!D142</f>
        <v>0</v>
      </c>
      <c r="R142" s="95">
        <f t="shared" si="9"/>
        <v>175089318</v>
      </c>
    </row>
    <row r="143" spans="1:18" s="1" customFormat="1" x14ac:dyDescent="0.2">
      <c r="A143" s="25">
        <v>130</v>
      </c>
      <c r="B143" s="26" t="s">
        <v>223</v>
      </c>
      <c r="C143" s="10" t="s">
        <v>224</v>
      </c>
      <c r="D143" s="95">
        <f>КС!D143</f>
        <v>0</v>
      </c>
      <c r="E143" s="95">
        <f>ДС!D143</f>
        <v>0</v>
      </c>
      <c r="F143" s="95">
        <f t="shared" si="10"/>
        <v>13381699</v>
      </c>
      <c r="G143" s="95">
        <f>'АПУ профилактика '!D144</f>
        <v>12625841</v>
      </c>
      <c r="H143" s="95">
        <f>'АПУ профилактика '!M144</f>
        <v>0</v>
      </c>
      <c r="I143" s="95">
        <f>'АПУ неотл.пом.'!D143</f>
        <v>0</v>
      </c>
      <c r="J143" s="95">
        <f>'АПУ обращения'!D143</f>
        <v>0</v>
      </c>
      <c r="K143" s="95">
        <f>'ОДИ ПГГ'!D143</f>
        <v>755858</v>
      </c>
      <c r="L143" s="95">
        <v>0</v>
      </c>
      <c r="M143" s="95">
        <f>ФАП!D143</f>
        <v>0</v>
      </c>
      <c r="N143" s="95"/>
      <c r="O143" s="95">
        <f>СМП!D143</f>
        <v>0</v>
      </c>
      <c r="P143" s="95">
        <f>Гемодиализ!D143</f>
        <v>0</v>
      </c>
      <c r="Q143" s="95">
        <f>'Мед.реаб.(АПУ,ДС,КС)'!D143</f>
        <v>138818258</v>
      </c>
      <c r="R143" s="95">
        <f t="shared" si="9"/>
        <v>152199957</v>
      </c>
    </row>
    <row r="144" spans="1:18" s="1" customFormat="1" x14ac:dyDescent="0.2">
      <c r="A144" s="25">
        <v>131</v>
      </c>
      <c r="B144" s="26" t="s">
        <v>225</v>
      </c>
      <c r="C144" s="10" t="s">
        <v>43</v>
      </c>
      <c r="D144" s="95">
        <f>КС!D144</f>
        <v>242757887</v>
      </c>
      <c r="E144" s="95">
        <f>ДС!D144</f>
        <v>7666777</v>
      </c>
      <c r="F144" s="95">
        <f t="shared" si="10"/>
        <v>31453597</v>
      </c>
      <c r="G144" s="95">
        <f>'АПУ профилактика '!D145</f>
        <v>19922188</v>
      </c>
      <c r="H144" s="95">
        <f>'АПУ профилактика '!M145</f>
        <v>0</v>
      </c>
      <c r="I144" s="95">
        <f>'АПУ неотл.пом.'!D144</f>
        <v>0</v>
      </c>
      <c r="J144" s="95">
        <f>'АПУ обращения'!D144</f>
        <v>0</v>
      </c>
      <c r="K144" s="95">
        <f>'ОДИ ПГГ'!D144</f>
        <v>11531409</v>
      </c>
      <c r="L144" s="95">
        <v>0</v>
      </c>
      <c r="M144" s="95">
        <f>ФАП!D144</f>
        <v>0</v>
      </c>
      <c r="N144" s="95"/>
      <c r="O144" s="95">
        <f>СМП!D144</f>
        <v>0</v>
      </c>
      <c r="P144" s="95">
        <f>Гемодиализ!D144</f>
        <v>0</v>
      </c>
      <c r="Q144" s="95">
        <f>'Мед.реаб.(АПУ,ДС,КС)'!D144</f>
        <v>192243115</v>
      </c>
      <c r="R144" s="95">
        <f t="shared" si="9"/>
        <v>474121376</v>
      </c>
    </row>
    <row r="145" spans="1:89" s="1" customFormat="1" x14ac:dyDescent="0.2">
      <c r="A145" s="25">
        <v>132</v>
      </c>
      <c r="B145" s="12" t="s">
        <v>226</v>
      </c>
      <c r="C145" s="10" t="s">
        <v>254</v>
      </c>
      <c r="D145" s="95">
        <f>КС!D145</f>
        <v>1065688609</v>
      </c>
      <c r="E145" s="95">
        <f>ДС!D145</f>
        <v>36301351</v>
      </c>
      <c r="F145" s="95">
        <f t="shared" si="10"/>
        <v>351425578</v>
      </c>
      <c r="G145" s="95">
        <f>'АПУ профилактика '!D146</f>
        <v>96090046</v>
      </c>
      <c r="H145" s="95">
        <f>'АПУ профилактика '!M146</f>
        <v>17792730</v>
      </c>
      <c r="I145" s="95">
        <f>'АПУ неотл.пом.'!D145</f>
        <v>39916042</v>
      </c>
      <c r="J145" s="95">
        <f>'АПУ обращения'!D145</f>
        <v>101772647</v>
      </c>
      <c r="K145" s="95">
        <f>'ОДИ ПГГ'!D145</f>
        <v>95854113</v>
      </c>
      <c r="L145" s="95">
        <v>0</v>
      </c>
      <c r="M145" s="95">
        <f>ФАП!D145</f>
        <v>0</v>
      </c>
      <c r="N145" s="95"/>
      <c r="O145" s="95">
        <f>СМП!D145</f>
        <v>0</v>
      </c>
      <c r="P145" s="95">
        <f>Гемодиализ!D145</f>
        <v>681930</v>
      </c>
      <c r="Q145" s="95">
        <f>'Мед.реаб.(АПУ,ДС,КС)'!D145</f>
        <v>91674195</v>
      </c>
      <c r="R145" s="95">
        <f t="shared" si="9"/>
        <v>1545771663</v>
      </c>
    </row>
    <row r="146" spans="1:89" s="1" customFormat="1" x14ac:dyDescent="0.2">
      <c r="A146" s="25">
        <v>133</v>
      </c>
      <c r="B146" s="14" t="s">
        <v>227</v>
      </c>
      <c r="C146" s="10" t="s">
        <v>228</v>
      </c>
      <c r="D146" s="95">
        <f>КС!D146</f>
        <v>902703352</v>
      </c>
      <c r="E146" s="95">
        <f>ДС!D146</f>
        <v>66314296</v>
      </c>
      <c r="F146" s="95">
        <f t="shared" si="10"/>
        <v>626686186</v>
      </c>
      <c r="G146" s="95">
        <f>'АПУ профилактика '!D147</f>
        <v>212910858</v>
      </c>
      <c r="H146" s="95">
        <f>'АПУ профилактика '!M147</f>
        <v>46604205</v>
      </c>
      <c r="I146" s="95">
        <f>'АПУ неотл.пом.'!D146</f>
        <v>59966107</v>
      </c>
      <c r="J146" s="95">
        <f>'АПУ обращения'!D146</f>
        <v>211905377</v>
      </c>
      <c r="K146" s="95">
        <f>'ОДИ ПГГ'!D146</f>
        <v>59721187</v>
      </c>
      <c r="L146" s="95">
        <v>0</v>
      </c>
      <c r="M146" s="95">
        <f>ФАП!D146</f>
        <v>35578452</v>
      </c>
      <c r="N146" s="95"/>
      <c r="O146" s="95">
        <f>СМП!D146</f>
        <v>0</v>
      </c>
      <c r="P146" s="95">
        <f>Гемодиализ!D146</f>
        <v>757700</v>
      </c>
      <c r="Q146" s="95">
        <f>'Мед.реаб.(АПУ,ДС,КС)'!D146</f>
        <v>68092251</v>
      </c>
      <c r="R146" s="95">
        <f t="shared" si="9"/>
        <v>1664553785</v>
      </c>
    </row>
    <row r="147" spans="1:89" x14ac:dyDescent="0.2">
      <c r="A147" s="25">
        <v>134</v>
      </c>
      <c r="B147" s="26" t="s">
        <v>229</v>
      </c>
      <c r="C147" s="10" t="s">
        <v>230</v>
      </c>
      <c r="D147" s="95">
        <f>КС!D147</f>
        <v>1676326227</v>
      </c>
      <c r="E147" s="95">
        <f>ДС!D147</f>
        <v>21129885</v>
      </c>
      <c r="F147" s="95">
        <f t="shared" si="10"/>
        <v>45192732</v>
      </c>
      <c r="G147" s="95">
        <f>'АПУ профилактика '!D148</f>
        <v>1786299</v>
      </c>
      <c r="H147" s="95">
        <f>'АПУ профилактика '!M148</f>
        <v>0</v>
      </c>
      <c r="I147" s="95">
        <f>'АПУ неотл.пом.'!D147</f>
        <v>3115520</v>
      </c>
      <c r="J147" s="95">
        <f>'АПУ обращения'!D147</f>
        <v>0</v>
      </c>
      <c r="K147" s="95">
        <f>'ОДИ ПГГ'!D147</f>
        <v>40290913</v>
      </c>
      <c r="L147" s="95">
        <v>0</v>
      </c>
      <c r="M147" s="95">
        <f>ФАП!D147</f>
        <v>0</v>
      </c>
      <c r="N147" s="99"/>
      <c r="O147" s="95">
        <f>СМП!D147</f>
        <v>0</v>
      </c>
      <c r="P147" s="95">
        <f>Гемодиализ!D147</f>
        <v>1894250</v>
      </c>
      <c r="Q147" s="95">
        <f>'Мед.реаб.(АПУ,ДС,КС)'!D147</f>
        <v>0</v>
      </c>
      <c r="R147" s="95">
        <f t="shared" si="9"/>
        <v>1744543094</v>
      </c>
    </row>
    <row r="148" spans="1:89" x14ac:dyDescent="0.2">
      <c r="A148" s="25">
        <v>135</v>
      </c>
      <c r="B148" s="12" t="s">
        <v>231</v>
      </c>
      <c r="C148" s="10" t="s">
        <v>232</v>
      </c>
      <c r="D148" s="95">
        <f>КС!D148</f>
        <v>0</v>
      </c>
      <c r="E148" s="95">
        <f>ДС!D148</f>
        <v>0</v>
      </c>
      <c r="F148" s="95">
        <f t="shared" si="10"/>
        <v>50918877</v>
      </c>
      <c r="G148" s="95">
        <f>'АПУ профилактика '!D149</f>
        <v>11929573</v>
      </c>
      <c r="H148" s="95">
        <f>'АПУ профилактика '!M149</f>
        <v>0</v>
      </c>
      <c r="I148" s="95">
        <f>'АПУ неотл.пом.'!D148</f>
        <v>0</v>
      </c>
      <c r="J148" s="95">
        <f>'АПУ обращения'!D148</f>
        <v>38989304</v>
      </c>
      <c r="K148" s="95">
        <f>'ОДИ ПГГ'!D148</f>
        <v>0</v>
      </c>
      <c r="L148" s="95">
        <v>0</v>
      </c>
      <c r="M148" s="95">
        <f>ФАП!D148</f>
        <v>0</v>
      </c>
      <c r="N148" s="99"/>
      <c r="O148" s="95">
        <f>СМП!D148</f>
        <v>0</v>
      </c>
      <c r="P148" s="95">
        <f>Гемодиализ!D148</f>
        <v>0</v>
      </c>
      <c r="Q148" s="95">
        <f>'Мед.реаб.(АПУ,ДС,КС)'!D148</f>
        <v>0</v>
      </c>
      <c r="R148" s="95">
        <f t="shared" si="9"/>
        <v>50918877</v>
      </c>
    </row>
    <row r="149" spans="1:89" ht="12.75" x14ac:dyDescent="0.2">
      <c r="A149" s="25">
        <v>136</v>
      </c>
      <c r="B149" s="20" t="s">
        <v>233</v>
      </c>
      <c r="C149" s="13" t="s">
        <v>234</v>
      </c>
      <c r="D149" s="95">
        <f>КС!D149</f>
        <v>0</v>
      </c>
      <c r="E149" s="95">
        <f>ДС!D149</f>
        <v>97871345</v>
      </c>
      <c r="F149" s="95">
        <f t="shared" si="10"/>
        <v>434076953</v>
      </c>
      <c r="G149" s="95">
        <f>'АПУ профилактика '!D150</f>
        <v>0</v>
      </c>
      <c r="H149" s="95">
        <f>'АПУ профилактика '!M150</f>
        <v>0</v>
      </c>
      <c r="I149" s="95">
        <f>'АПУ неотл.пом.'!D149</f>
        <v>0</v>
      </c>
      <c r="J149" s="95">
        <f>'АПУ обращения'!D149</f>
        <v>0</v>
      </c>
      <c r="K149" s="95">
        <f>'ОДИ ПГГ'!D149</f>
        <v>0</v>
      </c>
      <c r="L149" s="95">
        <v>434076953</v>
      </c>
      <c r="M149" s="95">
        <f>ФАП!D149</f>
        <v>0</v>
      </c>
      <c r="N149" s="99"/>
      <c r="O149" s="95">
        <f>СМП!D149</f>
        <v>0</v>
      </c>
      <c r="P149" s="95">
        <f>Гемодиализ!D149</f>
        <v>0</v>
      </c>
      <c r="Q149" s="95">
        <f>'Мед.реаб.(АПУ,ДС,КС)'!D149</f>
        <v>0</v>
      </c>
      <c r="R149" s="95">
        <f t="shared" si="9"/>
        <v>531948298</v>
      </c>
    </row>
    <row r="150" spans="1:89" ht="12.75" x14ac:dyDescent="0.2">
      <c r="A150" s="25">
        <v>137</v>
      </c>
      <c r="B150" s="85" t="s">
        <v>282</v>
      </c>
      <c r="C150" s="86" t="s">
        <v>283</v>
      </c>
      <c r="D150" s="95">
        <f>КС!D150</f>
        <v>0</v>
      </c>
      <c r="E150" s="95">
        <f>ДС!D150</f>
        <v>0</v>
      </c>
      <c r="F150" s="95">
        <f t="shared" si="10"/>
        <v>0</v>
      </c>
      <c r="G150" s="95">
        <f>'АПУ профилактика '!D151</f>
        <v>0</v>
      </c>
      <c r="H150" s="95">
        <f>'АПУ профилактика '!M151</f>
        <v>0</v>
      </c>
      <c r="I150" s="95">
        <f>'АПУ неотл.пом.'!D150</f>
        <v>0</v>
      </c>
      <c r="J150" s="95">
        <f>'АПУ обращения'!D150</f>
        <v>0</v>
      </c>
      <c r="K150" s="95">
        <f>'ОДИ ПГГ'!D150</f>
        <v>0</v>
      </c>
      <c r="L150" s="4">
        <v>0</v>
      </c>
      <c r="M150" s="95">
        <f>ФАП!D150</f>
        <v>0</v>
      </c>
      <c r="N150" s="99"/>
      <c r="O150" s="95">
        <f>СМП!D150</f>
        <v>0</v>
      </c>
      <c r="P150" s="95">
        <f>Гемодиализ!D150</f>
        <v>0</v>
      </c>
      <c r="Q150" s="95">
        <f>'Мед.реаб.(АПУ,ДС,КС)'!D150</f>
        <v>0</v>
      </c>
      <c r="R150" s="95">
        <f t="shared" si="9"/>
        <v>0</v>
      </c>
    </row>
    <row r="151" spans="1:89" ht="12.75" x14ac:dyDescent="0.2">
      <c r="A151" s="25">
        <v>138</v>
      </c>
      <c r="B151" s="87" t="s">
        <v>284</v>
      </c>
      <c r="C151" s="88" t="s">
        <v>285</v>
      </c>
      <c r="D151" s="95">
        <f>КС!D151</f>
        <v>0</v>
      </c>
      <c r="E151" s="95">
        <f>ДС!D151</f>
        <v>0</v>
      </c>
      <c r="F151" s="95">
        <f t="shared" si="10"/>
        <v>0</v>
      </c>
      <c r="G151" s="95">
        <f>'АПУ профилактика '!D152</f>
        <v>0</v>
      </c>
      <c r="H151" s="95">
        <f>'АПУ профилактика '!M152</f>
        <v>0</v>
      </c>
      <c r="I151" s="95">
        <f>'АПУ неотл.пом.'!D151</f>
        <v>0</v>
      </c>
      <c r="J151" s="95">
        <f>'АПУ обращения'!D151</f>
        <v>0</v>
      </c>
      <c r="K151" s="95">
        <f>'ОДИ ПГГ'!D151</f>
        <v>0</v>
      </c>
      <c r="L151" s="95">
        <v>0</v>
      </c>
      <c r="M151" s="95">
        <f>ФАП!D151</f>
        <v>0</v>
      </c>
      <c r="N151" s="99"/>
      <c r="O151" s="95">
        <f>СМП!D151</f>
        <v>0</v>
      </c>
      <c r="P151" s="95">
        <f>Гемодиализ!D151</f>
        <v>0</v>
      </c>
      <c r="Q151" s="95">
        <f>'Мед.реаб.(АПУ,ДС,КС)'!D151</f>
        <v>0</v>
      </c>
      <c r="R151" s="95">
        <f t="shared" si="9"/>
        <v>0</v>
      </c>
    </row>
    <row r="152" spans="1:89" ht="12.75" x14ac:dyDescent="0.2">
      <c r="A152" s="25">
        <v>139</v>
      </c>
      <c r="B152" s="89" t="s">
        <v>286</v>
      </c>
      <c r="C152" s="90" t="s">
        <v>287</v>
      </c>
      <c r="D152" s="95">
        <f>КС!D152</f>
        <v>0</v>
      </c>
      <c r="E152" s="95">
        <f>ДС!D152</f>
        <v>0</v>
      </c>
      <c r="F152" s="95">
        <f t="shared" si="10"/>
        <v>0</v>
      </c>
      <c r="G152" s="95">
        <f>'АПУ профилактика '!D153</f>
        <v>0</v>
      </c>
      <c r="H152" s="95">
        <f>'АПУ профилактика '!M153</f>
        <v>0</v>
      </c>
      <c r="I152" s="95">
        <f>'АПУ неотл.пом.'!D152</f>
        <v>0</v>
      </c>
      <c r="J152" s="95">
        <f>'АПУ обращения'!D152</f>
        <v>0</v>
      </c>
      <c r="K152" s="95">
        <f>'ОДИ ПГГ'!D152</f>
        <v>0</v>
      </c>
      <c r="L152" s="95">
        <v>0</v>
      </c>
      <c r="M152" s="95">
        <f>ФАП!D152</f>
        <v>0</v>
      </c>
      <c r="N152" s="99"/>
      <c r="O152" s="95">
        <f>СМП!D152</f>
        <v>0</v>
      </c>
      <c r="P152" s="95">
        <f>Гемодиализ!D152</f>
        <v>0</v>
      </c>
      <c r="Q152" s="95">
        <f>'Мед.реаб.(АПУ,ДС,КС)'!D152</f>
        <v>0</v>
      </c>
      <c r="R152" s="95">
        <f t="shared" si="9"/>
        <v>0</v>
      </c>
    </row>
    <row r="153" spans="1:89" x14ac:dyDescent="0.2">
      <c r="A153" s="25">
        <v>140</v>
      </c>
      <c r="B153" s="25" t="s">
        <v>292</v>
      </c>
      <c r="C153" s="91" t="s">
        <v>293</v>
      </c>
      <c r="D153" s="95">
        <f>КС!D153</f>
        <v>0</v>
      </c>
      <c r="E153" s="95">
        <f>ДС!D153</f>
        <v>0</v>
      </c>
      <c r="F153" s="95">
        <f t="shared" si="10"/>
        <v>0</v>
      </c>
      <c r="G153" s="95">
        <f>'АПУ профилактика '!D154</f>
        <v>0</v>
      </c>
      <c r="H153" s="95">
        <f>'АПУ профилактика '!M154</f>
        <v>0</v>
      </c>
      <c r="I153" s="95">
        <f>'АПУ неотл.пом.'!D153</f>
        <v>0</v>
      </c>
      <c r="J153" s="95">
        <f>'АПУ обращения'!D153</f>
        <v>0</v>
      </c>
      <c r="K153" s="95">
        <f>'ОДИ ПГГ'!D153</f>
        <v>0</v>
      </c>
      <c r="L153" s="95"/>
      <c r="M153" s="95">
        <f>ФАП!D153</f>
        <v>0</v>
      </c>
      <c r="N153" s="99"/>
      <c r="O153" s="95">
        <f>СМП!D153</f>
        <v>0</v>
      </c>
      <c r="P153" s="95">
        <f>Гемодиализ!D153</f>
        <v>0</v>
      </c>
      <c r="Q153" s="95">
        <f>'Мед.реаб.(АПУ,ДС,КС)'!D153</f>
        <v>12627607</v>
      </c>
      <c r="R153" s="95">
        <f t="shared" si="9"/>
        <v>12627607</v>
      </c>
    </row>
    <row r="155" spans="1:89" s="4" customFormat="1" x14ac:dyDescent="0.2">
      <c r="A155" s="6"/>
      <c r="B155" s="6"/>
      <c r="C155" s="7"/>
      <c r="E155" s="8"/>
      <c r="F155" s="8"/>
      <c r="N155" s="8"/>
      <c r="O155" s="8"/>
      <c r="P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</row>
  </sheetData>
  <mergeCells count="18">
    <mergeCell ref="A2:U2"/>
    <mergeCell ref="Q5:Q7"/>
    <mergeCell ref="A93:A96"/>
    <mergeCell ref="B93:B96"/>
    <mergeCell ref="D5:D7"/>
    <mergeCell ref="E5:E7"/>
    <mergeCell ref="F6:F7"/>
    <mergeCell ref="A8:C8"/>
    <mergeCell ref="A10:C10"/>
    <mergeCell ref="A4:A7"/>
    <mergeCell ref="B4:B7"/>
    <mergeCell ref="C4:C7"/>
    <mergeCell ref="D4:R4"/>
    <mergeCell ref="F5:N5"/>
    <mergeCell ref="O5:O7"/>
    <mergeCell ref="R5:R7"/>
    <mergeCell ref="G6:N6"/>
    <mergeCell ref="P5:P7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161"/>
  <sheetViews>
    <sheetView zoomScale="98" zoomScaleNormal="98" workbookViewId="0">
      <selection activeCell="A2" sqref="A2:G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7" ht="35.25" customHeight="1" x14ac:dyDescent="0.2">
      <c r="A2" s="166" t="s">
        <v>393</v>
      </c>
      <c r="B2" s="166"/>
      <c r="C2" s="166"/>
      <c r="D2" s="166"/>
      <c r="E2" s="166"/>
      <c r="F2" s="166"/>
      <c r="G2" s="166"/>
    </row>
    <row r="3" spans="1:7" x14ac:dyDescent="0.2">
      <c r="C3" s="9"/>
      <c r="G3" s="8" t="s">
        <v>314</v>
      </c>
    </row>
    <row r="4" spans="1:7" s="2" customFormat="1" ht="15.75" customHeight="1" x14ac:dyDescent="0.2">
      <c r="A4" s="170" t="s">
        <v>47</v>
      </c>
      <c r="B4" s="170" t="s">
        <v>61</v>
      </c>
      <c r="C4" s="171" t="s">
        <v>48</v>
      </c>
      <c r="D4" s="169" t="s">
        <v>344</v>
      </c>
      <c r="E4" s="169"/>
      <c r="F4" s="169"/>
      <c r="G4" s="169"/>
    </row>
    <row r="5" spans="1:7" ht="15" customHeight="1" x14ac:dyDescent="0.2">
      <c r="A5" s="170"/>
      <c r="B5" s="170"/>
      <c r="C5" s="171"/>
      <c r="D5" s="169" t="s">
        <v>309</v>
      </c>
      <c r="E5" s="169" t="s">
        <v>345</v>
      </c>
      <c r="F5" s="169" t="s">
        <v>346</v>
      </c>
      <c r="G5" s="169" t="s">
        <v>347</v>
      </c>
    </row>
    <row r="6" spans="1:7" ht="14.25" customHeight="1" x14ac:dyDescent="0.2">
      <c r="A6" s="170"/>
      <c r="B6" s="170"/>
      <c r="C6" s="171"/>
      <c r="D6" s="169"/>
      <c r="E6" s="169"/>
      <c r="F6" s="169"/>
      <c r="G6" s="169"/>
    </row>
    <row r="7" spans="1:7" ht="30.75" customHeight="1" x14ac:dyDescent="0.2">
      <c r="A7" s="170"/>
      <c r="B7" s="170"/>
      <c r="C7" s="171"/>
      <c r="D7" s="169"/>
      <c r="E7" s="169"/>
      <c r="F7" s="169"/>
      <c r="G7" s="169"/>
    </row>
    <row r="8" spans="1:7" s="2" customFormat="1" x14ac:dyDescent="0.2">
      <c r="A8" s="165" t="s">
        <v>251</v>
      </c>
      <c r="B8" s="165"/>
      <c r="C8" s="165"/>
      <c r="D8" s="96">
        <f>D9+D10</f>
        <v>4151436195</v>
      </c>
      <c r="E8" s="96">
        <f t="shared" ref="E8:G8" si="0">E9+E10</f>
        <v>3870865560</v>
      </c>
      <c r="F8" s="96">
        <f t="shared" si="0"/>
        <v>33559780</v>
      </c>
      <c r="G8" s="96">
        <f t="shared" si="0"/>
        <v>161113024</v>
      </c>
    </row>
    <row r="9" spans="1:7" s="3" customFormat="1" ht="11.25" customHeight="1" x14ac:dyDescent="0.2">
      <c r="A9" s="5"/>
      <c r="B9" s="5"/>
      <c r="C9" s="11" t="s">
        <v>57</v>
      </c>
      <c r="D9" s="97">
        <v>85897831</v>
      </c>
      <c r="E9" s="97"/>
      <c r="F9" s="97"/>
      <c r="G9" s="97"/>
    </row>
    <row r="10" spans="1:7" s="2" customFormat="1" x14ac:dyDescent="0.2">
      <c r="A10" s="165" t="s">
        <v>250</v>
      </c>
      <c r="B10" s="165"/>
      <c r="C10" s="165"/>
      <c r="D10" s="96">
        <f>SUM(D11:D153)</f>
        <v>4065538364</v>
      </c>
      <c r="E10" s="96">
        <f>SUM(E11:E153)</f>
        <v>3870865560</v>
      </c>
      <c r="F10" s="96">
        <f t="shared" ref="F10:G10" si="1">SUM(F11:F153)</f>
        <v>33559780</v>
      </c>
      <c r="G10" s="96">
        <f t="shared" si="1"/>
        <v>161113024</v>
      </c>
    </row>
    <row r="11" spans="1:7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f>SUM(E11:G11)</f>
        <v>0</v>
      </c>
      <c r="E11" s="95"/>
      <c r="F11" s="95"/>
      <c r="G11" s="95"/>
    </row>
    <row r="12" spans="1:7" s="1" customFormat="1" x14ac:dyDescent="0.2">
      <c r="A12" s="25">
        <v>2</v>
      </c>
      <c r="B12" s="14" t="s">
        <v>63</v>
      </c>
      <c r="C12" s="10" t="s">
        <v>235</v>
      </c>
      <c r="D12" s="95">
        <f t="shared" ref="D12:D75" si="2">SUM(E12:G12)</f>
        <v>0</v>
      </c>
      <c r="E12" s="95"/>
      <c r="F12" s="95"/>
      <c r="G12" s="95"/>
    </row>
    <row r="13" spans="1:7" s="22" customFormat="1" x14ac:dyDescent="0.2">
      <c r="A13" s="25">
        <v>3</v>
      </c>
      <c r="B13" s="27" t="s">
        <v>64</v>
      </c>
      <c r="C13" s="21" t="s">
        <v>5</v>
      </c>
      <c r="D13" s="95">
        <f t="shared" si="2"/>
        <v>156085380</v>
      </c>
      <c r="E13" s="98">
        <v>152758005</v>
      </c>
      <c r="F13" s="98">
        <v>3327375</v>
      </c>
      <c r="G13" s="98"/>
    </row>
    <row r="14" spans="1:7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f t="shared" si="2"/>
        <v>0</v>
      </c>
      <c r="E14" s="95"/>
      <c r="F14" s="95"/>
      <c r="G14" s="95"/>
    </row>
    <row r="15" spans="1:7" s="1" customFormat="1" x14ac:dyDescent="0.2">
      <c r="A15" s="25">
        <v>5</v>
      </c>
      <c r="B15" s="12" t="s">
        <v>66</v>
      </c>
      <c r="C15" s="10" t="s">
        <v>8</v>
      </c>
      <c r="D15" s="95">
        <f t="shared" si="2"/>
        <v>0</v>
      </c>
      <c r="E15" s="95"/>
      <c r="F15" s="95"/>
      <c r="G15" s="95"/>
    </row>
    <row r="16" spans="1:7" s="22" customFormat="1" x14ac:dyDescent="0.2">
      <c r="A16" s="25">
        <v>6</v>
      </c>
      <c r="B16" s="27" t="s">
        <v>67</v>
      </c>
      <c r="C16" s="21" t="s">
        <v>68</v>
      </c>
      <c r="D16" s="95">
        <f t="shared" si="2"/>
        <v>324746681</v>
      </c>
      <c r="E16" s="98">
        <v>319974420</v>
      </c>
      <c r="F16" s="98">
        <v>4772261</v>
      </c>
      <c r="G16" s="98"/>
    </row>
    <row r="17" spans="1:7" s="1" customFormat="1" x14ac:dyDescent="0.2">
      <c r="A17" s="25">
        <v>7</v>
      </c>
      <c r="B17" s="12" t="s">
        <v>69</v>
      </c>
      <c r="C17" s="10" t="s">
        <v>237</v>
      </c>
      <c r="D17" s="95">
        <f t="shared" si="2"/>
        <v>0</v>
      </c>
      <c r="E17" s="95"/>
      <c r="F17" s="95"/>
      <c r="G17" s="95"/>
    </row>
    <row r="18" spans="1:7" s="1" customFormat="1" x14ac:dyDescent="0.2">
      <c r="A18" s="25">
        <v>8</v>
      </c>
      <c r="B18" s="26" t="s">
        <v>70</v>
      </c>
      <c r="C18" s="10" t="s">
        <v>17</v>
      </c>
      <c r="D18" s="95">
        <f t="shared" si="2"/>
        <v>0</v>
      </c>
      <c r="E18" s="95"/>
      <c r="F18" s="95"/>
      <c r="G18" s="95"/>
    </row>
    <row r="19" spans="1:7" s="1" customFormat="1" x14ac:dyDescent="0.2">
      <c r="A19" s="25">
        <v>9</v>
      </c>
      <c r="B19" s="26" t="s">
        <v>71</v>
      </c>
      <c r="C19" s="10" t="s">
        <v>6</v>
      </c>
      <c r="D19" s="95">
        <f t="shared" si="2"/>
        <v>0</v>
      </c>
      <c r="E19" s="95"/>
      <c r="F19" s="95"/>
      <c r="G19" s="95"/>
    </row>
    <row r="20" spans="1:7" s="1" customFormat="1" x14ac:dyDescent="0.2">
      <c r="A20" s="25">
        <v>10</v>
      </c>
      <c r="B20" s="26" t="s">
        <v>72</v>
      </c>
      <c r="C20" s="10" t="s">
        <v>18</v>
      </c>
      <c r="D20" s="95">
        <f t="shared" si="2"/>
        <v>0</v>
      </c>
      <c r="E20" s="95"/>
      <c r="F20" s="95"/>
      <c r="G20" s="95"/>
    </row>
    <row r="21" spans="1:7" s="1" customFormat="1" x14ac:dyDescent="0.2">
      <c r="A21" s="25">
        <v>11</v>
      </c>
      <c r="B21" s="26" t="s">
        <v>73</v>
      </c>
      <c r="C21" s="10" t="s">
        <v>7</v>
      </c>
      <c r="D21" s="95">
        <f t="shared" si="2"/>
        <v>0</v>
      </c>
      <c r="E21" s="95"/>
      <c r="F21" s="95"/>
      <c r="G21" s="95"/>
    </row>
    <row r="22" spans="1:7" s="1" customFormat="1" x14ac:dyDescent="0.2">
      <c r="A22" s="25">
        <v>12</v>
      </c>
      <c r="B22" s="26" t="s">
        <v>74</v>
      </c>
      <c r="C22" s="10" t="s">
        <v>19</v>
      </c>
      <c r="D22" s="95">
        <f t="shared" si="2"/>
        <v>0</v>
      </c>
      <c r="E22" s="95"/>
      <c r="F22" s="95"/>
      <c r="G22" s="95"/>
    </row>
    <row r="23" spans="1:7" s="1" customFormat="1" x14ac:dyDescent="0.2">
      <c r="A23" s="25">
        <v>13</v>
      </c>
      <c r="B23" s="26" t="s">
        <v>259</v>
      </c>
      <c r="C23" s="10" t="s">
        <v>260</v>
      </c>
      <c r="D23" s="95">
        <f t="shared" si="2"/>
        <v>0</v>
      </c>
      <c r="E23" s="95"/>
      <c r="F23" s="95"/>
      <c r="G23" s="95"/>
    </row>
    <row r="24" spans="1:7" s="1" customFormat="1" x14ac:dyDescent="0.2">
      <c r="A24" s="25">
        <v>14</v>
      </c>
      <c r="B24" s="12" t="s">
        <v>75</v>
      </c>
      <c r="C24" s="10" t="s">
        <v>76</v>
      </c>
      <c r="D24" s="95">
        <f t="shared" si="2"/>
        <v>0</v>
      </c>
      <c r="E24" s="95"/>
      <c r="F24" s="95"/>
      <c r="G24" s="95"/>
    </row>
    <row r="25" spans="1:7" s="1" customFormat="1" x14ac:dyDescent="0.2">
      <c r="A25" s="25">
        <v>15</v>
      </c>
      <c r="B25" s="26" t="s">
        <v>77</v>
      </c>
      <c r="C25" s="10" t="s">
        <v>22</v>
      </c>
      <c r="D25" s="95">
        <f t="shared" si="2"/>
        <v>0</v>
      </c>
      <c r="E25" s="95"/>
      <c r="F25" s="95"/>
      <c r="G25" s="95"/>
    </row>
    <row r="26" spans="1:7" s="1" customFormat="1" x14ac:dyDescent="0.2">
      <c r="A26" s="25">
        <v>16</v>
      </c>
      <c r="B26" s="26" t="s">
        <v>78</v>
      </c>
      <c r="C26" s="10" t="s">
        <v>10</v>
      </c>
      <c r="D26" s="95">
        <f t="shared" si="2"/>
        <v>0</v>
      </c>
      <c r="E26" s="95"/>
      <c r="F26" s="95"/>
      <c r="G26" s="95"/>
    </row>
    <row r="27" spans="1:7" s="1" customFormat="1" x14ac:dyDescent="0.2">
      <c r="A27" s="25">
        <v>17</v>
      </c>
      <c r="B27" s="26" t="s">
        <v>79</v>
      </c>
      <c r="C27" s="10" t="s">
        <v>238</v>
      </c>
      <c r="D27" s="95">
        <f t="shared" si="2"/>
        <v>0</v>
      </c>
      <c r="E27" s="95"/>
      <c r="F27" s="95"/>
      <c r="G27" s="95"/>
    </row>
    <row r="28" spans="1:7" s="22" customFormat="1" x14ac:dyDescent="0.2">
      <c r="A28" s="25">
        <v>18</v>
      </c>
      <c r="B28" s="27" t="s">
        <v>80</v>
      </c>
      <c r="C28" s="21" t="s">
        <v>9</v>
      </c>
      <c r="D28" s="95">
        <f t="shared" si="2"/>
        <v>222799397</v>
      </c>
      <c r="E28" s="98">
        <v>220915977</v>
      </c>
      <c r="F28" s="98">
        <v>1883420</v>
      </c>
      <c r="G28" s="98"/>
    </row>
    <row r="29" spans="1:7" s="1" customFormat="1" x14ac:dyDescent="0.2">
      <c r="A29" s="25">
        <v>19</v>
      </c>
      <c r="B29" s="12" t="s">
        <v>81</v>
      </c>
      <c r="C29" s="10" t="s">
        <v>11</v>
      </c>
      <c r="D29" s="95">
        <f t="shared" si="2"/>
        <v>0</v>
      </c>
      <c r="E29" s="95"/>
      <c r="F29" s="95"/>
      <c r="G29" s="95"/>
    </row>
    <row r="30" spans="1:7" s="1" customFormat="1" x14ac:dyDescent="0.2">
      <c r="A30" s="25">
        <v>20</v>
      </c>
      <c r="B30" s="12" t="s">
        <v>82</v>
      </c>
      <c r="C30" s="10" t="s">
        <v>239</v>
      </c>
      <c r="D30" s="95">
        <f t="shared" si="2"/>
        <v>0</v>
      </c>
      <c r="E30" s="95"/>
      <c r="F30" s="95"/>
      <c r="G30" s="95"/>
    </row>
    <row r="31" spans="1:7" x14ac:dyDescent="0.2">
      <c r="A31" s="25">
        <v>21</v>
      </c>
      <c r="B31" s="12" t="s">
        <v>83</v>
      </c>
      <c r="C31" s="10" t="s">
        <v>84</v>
      </c>
      <c r="D31" s="95">
        <f t="shared" si="2"/>
        <v>0</v>
      </c>
      <c r="E31" s="99"/>
      <c r="F31" s="99"/>
      <c r="G31" s="99"/>
    </row>
    <row r="32" spans="1:7" s="22" customFormat="1" x14ac:dyDescent="0.2">
      <c r="A32" s="25">
        <v>22</v>
      </c>
      <c r="B32" s="23" t="s">
        <v>85</v>
      </c>
      <c r="C32" s="21" t="s">
        <v>40</v>
      </c>
      <c r="D32" s="95">
        <f t="shared" si="2"/>
        <v>151763448</v>
      </c>
      <c r="E32" s="98">
        <v>150382273</v>
      </c>
      <c r="F32" s="98">
        <v>1381175</v>
      </c>
      <c r="G32" s="98"/>
    </row>
    <row r="33" spans="1:7" s="22" customFormat="1" x14ac:dyDescent="0.2">
      <c r="A33" s="25">
        <v>23</v>
      </c>
      <c r="B33" s="27" t="s">
        <v>86</v>
      </c>
      <c r="C33" s="21" t="s">
        <v>87</v>
      </c>
      <c r="D33" s="95">
        <f t="shared" si="2"/>
        <v>24201955</v>
      </c>
      <c r="E33" s="98">
        <v>23740619</v>
      </c>
      <c r="F33" s="98">
        <v>461336</v>
      </c>
      <c r="G33" s="98"/>
    </row>
    <row r="34" spans="1:7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f t="shared" si="2"/>
        <v>0</v>
      </c>
      <c r="E34" s="95"/>
      <c r="F34" s="95"/>
      <c r="G34" s="95"/>
    </row>
    <row r="35" spans="1:7" s="1" customFormat="1" ht="24" x14ac:dyDescent="0.2">
      <c r="A35" s="25">
        <v>25</v>
      </c>
      <c r="B35" s="26" t="s">
        <v>90</v>
      </c>
      <c r="C35" s="10" t="s">
        <v>91</v>
      </c>
      <c r="D35" s="95">
        <f t="shared" si="2"/>
        <v>0</v>
      </c>
      <c r="E35" s="95"/>
      <c r="F35" s="95"/>
      <c r="G35" s="95"/>
    </row>
    <row r="36" spans="1:7" s="1" customFormat="1" x14ac:dyDescent="0.2">
      <c r="A36" s="25">
        <v>26</v>
      </c>
      <c r="B36" s="12" t="s">
        <v>92</v>
      </c>
      <c r="C36" s="10" t="s">
        <v>93</v>
      </c>
      <c r="D36" s="95">
        <f t="shared" si="2"/>
        <v>0</v>
      </c>
      <c r="E36" s="95"/>
      <c r="F36" s="95"/>
      <c r="G36" s="95"/>
    </row>
    <row r="37" spans="1:7" s="1" customFormat="1" x14ac:dyDescent="0.2">
      <c r="A37" s="25">
        <v>27</v>
      </c>
      <c r="B37" s="26" t="s">
        <v>94</v>
      </c>
      <c r="C37" s="10" t="s">
        <v>95</v>
      </c>
      <c r="D37" s="95">
        <f t="shared" si="2"/>
        <v>0</v>
      </c>
      <c r="E37" s="95"/>
      <c r="F37" s="95"/>
      <c r="G37" s="95"/>
    </row>
    <row r="38" spans="1:7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f t="shared" si="2"/>
        <v>0</v>
      </c>
      <c r="E38" s="95"/>
      <c r="F38" s="95"/>
      <c r="G38" s="95"/>
    </row>
    <row r="39" spans="1:7" s="1" customFormat="1" x14ac:dyDescent="0.2">
      <c r="A39" s="25">
        <v>29</v>
      </c>
      <c r="B39" s="14" t="s">
        <v>98</v>
      </c>
      <c r="C39" s="10" t="s">
        <v>99</v>
      </c>
      <c r="D39" s="95">
        <f t="shared" si="2"/>
        <v>0</v>
      </c>
      <c r="E39" s="95"/>
      <c r="F39" s="95"/>
      <c r="G39" s="95"/>
    </row>
    <row r="40" spans="1:7" s="22" customFormat="1" x14ac:dyDescent="0.2">
      <c r="A40" s="25">
        <v>30</v>
      </c>
      <c r="B40" s="23" t="s">
        <v>100</v>
      </c>
      <c r="C40" s="92" t="s">
        <v>298</v>
      </c>
      <c r="D40" s="95">
        <f t="shared" si="2"/>
        <v>649367174</v>
      </c>
      <c r="E40" s="98">
        <v>644654434</v>
      </c>
      <c r="F40" s="98">
        <v>4712740</v>
      </c>
      <c r="G40" s="98"/>
    </row>
    <row r="41" spans="1:7" s="22" customFormat="1" ht="20.25" customHeight="1" x14ac:dyDescent="0.2">
      <c r="A41" s="25">
        <v>31</v>
      </c>
      <c r="B41" s="27" t="s">
        <v>101</v>
      </c>
      <c r="C41" s="21" t="s">
        <v>58</v>
      </c>
      <c r="D41" s="95">
        <f t="shared" si="2"/>
        <v>0</v>
      </c>
      <c r="E41" s="98"/>
      <c r="F41" s="98"/>
      <c r="G41" s="98"/>
    </row>
    <row r="42" spans="1:7" s="22" customFormat="1" x14ac:dyDescent="0.2">
      <c r="A42" s="25">
        <v>32</v>
      </c>
      <c r="B42" s="24" t="s">
        <v>102</v>
      </c>
      <c r="C42" s="21" t="s">
        <v>41</v>
      </c>
      <c r="D42" s="95">
        <f t="shared" si="2"/>
        <v>228613968</v>
      </c>
      <c r="E42" s="98">
        <v>224533225</v>
      </c>
      <c r="F42" s="98">
        <v>4080743</v>
      </c>
      <c r="G42" s="98"/>
    </row>
    <row r="43" spans="1:7" x14ac:dyDescent="0.2">
      <c r="A43" s="25">
        <v>33</v>
      </c>
      <c r="B43" s="12" t="s">
        <v>103</v>
      </c>
      <c r="C43" s="10" t="s">
        <v>39</v>
      </c>
      <c r="D43" s="95">
        <f t="shared" si="2"/>
        <v>0</v>
      </c>
      <c r="E43" s="99"/>
      <c r="F43" s="99"/>
      <c r="G43" s="99"/>
    </row>
    <row r="44" spans="1:7" s="1" customFormat="1" x14ac:dyDescent="0.2">
      <c r="A44" s="25">
        <v>34</v>
      </c>
      <c r="B44" s="14" t="s">
        <v>104</v>
      </c>
      <c r="C44" s="10" t="s">
        <v>16</v>
      </c>
      <c r="D44" s="95">
        <f t="shared" si="2"/>
        <v>0</v>
      </c>
      <c r="E44" s="95"/>
      <c r="F44" s="95"/>
      <c r="G44" s="95"/>
    </row>
    <row r="45" spans="1:7" s="1" customFormat="1" x14ac:dyDescent="0.2">
      <c r="A45" s="25">
        <v>35</v>
      </c>
      <c r="B45" s="26" t="s">
        <v>105</v>
      </c>
      <c r="C45" s="10" t="s">
        <v>21</v>
      </c>
      <c r="D45" s="95">
        <f t="shared" si="2"/>
        <v>0</v>
      </c>
      <c r="E45" s="95"/>
      <c r="F45" s="95"/>
      <c r="G45" s="95"/>
    </row>
    <row r="46" spans="1:7" s="1" customFormat="1" x14ac:dyDescent="0.2">
      <c r="A46" s="25">
        <v>36</v>
      </c>
      <c r="B46" s="14" t="s">
        <v>106</v>
      </c>
      <c r="C46" s="10" t="s">
        <v>25</v>
      </c>
      <c r="D46" s="95">
        <f t="shared" si="2"/>
        <v>0</v>
      </c>
      <c r="E46" s="95"/>
      <c r="F46" s="95"/>
      <c r="G46" s="95"/>
    </row>
    <row r="47" spans="1:7" x14ac:dyDescent="0.2">
      <c r="A47" s="25">
        <v>37</v>
      </c>
      <c r="B47" s="12" t="s">
        <v>107</v>
      </c>
      <c r="C47" s="10" t="s">
        <v>240</v>
      </c>
      <c r="D47" s="95">
        <f t="shared" si="2"/>
        <v>0</v>
      </c>
      <c r="E47" s="99"/>
      <c r="F47" s="99"/>
      <c r="G47" s="99"/>
    </row>
    <row r="48" spans="1:7" s="1" customFormat="1" x14ac:dyDescent="0.2">
      <c r="A48" s="25">
        <v>38</v>
      </c>
      <c r="B48" s="15" t="s">
        <v>108</v>
      </c>
      <c r="C48" s="16" t="s">
        <v>241</v>
      </c>
      <c r="D48" s="95">
        <f t="shared" si="2"/>
        <v>0</v>
      </c>
      <c r="E48" s="95"/>
      <c r="F48" s="95"/>
      <c r="G48" s="95"/>
    </row>
    <row r="49" spans="1:7" s="1" customFormat="1" x14ac:dyDescent="0.2">
      <c r="A49" s="25">
        <v>39</v>
      </c>
      <c r="B49" s="12" t="s">
        <v>109</v>
      </c>
      <c r="C49" s="10" t="s">
        <v>242</v>
      </c>
      <c r="D49" s="95">
        <f t="shared" si="2"/>
        <v>0</v>
      </c>
      <c r="E49" s="95"/>
      <c r="F49" s="95"/>
      <c r="G49" s="95"/>
    </row>
    <row r="50" spans="1:7" s="1" customFormat="1" x14ac:dyDescent="0.2">
      <c r="A50" s="25">
        <v>40</v>
      </c>
      <c r="B50" s="12" t="s">
        <v>110</v>
      </c>
      <c r="C50" s="10" t="s">
        <v>24</v>
      </c>
      <c r="D50" s="95">
        <f t="shared" si="2"/>
        <v>0</v>
      </c>
      <c r="E50" s="95"/>
      <c r="F50" s="95"/>
      <c r="G50" s="95"/>
    </row>
    <row r="51" spans="1:7" s="1" customFormat="1" x14ac:dyDescent="0.2">
      <c r="A51" s="25">
        <v>41</v>
      </c>
      <c r="B51" s="26" t="s">
        <v>111</v>
      </c>
      <c r="C51" s="10" t="s">
        <v>20</v>
      </c>
      <c r="D51" s="95">
        <f t="shared" si="2"/>
        <v>0</v>
      </c>
      <c r="E51" s="95"/>
      <c r="F51" s="95"/>
      <c r="G51" s="95"/>
    </row>
    <row r="52" spans="1:7" s="1" customFormat="1" x14ac:dyDescent="0.2">
      <c r="A52" s="25">
        <v>42</v>
      </c>
      <c r="B52" s="14" t="s">
        <v>112</v>
      </c>
      <c r="C52" s="10" t="s">
        <v>113</v>
      </c>
      <c r="D52" s="95">
        <f t="shared" si="2"/>
        <v>0</v>
      </c>
      <c r="E52" s="95"/>
      <c r="F52" s="95"/>
      <c r="G52" s="95"/>
    </row>
    <row r="53" spans="1:7" s="22" customFormat="1" x14ac:dyDescent="0.2">
      <c r="A53" s="25">
        <v>43</v>
      </c>
      <c r="B53" s="27" t="s">
        <v>114</v>
      </c>
      <c r="C53" s="21" t="s">
        <v>115</v>
      </c>
      <c r="D53" s="95">
        <f t="shared" si="2"/>
        <v>392863789</v>
      </c>
      <c r="E53" s="98">
        <v>386648504</v>
      </c>
      <c r="F53" s="98">
        <v>6215285</v>
      </c>
      <c r="G53" s="98"/>
    </row>
    <row r="54" spans="1:7" s="1" customFormat="1" x14ac:dyDescent="0.2">
      <c r="A54" s="25">
        <v>44</v>
      </c>
      <c r="B54" s="12" t="s">
        <v>116</v>
      </c>
      <c r="C54" s="10" t="s">
        <v>247</v>
      </c>
      <c r="D54" s="95">
        <f t="shared" si="2"/>
        <v>0</v>
      </c>
      <c r="E54" s="95"/>
      <c r="F54" s="95"/>
      <c r="G54" s="95"/>
    </row>
    <row r="55" spans="1:7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f t="shared" si="2"/>
        <v>0</v>
      </c>
      <c r="E55" s="95"/>
      <c r="F55" s="95"/>
      <c r="G55" s="95"/>
    </row>
    <row r="56" spans="1:7" s="1" customFormat="1" x14ac:dyDescent="0.2">
      <c r="A56" s="25">
        <v>46</v>
      </c>
      <c r="B56" s="26" t="s">
        <v>118</v>
      </c>
      <c r="C56" s="10" t="s">
        <v>3</v>
      </c>
      <c r="D56" s="95">
        <f t="shared" si="2"/>
        <v>0</v>
      </c>
      <c r="E56" s="95"/>
      <c r="F56" s="95"/>
      <c r="G56" s="95"/>
    </row>
    <row r="57" spans="1:7" s="1" customFormat="1" x14ac:dyDescent="0.2">
      <c r="A57" s="25">
        <v>47</v>
      </c>
      <c r="B57" s="26" t="s">
        <v>119</v>
      </c>
      <c r="C57" s="10" t="s">
        <v>243</v>
      </c>
      <c r="D57" s="95">
        <f t="shared" si="2"/>
        <v>0</v>
      </c>
      <c r="E57" s="95"/>
      <c r="F57" s="95"/>
      <c r="G57" s="95"/>
    </row>
    <row r="58" spans="1:7" s="1" customFormat="1" x14ac:dyDescent="0.2">
      <c r="A58" s="25">
        <v>48</v>
      </c>
      <c r="B58" s="14" t="s">
        <v>120</v>
      </c>
      <c r="C58" s="10" t="s">
        <v>0</v>
      </c>
      <c r="D58" s="95">
        <f t="shared" si="2"/>
        <v>0</v>
      </c>
      <c r="E58" s="95"/>
      <c r="F58" s="95"/>
      <c r="G58" s="95"/>
    </row>
    <row r="59" spans="1:7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f t="shared" si="2"/>
        <v>0</v>
      </c>
      <c r="E59" s="95"/>
      <c r="F59" s="95"/>
      <c r="G59" s="95"/>
    </row>
    <row r="60" spans="1:7" s="1" customFormat="1" x14ac:dyDescent="0.2">
      <c r="A60" s="25">
        <v>50</v>
      </c>
      <c r="B60" s="14" t="s">
        <v>122</v>
      </c>
      <c r="C60" s="10" t="s">
        <v>1</v>
      </c>
      <c r="D60" s="95">
        <f t="shared" si="2"/>
        <v>0</v>
      </c>
      <c r="E60" s="95"/>
      <c r="F60" s="95"/>
      <c r="G60" s="95"/>
    </row>
    <row r="61" spans="1:7" s="1" customFormat="1" x14ac:dyDescent="0.2">
      <c r="A61" s="25">
        <v>51</v>
      </c>
      <c r="B61" s="26" t="s">
        <v>123</v>
      </c>
      <c r="C61" s="10" t="s">
        <v>244</v>
      </c>
      <c r="D61" s="95">
        <f t="shared" si="2"/>
        <v>0</v>
      </c>
      <c r="E61" s="95"/>
      <c r="F61" s="95"/>
      <c r="G61" s="95"/>
    </row>
    <row r="62" spans="1:7" s="1" customFormat="1" x14ac:dyDescent="0.2">
      <c r="A62" s="25">
        <v>52</v>
      </c>
      <c r="B62" s="26" t="s">
        <v>124</v>
      </c>
      <c r="C62" s="10" t="s">
        <v>26</v>
      </c>
      <c r="D62" s="95">
        <f t="shared" si="2"/>
        <v>0</v>
      </c>
      <c r="E62" s="95"/>
      <c r="F62" s="95"/>
      <c r="G62" s="95"/>
    </row>
    <row r="63" spans="1:7" s="1" customFormat="1" x14ac:dyDescent="0.2">
      <c r="A63" s="25">
        <v>53</v>
      </c>
      <c r="B63" s="26" t="s">
        <v>125</v>
      </c>
      <c r="C63" s="10" t="s">
        <v>245</v>
      </c>
      <c r="D63" s="95">
        <f t="shared" si="2"/>
        <v>0</v>
      </c>
      <c r="E63" s="95"/>
      <c r="F63" s="95"/>
      <c r="G63" s="95"/>
    </row>
    <row r="64" spans="1:7" s="1" customFormat="1" x14ac:dyDescent="0.2">
      <c r="A64" s="25">
        <v>54</v>
      </c>
      <c r="B64" s="26" t="s">
        <v>126</v>
      </c>
      <c r="C64" s="10" t="s">
        <v>127</v>
      </c>
      <c r="D64" s="95">
        <f t="shared" si="2"/>
        <v>0</v>
      </c>
      <c r="E64" s="95"/>
      <c r="F64" s="95"/>
      <c r="G64" s="95"/>
    </row>
    <row r="65" spans="1:7" s="1" customFormat="1" x14ac:dyDescent="0.2">
      <c r="A65" s="25">
        <v>55</v>
      </c>
      <c r="B65" s="26" t="s">
        <v>249</v>
      </c>
      <c r="C65" s="10" t="s">
        <v>248</v>
      </c>
      <c r="D65" s="95">
        <f t="shared" si="2"/>
        <v>0</v>
      </c>
      <c r="E65" s="95"/>
      <c r="F65" s="95"/>
      <c r="G65" s="95"/>
    </row>
    <row r="66" spans="1:7" s="1" customFormat="1" x14ac:dyDescent="0.2">
      <c r="A66" s="25">
        <v>56</v>
      </c>
      <c r="B66" s="26" t="s">
        <v>261</v>
      </c>
      <c r="C66" s="10" t="s">
        <v>262</v>
      </c>
      <c r="D66" s="95">
        <f t="shared" si="2"/>
        <v>0</v>
      </c>
      <c r="E66" s="95"/>
      <c r="F66" s="95"/>
      <c r="G66" s="95"/>
    </row>
    <row r="67" spans="1:7" s="1" customFormat="1" x14ac:dyDescent="0.2">
      <c r="A67" s="25">
        <v>57</v>
      </c>
      <c r="B67" s="26" t="s">
        <v>128</v>
      </c>
      <c r="C67" s="10" t="s">
        <v>55</v>
      </c>
      <c r="D67" s="95">
        <f t="shared" si="2"/>
        <v>0</v>
      </c>
      <c r="E67" s="95"/>
      <c r="F67" s="95"/>
      <c r="G67" s="95"/>
    </row>
    <row r="68" spans="1:7" s="1" customFormat="1" x14ac:dyDescent="0.2">
      <c r="A68" s="25">
        <v>58</v>
      </c>
      <c r="B68" s="14" t="s">
        <v>129</v>
      </c>
      <c r="C68" s="10" t="s">
        <v>263</v>
      </c>
      <c r="D68" s="95">
        <f t="shared" si="2"/>
        <v>0</v>
      </c>
      <c r="E68" s="95"/>
      <c r="F68" s="95"/>
      <c r="G68" s="95"/>
    </row>
    <row r="69" spans="1:7" s="1" customFormat="1" ht="24" x14ac:dyDescent="0.2">
      <c r="A69" s="25">
        <v>59</v>
      </c>
      <c r="B69" s="12" t="s">
        <v>130</v>
      </c>
      <c r="C69" s="10" t="s">
        <v>131</v>
      </c>
      <c r="D69" s="95">
        <f t="shared" si="2"/>
        <v>0</v>
      </c>
      <c r="E69" s="95"/>
      <c r="F69" s="95"/>
      <c r="G69" s="95"/>
    </row>
    <row r="70" spans="1:7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f t="shared" si="2"/>
        <v>0</v>
      </c>
      <c r="E70" s="95"/>
      <c r="F70" s="95"/>
      <c r="G70" s="95"/>
    </row>
    <row r="71" spans="1:7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f t="shared" si="2"/>
        <v>0</v>
      </c>
      <c r="E71" s="95"/>
      <c r="F71" s="95"/>
      <c r="G71" s="95"/>
    </row>
    <row r="72" spans="1:7" s="1" customFormat="1" ht="24" x14ac:dyDescent="0.2">
      <c r="A72" s="25">
        <v>62</v>
      </c>
      <c r="B72" s="12" t="s">
        <v>134</v>
      </c>
      <c r="C72" s="10" t="s">
        <v>265</v>
      </c>
      <c r="D72" s="95">
        <f t="shared" si="2"/>
        <v>0</v>
      </c>
      <c r="E72" s="95"/>
      <c r="F72" s="95"/>
      <c r="G72" s="95"/>
    </row>
    <row r="73" spans="1:7" s="1" customFormat="1" ht="24" x14ac:dyDescent="0.2">
      <c r="A73" s="25">
        <v>63</v>
      </c>
      <c r="B73" s="12" t="s">
        <v>135</v>
      </c>
      <c r="C73" s="10" t="s">
        <v>266</v>
      </c>
      <c r="D73" s="95">
        <f t="shared" si="2"/>
        <v>0</v>
      </c>
      <c r="E73" s="95"/>
      <c r="F73" s="95"/>
      <c r="G73" s="95"/>
    </row>
    <row r="74" spans="1:7" s="1" customFormat="1" x14ac:dyDescent="0.2">
      <c r="A74" s="25">
        <v>64</v>
      </c>
      <c r="B74" s="14" t="s">
        <v>136</v>
      </c>
      <c r="C74" s="10" t="s">
        <v>267</v>
      </c>
      <c r="D74" s="95">
        <f t="shared" si="2"/>
        <v>0</v>
      </c>
      <c r="E74" s="95"/>
      <c r="F74" s="95"/>
      <c r="G74" s="95"/>
    </row>
    <row r="75" spans="1:7" s="1" customFormat="1" x14ac:dyDescent="0.2">
      <c r="A75" s="25">
        <v>65</v>
      </c>
      <c r="B75" s="14" t="s">
        <v>137</v>
      </c>
      <c r="C75" s="10" t="s">
        <v>54</v>
      </c>
      <c r="D75" s="95">
        <f t="shared" si="2"/>
        <v>0</v>
      </c>
      <c r="E75" s="95"/>
      <c r="F75" s="95"/>
      <c r="G75" s="95"/>
    </row>
    <row r="76" spans="1:7" s="1" customFormat="1" x14ac:dyDescent="0.2">
      <c r="A76" s="25">
        <v>66</v>
      </c>
      <c r="B76" s="14" t="s">
        <v>138</v>
      </c>
      <c r="C76" s="10" t="s">
        <v>268</v>
      </c>
      <c r="D76" s="95">
        <f t="shared" ref="D76:D139" si="3">SUM(E76:G76)</f>
        <v>0</v>
      </c>
      <c r="E76" s="95"/>
      <c r="F76" s="95"/>
      <c r="G76" s="95"/>
    </row>
    <row r="77" spans="1:7" s="1" customFormat="1" ht="24" x14ac:dyDescent="0.2">
      <c r="A77" s="25">
        <v>67</v>
      </c>
      <c r="B77" s="14" t="s">
        <v>139</v>
      </c>
      <c r="C77" s="10" t="s">
        <v>269</v>
      </c>
      <c r="D77" s="95">
        <f t="shared" si="3"/>
        <v>0</v>
      </c>
      <c r="E77" s="95"/>
      <c r="F77" s="95"/>
      <c r="G77" s="95"/>
    </row>
    <row r="78" spans="1:7" s="1" customFormat="1" ht="24" x14ac:dyDescent="0.2">
      <c r="A78" s="25">
        <v>68</v>
      </c>
      <c r="B78" s="12" t="s">
        <v>140</v>
      </c>
      <c r="C78" s="10" t="s">
        <v>270</v>
      </c>
      <c r="D78" s="95">
        <f t="shared" si="3"/>
        <v>0</v>
      </c>
      <c r="E78" s="95"/>
      <c r="F78" s="95"/>
      <c r="G78" s="95"/>
    </row>
    <row r="79" spans="1:7" s="1" customFormat="1" ht="24" x14ac:dyDescent="0.2">
      <c r="A79" s="25">
        <v>69</v>
      </c>
      <c r="B79" s="14" t="s">
        <v>141</v>
      </c>
      <c r="C79" s="10" t="s">
        <v>271</v>
      </c>
      <c r="D79" s="95">
        <f t="shared" si="3"/>
        <v>0</v>
      </c>
      <c r="E79" s="95"/>
      <c r="F79" s="95"/>
      <c r="G79" s="95"/>
    </row>
    <row r="80" spans="1:7" s="1" customFormat="1" ht="24" x14ac:dyDescent="0.2">
      <c r="A80" s="25">
        <v>70</v>
      </c>
      <c r="B80" s="14" t="s">
        <v>142</v>
      </c>
      <c r="C80" s="10" t="s">
        <v>272</v>
      </c>
      <c r="D80" s="95">
        <f t="shared" si="3"/>
        <v>0</v>
      </c>
      <c r="E80" s="95"/>
      <c r="F80" s="95"/>
      <c r="G80" s="95"/>
    </row>
    <row r="81" spans="1:7" s="1" customFormat="1" ht="24" x14ac:dyDescent="0.2">
      <c r="A81" s="25">
        <v>71</v>
      </c>
      <c r="B81" s="12" t="s">
        <v>143</v>
      </c>
      <c r="C81" s="10" t="s">
        <v>273</v>
      </c>
      <c r="D81" s="95">
        <f t="shared" si="3"/>
        <v>0</v>
      </c>
      <c r="E81" s="95"/>
      <c r="F81" s="95"/>
      <c r="G81" s="95"/>
    </row>
    <row r="82" spans="1:7" s="1" customFormat="1" ht="24" x14ac:dyDescent="0.2">
      <c r="A82" s="25">
        <v>72</v>
      </c>
      <c r="B82" s="12" t="s">
        <v>144</v>
      </c>
      <c r="C82" s="10" t="s">
        <v>274</v>
      </c>
      <c r="D82" s="95">
        <f t="shared" si="3"/>
        <v>0</v>
      </c>
      <c r="E82" s="95"/>
      <c r="F82" s="95"/>
      <c r="G82" s="95"/>
    </row>
    <row r="83" spans="1:7" s="1" customFormat="1" ht="24" x14ac:dyDescent="0.2">
      <c r="A83" s="25">
        <v>73</v>
      </c>
      <c r="B83" s="12" t="s">
        <v>145</v>
      </c>
      <c r="C83" s="10" t="s">
        <v>275</v>
      </c>
      <c r="D83" s="95">
        <f t="shared" si="3"/>
        <v>0</v>
      </c>
      <c r="E83" s="95"/>
      <c r="F83" s="95"/>
      <c r="G83" s="95"/>
    </row>
    <row r="84" spans="1:7" s="1" customFormat="1" x14ac:dyDescent="0.2">
      <c r="A84" s="25">
        <v>74</v>
      </c>
      <c r="B84" s="26" t="s">
        <v>146</v>
      </c>
      <c r="C84" s="10" t="s">
        <v>147</v>
      </c>
      <c r="D84" s="95">
        <f t="shared" si="3"/>
        <v>0</v>
      </c>
      <c r="E84" s="95"/>
      <c r="F84" s="95"/>
      <c r="G84" s="95"/>
    </row>
    <row r="85" spans="1:7" s="1" customFormat="1" x14ac:dyDescent="0.2">
      <c r="A85" s="25">
        <v>75</v>
      </c>
      <c r="B85" s="12" t="s">
        <v>148</v>
      </c>
      <c r="C85" s="10" t="s">
        <v>276</v>
      </c>
      <c r="D85" s="95">
        <f t="shared" si="3"/>
        <v>0</v>
      </c>
      <c r="E85" s="95"/>
      <c r="F85" s="95"/>
      <c r="G85" s="95"/>
    </row>
    <row r="86" spans="1:7" s="1" customFormat="1" x14ac:dyDescent="0.2">
      <c r="A86" s="25">
        <v>76</v>
      </c>
      <c r="B86" s="26" t="s">
        <v>149</v>
      </c>
      <c r="C86" s="10" t="s">
        <v>36</v>
      </c>
      <c r="D86" s="95">
        <f t="shared" si="3"/>
        <v>0</v>
      </c>
      <c r="E86" s="95"/>
      <c r="F86" s="95"/>
      <c r="G86" s="95"/>
    </row>
    <row r="87" spans="1:7" s="1" customFormat="1" x14ac:dyDescent="0.2">
      <c r="A87" s="25">
        <v>77</v>
      </c>
      <c r="B87" s="12" t="s">
        <v>150</v>
      </c>
      <c r="C87" s="10" t="s">
        <v>38</v>
      </c>
      <c r="D87" s="95">
        <f t="shared" si="3"/>
        <v>0</v>
      </c>
      <c r="E87" s="95"/>
      <c r="F87" s="95"/>
      <c r="G87" s="95"/>
    </row>
    <row r="88" spans="1:7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f t="shared" si="3"/>
        <v>0</v>
      </c>
      <c r="E88" s="95"/>
      <c r="F88" s="95"/>
      <c r="G88" s="95"/>
    </row>
    <row r="89" spans="1:7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f t="shared" si="3"/>
        <v>0</v>
      </c>
      <c r="E89" s="95"/>
      <c r="F89" s="95"/>
      <c r="G89" s="95"/>
    </row>
    <row r="90" spans="1:7" s="1" customFormat="1" x14ac:dyDescent="0.2">
      <c r="A90" s="25">
        <v>80</v>
      </c>
      <c r="B90" s="12" t="s">
        <v>153</v>
      </c>
      <c r="C90" s="10" t="s">
        <v>257</v>
      </c>
      <c r="D90" s="95">
        <f t="shared" si="3"/>
        <v>0</v>
      </c>
      <c r="E90" s="95"/>
      <c r="F90" s="95"/>
      <c r="G90" s="95"/>
    </row>
    <row r="91" spans="1:7" s="1" customFormat="1" x14ac:dyDescent="0.2">
      <c r="A91" s="25">
        <v>81</v>
      </c>
      <c r="B91" s="12" t="s">
        <v>154</v>
      </c>
      <c r="C91" s="10" t="s">
        <v>45</v>
      </c>
      <c r="D91" s="95">
        <f t="shared" si="3"/>
        <v>0</v>
      </c>
      <c r="E91" s="95"/>
      <c r="F91" s="95"/>
      <c r="G91" s="95"/>
    </row>
    <row r="92" spans="1:7" s="1" customFormat="1" x14ac:dyDescent="0.2">
      <c r="A92" s="25">
        <v>82</v>
      </c>
      <c r="B92" s="14" t="s">
        <v>155</v>
      </c>
      <c r="C92" s="10" t="s">
        <v>291</v>
      </c>
      <c r="D92" s="95">
        <f t="shared" si="3"/>
        <v>1811018543</v>
      </c>
      <c r="E92" s="95">
        <v>1644059003</v>
      </c>
      <c r="F92" s="95">
        <v>5846516</v>
      </c>
      <c r="G92" s="95">
        <v>161113024</v>
      </c>
    </row>
    <row r="93" spans="1:7" s="1" customFormat="1" ht="24" x14ac:dyDescent="0.2">
      <c r="A93" s="143">
        <v>83</v>
      </c>
      <c r="B93" s="146" t="s">
        <v>156</v>
      </c>
      <c r="C93" s="17" t="s">
        <v>277</v>
      </c>
      <c r="D93" s="95">
        <f t="shared" si="3"/>
        <v>0</v>
      </c>
      <c r="E93" s="95"/>
      <c r="F93" s="95"/>
      <c r="G93" s="95"/>
    </row>
    <row r="94" spans="1:7" s="1" customFormat="1" ht="48" x14ac:dyDescent="0.2">
      <c r="A94" s="144"/>
      <c r="B94" s="147"/>
      <c r="C94" s="10" t="s">
        <v>389</v>
      </c>
      <c r="D94" s="95">
        <f t="shared" si="3"/>
        <v>0</v>
      </c>
      <c r="E94" s="95"/>
      <c r="F94" s="95"/>
      <c r="G94" s="95"/>
    </row>
    <row r="95" spans="1:7" s="1" customFormat="1" ht="24" x14ac:dyDescent="0.2">
      <c r="A95" s="144"/>
      <c r="B95" s="147"/>
      <c r="C95" s="10" t="s">
        <v>279</v>
      </c>
      <c r="D95" s="95">
        <f t="shared" si="3"/>
        <v>0</v>
      </c>
      <c r="E95" s="95"/>
      <c r="F95" s="95"/>
      <c r="G95" s="95"/>
    </row>
    <row r="96" spans="1:7" s="1" customFormat="1" ht="36" x14ac:dyDescent="0.2">
      <c r="A96" s="145"/>
      <c r="B96" s="148"/>
      <c r="C96" s="28" t="s">
        <v>390</v>
      </c>
      <c r="D96" s="95">
        <f t="shared" si="3"/>
        <v>0</v>
      </c>
      <c r="E96" s="95"/>
      <c r="F96" s="95"/>
      <c r="G96" s="95"/>
    </row>
    <row r="97" spans="1:7" s="1" customFormat="1" ht="24" x14ac:dyDescent="0.2">
      <c r="A97" s="25">
        <v>84</v>
      </c>
      <c r="B97" s="14" t="s">
        <v>157</v>
      </c>
      <c r="C97" s="10" t="s">
        <v>52</v>
      </c>
      <c r="D97" s="95">
        <f t="shared" si="3"/>
        <v>0</v>
      </c>
      <c r="E97" s="95"/>
      <c r="F97" s="95"/>
      <c r="G97" s="95"/>
    </row>
    <row r="98" spans="1:7" s="1" customFormat="1" x14ac:dyDescent="0.2">
      <c r="A98" s="25">
        <v>85</v>
      </c>
      <c r="B98" s="14" t="s">
        <v>158</v>
      </c>
      <c r="C98" s="10" t="s">
        <v>159</v>
      </c>
      <c r="D98" s="95">
        <f t="shared" si="3"/>
        <v>0</v>
      </c>
      <c r="E98" s="95"/>
      <c r="F98" s="95"/>
      <c r="G98" s="95"/>
    </row>
    <row r="99" spans="1:7" s="1" customFormat="1" x14ac:dyDescent="0.2">
      <c r="A99" s="25">
        <v>86</v>
      </c>
      <c r="B99" s="26" t="s">
        <v>160</v>
      </c>
      <c r="C99" s="10" t="s">
        <v>161</v>
      </c>
      <c r="D99" s="95">
        <f t="shared" si="3"/>
        <v>0</v>
      </c>
      <c r="E99" s="95"/>
      <c r="F99" s="95"/>
      <c r="G99" s="95"/>
    </row>
    <row r="100" spans="1:7" s="1" customFormat="1" x14ac:dyDescent="0.2">
      <c r="A100" s="25">
        <v>87</v>
      </c>
      <c r="B100" s="14" t="s">
        <v>162</v>
      </c>
      <c r="C100" s="10" t="s">
        <v>28</v>
      </c>
      <c r="D100" s="95">
        <f t="shared" si="3"/>
        <v>0</v>
      </c>
      <c r="E100" s="95"/>
      <c r="F100" s="95"/>
      <c r="G100" s="95"/>
    </row>
    <row r="101" spans="1:7" s="1" customFormat="1" x14ac:dyDescent="0.2">
      <c r="A101" s="25">
        <v>88</v>
      </c>
      <c r="B101" s="26" t="s">
        <v>163</v>
      </c>
      <c r="C101" s="10" t="s">
        <v>12</v>
      </c>
      <c r="D101" s="95">
        <f t="shared" si="3"/>
        <v>0</v>
      </c>
      <c r="E101" s="95"/>
      <c r="F101" s="95"/>
      <c r="G101" s="95"/>
    </row>
    <row r="102" spans="1:7" s="1" customFormat="1" x14ac:dyDescent="0.2">
      <c r="A102" s="25">
        <v>89</v>
      </c>
      <c r="B102" s="26" t="s">
        <v>164</v>
      </c>
      <c r="C102" s="10" t="s">
        <v>27</v>
      </c>
      <c r="D102" s="95">
        <f t="shared" si="3"/>
        <v>0</v>
      </c>
      <c r="E102" s="95"/>
      <c r="F102" s="95"/>
      <c r="G102" s="95"/>
    </row>
    <row r="103" spans="1:7" s="1" customFormat="1" x14ac:dyDescent="0.2">
      <c r="A103" s="25">
        <v>90</v>
      </c>
      <c r="B103" s="14" t="s">
        <v>165</v>
      </c>
      <c r="C103" s="10" t="s">
        <v>46</v>
      </c>
      <c r="D103" s="95">
        <f t="shared" si="3"/>
        <v>0</v>
      </c>
      <c r="E103" s="95"/>
      <c r="F103" s="95"/>
      <c r="G103" s="95"/>
    </row>
    <row r="104" spans="1:7" s="1" customFormat="1" x14ac:dyDescent="0.2">
      <c r="A104" s="25">
        <v>91</v>
      </c>
      <c r="B104" s="14" t="s">
        <v>166</v>
      </c>
      <c r="C104" s="10" t="s">
        <v>33</v>
      </c>
      <c r="D104" s="95">
        <f t="shared" si="3"/>
        <v>0</v>
      </c>
      <c r="E104" s="95"/>
      <c r="F104" s="95"/>
      <c r="G104" s="95"/>
    </row>
    <row r="105" spans="1:7" s="1" customFormat="1" x14ac:dyDescent="0.2">
      <c r="A105" s="25">
        <v>92</v>
      </c>
      <c r="B105" s="12" t="s">
        <v>167</v>
      </c>
      <c r="C105" s="10" t="s">
        <v>29</v>
      </c>
      <c r="D105" s="95">
        <f t="shared" si="3"/>
        <v>0</v>
      </c>
      <c r="E105" s="95"/>
      <c r="F105" s="95"/>
      <c r="G105" s="95"/>
    </row>
    <row r="106" spans="1:7" s="1" customFormat="1" x14ac:dyDescent="0.2">
      <c r="A106" s="25">
        <v>93</v>
      </c>
      <c r="B106" s="12" t="s">
        <v>168</v>
      </c>
      <c r="C106" s="10" t="s">
        <v>30</v>
      </c>
      <c r="D106" s="95">
        <f t="shared" si="3"/>
        <v>0</v>
      </c>
      <c r="E106" s="95"/>
      <c r="F106" s="95"/>
      <c r="G106" s="95"/>
    </row>
    <row r="107" spans="1:7" s="1" customFormat="1" x14ac:dyDescent="0.2">
      <c r="A107" s="25">
        <v>94</v>
      </c>
      <c r="B107" s="26" t="s">
        <v>169</v>
      </c>
      <c r="C107" s="10" t="s">
        <v>14</v>
      </c>
      <c r="D107" s="95">
        <f t="shared" si="3"/>
        <v>0</v>
      </c>
      <c r="E107" s="95"/>
      <c r="F107" s="95"/>
      <c r="G107" s="95"/>
    </row>
    <row r="108" spans="1:7" s="1" customFormat="1" x14ac:dyDescent="0.2">
      <c r="A108" s="25">
        <v>95</v>
      </c>
      <c r="B108" s="12" t="s">
        <v>170</v>
      </c>
      <c r="C108" s="10" t="s">
        <v>31</v>
      </c>
      <c r="D108" s="95">
        <f t="shared" si="3"/>
        <v>0</v>
      </c>
      <c r="E108" s="95"/>
      <c r="F108" s="95"/>
      <c r="G108" s="95"/>
    </row>
    <row r="109" spans="1:7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f t="shared" si="3"/>
        <v>0</v>
      </c>
      <c r="E109" s="95"/>
      <c r="F109" s="95"/>
      <c r="G109" s="95"/>
    </row>
    <row r="110" spans="1:7" s="22" customFormat="1" x14ac:dyDescent="0.2">
      <c r="A110" s="25">
        <v>97</v>
      </c>
      <c r="B110" s="24" t="s">
        <v>172</v>
      </c>
      <c r="C110" s="21" t="s">
        <v>13</v>
      </c>
      <c r="D110" s="95">
        <f t="shared" si="3"/>
        <v>104078029</v>
      </c>
      <c r="E110" s="98">
        <v>103199100</v>
      </c>
      <c r="F110" s="98">
        <v>878929</v>
      </c>
      <c r="G110" s="98"/>
    </row>
    <row r="111" spans="1:7" s="1" customFormat="1" x14ac:dyDescent="0.2">
      <c r="A111" s="25">
        <v>98</v>
      </c>
      <c r="B111" s="26" t="s">
        <v>173</v>
      </c>
      <c r="C111" s="10" t="s">
        <v>32</v>
      </c>
      <c r="D111" s="95">
        <f t="shared" si="3"/>
        <v>0</v>
      </c>
      <c r="E111" s="95"/>
      <c r="F111" s="95"/>
      <c r="G111" s="95"/>
    </row>
    <row r="112" spans="1:7" s="1" customFormat="1" x14ac:dyDescent="0.2">
      <c r="A112" s="25">
        <v>99</v>
      </c>
      <c r="B112" s="26" t="s">
        <v>174</v>
      </c>
      <c r="C112" s="10" t="s">
        <v>56</v>
      </c>
      <c r="D112" s="95">
        <f t="shared" si="3"/>
        <v>0</v>
      </c>
      <c r="E112" s="95"/>
      <c r="F112" s="95"/>
      <c r="G112" s="95"/>
    </row>
    <row r="113" spans="1:7" s="1" customFormat="1" x14ac:dyDescent="0.2">
      <c r="A113" s="25">
        <v>100</v>
      </c>
      <c r="B113" s="12" t="s">
        <v>175</v>
      </c>
      <c r="C113" s="10" t="s">
        <v>34</v>
      </c>
      <c r="D113" s="95">
        <f t="shared" si="3"/>
        <v>0</v>
      </c>
      <c r="E113" s="95"/>
      <c r="F113" s="95"/>
      <c r="G113" s="95"/>
    </row>
    <row r="114" spans="1:7" s="1" customFormat="1" x14ac:dyDescent="0.2">
      <c r="A114" s="25">
        <v>101</v>
      </c>
      <c r="B114" s="14" t="s">
        <v>176</v>
      </c>
      <c r="C114" s="10" t="s">
        <v>246</v>
      </c>
      <c r="D114" s="95">
        <f t="shared" si="3"/>
        <v>0</v>
      </c>
      <c r="E114" s="95"/>
      <c r="F114" s="95"/>
      <c r="G114" s="95"/>
    </row>
    <row r="115" spans="1:7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f t="shared" si="3"/>
        <v>0</v>
      </c>
      <c r="E115" s="95"/>
      <c r="F115" s="95"/>
      <c r="G115" s="95"/>
    </row>
    <row r="116" spans="1:7" s="1" customFormat="1" x14ac:dyDescent="0.2">
      <c r="A116" s="25">
        <v>103</v>
      </c>
      <c r="B116" s="12" t="s">
        <v>179</v>
      </c>
      <c r="C116" s="10" t="s">
        <v>180</v>
      </c>
      <c r="D116" s="95">
        <f t="shared" si="3"/>
        <v>0</v>
      </c>
      <c r="E116" s="95"/>
      <c r="F116" s="95"/>
      <c r="G116" s="95"/>
    </row>
    <row r="117" spans="1:7" s="1" customFormat="1" x14ac:dyDescent="0.2">
      <c r="A117" s="25">
        <v>104</v>
      </c>
      <c r="B117" s="26" t="s">
        <v>181</v>
      </c>
      <c r="C117" s="10" t="s">
        <v>182</v>
      </c>
      <c r="D117" s="95">
        <f t="shared" si="3"/>
        <v>0</v>
      </c>
      <c r="E117" s="95"/>
      <c r="F117" s="95"/>
      <c r="G117" s="95"/>
    </row>
    <row r="118" spans="1:7" s="1" customFormat="1" x14ac:dyDescent="0.2">
      <c r="A118" s="25">
        <v>105</v>
      </c>
      <c r="B118" s="26" t="s">
        <v>183</v>
      </c>
      <c r="C118" s="10" t="s">
        <v>184</v>
      </c>
      <c r="D118" s="95">
        <f t="shared" si="3"/>
        <v>0</v>
      </c>
      <c r="E118" s="95"/>
      <c r="F118" s="95"/>
      <c r="G118" s="95"/>
    </row>
    <row r="119" spans="1:7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f t="shared" si="3"/>
        <v>0</v>
      </c>
      <c r="E119" s="95"/>
      <c r="F119" s="95"/>
      <c r="G119" s="95"/>
    </row>
    <row r="120" spans="1:7" s="1" customFormat="1" ht="24" x14ac:dyDescent="0.2">
      <c r="A120" s="25">
        <v>107</v>
      </c>
      <c r="B120" s="26" t="s">
        <v>187</v>
      </c>
      <c r="C120" s="10" t="s">
        <v>188</v>
      </c>
      <c r="D120" s="95">
        <f t="shared" si="3"/>
        <v>0</v>
      </c>
      <c r="E120" s="95"/>
      <c r="F120" s="95"/>
      <c r="G120" s="95"/>
    </row>
    <row r="121" spans="1:7" s="1" customFormat="1" x14ac:dyDescent="0.2">
      <c r="A121" s="25">
        <v>108</v>
      </c>
      <c r="B121" s="26" t="s">
        <v>189</v>
      </c>
      <c r="C121" s="10" t="s">
        <v>190</v>
      </c>
      <c r="D121" s="95">
        <f t="shared" si="3"/>
        <v>0</v>
      </c>
      <c r="E121" s="95"/>
      <c r="F121" s="95"/>
      <c r="G121" s="95"/>
    </row>
    <row r="122" spans="1:7" s="1" customFormat="1" x14ac:dyDescent="0.2">
      <c r="A122" s="25">
        <v>109</v>
      </c>
      <c r="B122" s="26" t="s">
        <v>191</v>
      </c>
      <c r="C122" s="10" t="s">
        <v>192</v>
      </c>
      <c r="D122" s="95">
        <f t="shared" si="3"/>
        <v>0</v>
      </c>
      <c r="E122" s="95"/>
      <c r="F122" s="95"/>
      <c r="G122" s="95"/>
    </row>
    <row r="123" spans="1:7" s="1" customFormat="1" x14ac:dyDescent="0.2">
      <c r="A123" s="25">
        <v>110</v>
      </c>
      <c r="B123" s="18" t="s">
        <v>193</v>
      </c>
      <c r="C123" s="16" t="s">
        <v>194</v>
      </c>
      <c r="D123" s="95">
        <f t="shared" si="3"/>
        <v>0</v>
      </c>
      <c r="E123" s="95"/>
      <c r="F123" s="95"/>
      <c r="G123" s="95"/>
    </row>
    <row r="124" spans="1:7" s="1" customFormat="1" x14ac:dyDescent="0.2">
      <c r="A124" s="25">
        <v>111</v>
      </c>
      <c r="B124" s="18" t="s">
        <v>280</v>
      </c>
      <c r="C124" s="16" t="s">
        <v>255</v>
      </c>
      <c r="D124" s="95">
        <f t="shared" si="3"/>
        <v>0</v>
      </c>
      <c r="E124" s="95"/>
      <c r="F124" s="95"/>
      <c r="G124" s="95"/>
    </row>
    <row r="125" spans="1:7" s="1" customFormat="1" x14ac:dyDescent="0.2">
      <c r="A125" s="25">
        <v>112</v>
      </c>
      <c r="B125" s="14" t="s">
        <v>195</v>
      </c>
      <c r="C125" s="10" t="s">
        <v>196</v>
      </c>
      <c r="D125" s="95">
        <f t="shared" si="3"/>
        <v>0</v>
      </c>
      <c r="E125" s="95"/>
      <c r="F125" s="95"/>
      <c r="G125" s="95"/>
    </row>
    <row r="126" spans="1:7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f t="shared" si="3"/>
        <v>0</v>
      </c>
      <c r="E126" s="95"/>
      <c r="F126" s="95"/>
      <c r="G126" s="95"/>
    </row>
    <row r="127" spans="1:7" s="1" customFormat="1" x14ac:dyDescent="0.2">
      <c r="A127" s="25">
        <v>114</v>
      </c>
      <c r="B127" s="12" t="s">
        <v>199</v>
      </c>
      <c r="C127" s="19" t="s">
        <v>200</v>
      </c>
      <c r="D127" s="95">
        <f t="shared" si="3"/>
        <v>0</v>
      </c>
      <c r="E127" s="95"/>
      <c r="F127" s="95"/>
      <c r="G127" s="95"/>
    </row>
    <row r="128" spans="1:7" s="1" customFormat="1" x14ac:dyDescent="0.2">
      <c r="A128" s="25">
        <v>115</v>
      </c>
      <c r="B128" s="26" t="s">
        <v>201</v>
      </c>
      <c r="C128" s="10" t="s">
        <v>294</v>
      </c>
      <c r="D128" s="95">
        <f t="shared" si="3"/>
        <v>0</v>
      </c>
      <c r="E128" s="95"/>
      <c r="F128" s="95"/>
      <c r="G128" s="95"/>
    </row>
    <row r="129" spans="1:7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f t="shared" si="3"/>
        <v>0</v>
      </c>
      <c r="E129" s="95"/>
      <c r="F129" s="95"/>
      <c r="G129" s="95"/>
    </row>
    <row r="130" spans="1:7" s="1" customFormat="1" x14ac:dyDescent="0.2">
      <c r="A130" s="25">
        <v>117</v>
      </c>
      <c r="B130" s="14" t="s">
        <v>203</v>
      </c>
      <c r="C130" s="10" t="s">
        <v>204</v>
      </c>
      <c r="D130" s="95">
        <f t="shared" si="3"/>
        <v>0</v>
      </c>
      <c r="E130" s="95"/>
      <c r="F130" s="95"/>
      <c r="G130" s="95"/>
    </row>
    <row r="131" spans="1:7" s="1" customFormat="1" x14ac:dyDescent="0.2">
      <c r="A131" s="25">
        <v>118</v>
      </c>
      <c r="B131" s="14" t="s">
        <v>205</v>
      </c>
      <c r="C131" s="10" t="s">
        <v>206</v>
      </c>
      <c r="D131" s="95">
        <f t="shared" si="3"/>
        <v>0</v>
      </c>
      <c r="E131" s="95"/>
      <c r="F131" s="95"/>
      <c r="G131" s="95"/>
    </row>
    <row r="132" spans="1:7" s="1" customFormat="1" x14ac:dyDescent="0.2">
      <c r="A132" s="25">
        <v>119</v>
      </c>
      <c r="B132" s="12" t="s">
        <v>207</v>
      </c>
      <c r="C132" s="10" t="s">
        <v>208</v>
      </c>
      <c r="D132" s="95">
        <f t="shared" si="3"/>
        <v>0</v>
      </c>
      <c r="E132" s="95"/>
      <c r="F132" s="95"/>
      <c r="G132" s="95"/>
    </row>
    <row r="133" spans="1:7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f t="shared" si="3"/>
        <v>0</v>
      </c>
      <c r="E133" s="95"/>
      <c r="F133" s="95"/>
      <c r="G133" s="95"/>
    </row>
    <row r="134" spans="1:7" s="1" customFormat="1" x14ac:dyDescent="0.2">
      <c r="A134" s="25">
        <v>121</v>
      </c>
      <c r="B134" s="26" t="s">
        <v>211</v>
      </c>
      <c r="C134" s="10" t="s">
        <v>212</v>
      </c>
      <c r="D134" s="95">
        <f t="shared" si="3"/>
        <v>0</v>
      </c>
      <c r="E134" s="95"/>
      <c r="F134" s="95"/>
      <c r="G134" s="95"/>
    </row>
    <row r="135" spans="1:7" s="1" customFormat="1" x14ac:dyDescent="0.2">
      <c r="A135" s="25">
        <v>122</v>
      </c>
      <c r="B135" s="26" t="s">
        <v>213</v>
      </c>
      <c r="C135" s="10" t="s">
        <v>214</v>
      </c>
      <c r="D135" s="95">
        <f t="shared" si="3"/>
        <v>0</v>
      </c>
      <c r="E135" s="95"/>
      <c r="F135" s="95"/>
      <c r="G135" s="95"/>
    </row>
    <row r="136" spans="1:7" s="1" customFormat="1" x14ac:dyDescent="0.2">
      <c r="A136" s="25">
        <v>123</v>
      </c>
      <c r="B136" s="26" t="s">
        <v>215</v>
      </c>
      <c r="C136" s="10" t="s">
        <v>252</v>
      </c>
      <c r="D136" s="95">
        <f t="shared" si="3"/>
        <v>0</v>
      </c>
      <c r="E136" s="95"/>
      <c r="F136" s="95"/>
      <c r="G136" s="95"/>
    </row>
    <row r="137" spans="1:7" ht="10.5" customHeight="1" x14ac:dyDescent="0.2">
      <c r="A137" s="25">
        <v>124</v>
      </c>
      <c r="B137" s="26" t="s">
        <v>216</v>
      </c>
      <c r="C137" s="10" t="s">
        <v>217</v>
      </c>
      <c r="D137" s="95">
        <f t="shared" si="3"/>
        <v>0</v>
      </c>
      <c r="E137" s="99"/>
      <c r="F137" s="99"/>
      <c r="G137" s="99"/>
    </row>
    <row r="138" spans="1:7" s="1" customFormat="1" x14ac:dyDescent="0.2">
      <c r="A138" s="25">
        <v>125</v>
      </c>
      <c r="B138" s="26" t="s">
        <v>218</v>
      </c>
      <c r="C138" s="10" t="s">
        <v>42</v>
      </c>
      <c r="D138" s="95">
        <f t="shared" si="3"/>
        <v>0</v>
      </c>
      <c r="E138" s="95"/>
      <c r="F138" s="95"/>
      <c r="G138" s="95"/>
    </row>
    <row r="139" spans="1:7" s="1" customFormat="1" x14ac:dyDescent="0.2">
      <c r="A139" s="25">
        <v>126</v>
      </c>
      <c r="B139" s="12" t="s">
        <v>219</v>
      </c>
      <c r="C139" s="10" t="s">
        <v>49</v>
      </c>
      <c r="D139" s="95">
        <f t="shared" si="3"/>
        <v>0</v>
      </c>
      <c r="E139" s="95"/>
      <c r="F139" s="95"/>
      <c r="G139" s="95"/>
    </row>
    <row r="140" spans="1:7" s="1" customFormat="1" x14ac:dyDescent="0.2">
      <c r="A140" s="25">
        <v>127</v>
      </c>
      <c r="B140" s="12" t="s">
        <v>220</v>
      </c>
      <c r="C140" s="10" t="s">
        <v>256</v>
      </c>
      <c r="D140" s="95">
        <f t="shared" ref="D140:D153" si="4">SUM(E140:G140)</f>
        <v>0</v>
      </c>
      <c r="E140" s="95"/>
      <c r="F140" s="95"/>
      <c r="G140" s="95"/>
    </row>
    <row r="141" spans="1:7" s="1" customFormat="1" x14ac:dyDescent="0.2">
      <c r="A141" s="25">
        <v>128</v>
      </c>
      <c r="B141" s="12" t="s">
        <v>221</v>
      </c>
      <c r="C141" s="10" t="s">
        <v>51</v>
      </c>
      <c r="D141" s="95">
        <f t="shared" si="4"/>
        <v>0</v>
      </c>
      <c r="E141" s="95"/>
      <c r="F141" s="95"/>
      <c r="G141" s="95"/>
    </row>
    <row r="142" spans="1:7" s="1" customFormat="1" x14ac:dyDescent="0.2">
      <c r="A142" s="25">
        <v>129</v>
      </c>
      <c r="B142" s="26" t="s">
        <v>222</v>
      </c>
      <c r="C142" s="10" t="s">
        <v>50</v>
      </c>
      <c r="D142" s="95">
        <f t="shared" si="4"/>
        <v>0</v>
      </c>
      <c r="E142" s="95"/>
      <c r="F142" s="95"/>
      <c r="G142" s="95"/>
    </row>
    <row r="143" spans="1:7" s="1" customFormat="1" x14ac:dyDescent="0.2">
      <c r="A143" s="25">
        <v>130</v>
      </c>
      <c r="B143" s="26" t="s">
        <v>223</v>
      </c>
      <c r="C143" s="10" t="s">
        <v>224</v>
      </c>
      <c r="D143" s="95">
        <f t="shared" si="4"/>
        <v>0</v>
      </c>
      <c r="E143" s="95"/>
      <c r="F143" s="95"/>
      <c r="G143" s="95"/>
    </row>
    <row r="144" spans="1:7" s="1" customFormat="1" x14ac:dyDescent="0.2">
      <c r="A144" s="25">
        <v>131</v>
      </c>
      <c r="B144" s="26" t="s">
        <v>225</v>
      </c>
      <c r="C144" s="10" t="s">
        <v>43</v>
      </c>
      <c r="D144" s="95">
        <f t="shared" si="4"/>
        <v>0</v>
      </c>
      <c r="E144" s="95"/>
      <c r="F144" s="95"/>
      <c r="G144" s="95"/>
    </row>
    <row r="145" spans="1:74" s="1" customFormat="1" x14ac:dyDescent="0.2">
      <c r="A145" s="25">
        <v>132</v>
      </c>
      <c r="B145" s="12" t="s">
        <v>226</v>
      </c>
      <c r="C145" s="10" t="s">
        <v>254</v>
      </c>
      <c r="D145" s="95">
        <f t="shared" si="4"/>
        <v>0</v>
      </c>
      <c r="E145" s="95"/>
      <c r="F145" s="95"/>
      <c r="G145" s="95"/>
    </row>
    <row r="146" spans="1:74" s="1" customFormat="1" x14ac:dyDescent="0.2">
      <c r="A146" s="25">
        <v>133</v>
      </c>
      <c r="B146" s="14" t="s">
        <v>227</v>
      </c>
      <c r="C146" s="10" t="s">
        <v>228</v>
      </c>
      <c r="D146" s="95">
        <f t="shared" si="4"/>
        <v>0</v>
      </c>
      <c r="E146" s="95"/>
      <c r="F146" s="95"/>
      <c r="G146" s="95"/>
    </row>
    <row r="147" spans="1:74" x14ac:dyDescent="0.2">
      <c r="A147" s="25">
        <v>134</v>
      </c>
      <c r="B147" s="26" t="s">
        <v>229</v>
      </c>
      <c r="C147" s="10" t="s">
        <v>230</v>
      </c>
      <c r="D147" s="95">
        <f t="shared" si="4"/>
        <v>0</v>
      </c>
      <c r="E147" s="99"/>
      <c r="F147" s="99"/>
      <c r="G147" s="99"/>
    </row>
    <row r="148" spans="1:74" x14ac:dyDescent="0.2">
      <c r="A148" s="25">
        <v>135</v>
      </c>
      <c r="B148" s="12" t="s">
        <v>231</v>
      </c>
      <c r="C148" s="10" t="s">
        <v>232</v>
      </c>
      <c r="D148" s="95">
        <f t="shared" si="4"/>
        <v>0</v>
      </c>
      <c r="E148" s="99"/>
      <c r="F148" s="99"/>
      <c r="G148" s="99"/>
    </row>
    <row r="149" spans="1:74" ht="12.75" x14ac:dyDescent="0.2">
      <c r="A149" s="25">
        <v>136</v>
      </c>
      <c r="B149" s="20" t="s">
        <v>233</v>
      </c>
      <c r="C149" s="13" t="s">
        <v>234</v>
      </c>
      <c r="D149" s="95">
        <f t="shared" si="4"/>
        <v>0</v>
      </c>
      <c r="E149" s="99"/>
      <c r="F149" s="99"/>
      <c r="G149" s="99"/>
    </row>
    <row r="150" spans="1:74" ht="12.75" x14ac:dyDescent="0.2">
      <c r="A150" s="25">
        <v>137</v>
      </c>
      <c r="B150" s="85" t="s">
        <v>282</v>
      </c>
      <c r="C150" s="86" t="s">
        <v>283</v>
      </c>
      <c r="D150" s="95">
        <f t="shared" si="4"/>
        <v>0</v>
      </c>
      <c r="E150" s="99"/>
      <c r="F150" s="99"/>
      <c r="G150" s="99"/>
    </row>
    <row r="151" spans="1:74" ht="12.75" x14ac:dyDescent="0.2">
      <c r="A151" s="25">
        <v>138</v>
      </c>
      <c r="B151" s="87" t="s">
        <v>284</v>
      </c>
      <c r="C151" s="88" t="s">
        <v>285</v>
      </c>
      <c r="D151" s="95">
        <f t="shared" si="4"/>
        <v>0</v>
      </c>
      <c r="E151" s="99"/>
      <c r="F151" s="99"/>
      <c r="G151" s="99"/>
    </row>
    <row r="152" spans="1:74" ht="12.75" x14ac:dyDescent="0.2">
      <c r="A152" s="25">
        <v>139</v>
      </c>
      <c r="B152" s="89" t="s">
        <v>286</v>
      </c>
      <c r="C152" s="90" t="s">
        <v>287</v>
      </c>
      <c r="D152" s="95">
        <f t="shared" si="4"/>
        <v>0</v>
      </c>
      <c r="E152" s="99"/>
      <c r="F152" s="99"/>
      <c r="G152" s="99"/>
    </row>
    <row r="153" spans="1:74" x14ac:dyDescent="0.2">
      <c r="A153" s="25">
        <v>140</v>
      </c>
      <c r="B153" s="25" t="s">
        <v>292</v>
      </c>
      <c r="C153" s="91" t="s">
        <v>293</v>
      </c>
      <c r="D153" s="95">
        <f t="shared" si="4"/>
        <v>0</v>
      </c>
      <c r="E153" s="99"/>
      <c r="F153" s="99"/>
      <c r="G153" s="99"/>
    </row>
    <row r="156" spans="1:74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60" spans="1:7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</sheetData>
  <mergeCells count="13">
    <mergeCell ref="A2:G2"/>
    <mergeCell ref="A10:C10"/>
    <mergeCell ref="A93:A96"/>
    <mergeCell ref="B93:B96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0"/>
  <sheetViews>
    <sheetView zoomScale="98" zoomScaleNormal="98" workbookViewId="0">
      <pane ySplit="10" topLeftCell="A11" activePane="bottomLeft" state="frozen"/>
      <selection pane="bottomLeft" activeCell="A3" sqref="A3:L3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1.140625" style="8" bestFit="1" customWidth="1"/>
    <col min="6" max="6" width="9.28515625" style="8" bestFit="1" customWidth="1"/>
    <col min="7" max="10" width="13.7109375" style="8" customWidth="1"/>
    <col min="11" max="11" width="10.28515625" style="8" customWidth="1"/>
    <col min="12" max="16384" width="9.140625" style="8"/>
  </cols>
  <sheetData>
    <row r="1" spans="1:12" ht="8.25" customHeight="1" x14ac:dyDescent="0.2"/>
    <row r="3" spans="1:12" ht="20.25" customHeight="1" x14ac:dyDescent="0.2">
      <c r="A3" s="176" t="s">
        <v>403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9.75" customHeight="1" x14ac:dyDescent="0.2">
      <c r="A4" s="110"/>
      <c r="B4" s="110"/>
      <c r="C4" s="110"/>
    </row>
    <row r="5" spans="1:12" ht="3.75" customHeight="1" x14ac:dyDescent="0.2">
      <c r="C5" s="9"/>
    </row>
    <row r="6" spans="1:12" s="2" customFormat="1" ht="15.75" customHeight="1" x14ac:dyDescent="0.2">
      <c r="A6" s="177" t="s">
        <v>47</v>
      </c>
      <c r="B6" s="177" t="s">
        <v>61</v>
      </c>
      <c r="C6" s="177" t="s">
        <v>48</v>
      </c>
      <c r="D6" s="177" t="s">
        <v>382</v>
      </c>
      <c r="E6" s="177" t="s">
        <v>383</v>
      </c>
      <c r="F6" s="178" t="s">
        <v>310</v>
      </c>
      <c r="G6" s="178"/>
      <c r="H6" s="178"/>
      <c r="I6" s="178"/>
      <c r="J6" s="178"/>
      <c r="K6" s="175" t="s">
        <v>386</v>
      </c>
    </row>
    <row r="7" spans="1:12" ht="47.25" customHeight="1" x14ac:dyDescent="0.2">
      <c r="A7" s="177"/>
      <c r="B7" s="177"/>
      <c r="C7" s="177"/>
      <c r="D7" s="177"/>
      <c r="E7" s="177"/>
      <c r="F7" s="113" t="s">
        <v>384</v>
      </c>
      <c r="G7" s="111" t="s">
        <v>348</v>
      </c>
      <c r="H7" s="111" t="s">
        <v>349</v>
      </c>
      <c r="I7" s="111" t="s">
        <v>350</v>
      </c>
      <c r="J7" s="111" t="s">
        <v>385</v>
      </c>
      <c r="K7" s="175"/>
    </row>
    <row r="8" spans="1:12" s="2" customFormat="1" x14ac:dyDescent="0.2">
      <c r="A8" s="172" t="s">
        <v>251</v>
      </c>
      <c r="B8" s="172"/>
      <c r="C8" s="172"/>
      <c r="D8" s="142">
        <f>D9+D10</f>
        <v>7395611865</v>
      </c>
      <c r="E8" s="142">
        <f t="shared" ref="E8:K8" si="0">E9+E10</f>
        <v>6637689111</v>
      </c>
      <c r="F8" s="142">
        <f t="shared" si="0"/>
        <v>857423</v>
      </c>
      <c r="G8" s="142">
        <f t="shared" si="0"/>
        <v>3488885977</v>
      </c>
      <c r="H8" s="142">
        <f t="shared" si="0"/>
        <v>302877874</v>
      </c>
      <c r="I8" s="142">
        <f t="shared" si="0"/>
        <v>10419659</v>
      </c>
      <c r="J8" s="142">
        <f t="shared" si="0"/>
        <v>34402635</v>
      </c>
      <c r="K8" s="142">
        <f t="shared" si="0"/>
        <v>33216720</v>
      </c>
    </row>
    <row r="9" spans="1:12" s="3" customFormat="1" ht="11.25" customHeight="1" x14ac:dyDescent="0.2">
      <c r="A9" s="119"/>
      <c r="B9" s="119"/>
      <c r="C9" s="120" t="s">
        <v>57</v>
      </c>
      <c r="D9" s="121">
        <v>724706034</v>
      </c>
      <c r="E9" s="121"/>
      <c r="F9" s="121"/>
      <c r="G9" s="121"/>
      <c r="H9" s="121"/>
      <c r="I9" s="121"/>
      <c r="J9" s="121"/>
      <c r="K9" s="121"/>
    </row>
    <row r="10" spans="1:12" s="2" customFormat="1" x14ac:dyDescent="0.2">
      <c r="A10" s="172" t="s">
        <v>250</v>
      </c>
      <c r="B10" s="172"/>
      <c r="C10" s="172"/>
      <c r="D10" s="142">
        <f>SUM(D11:D153)-D93</f>
        <v>6670905831</v>
      </c>
      <c r="E10" s="142">
        <f>SUM(E11:E153)-E93</f>
        <v>6637689111</v>
      </c>
      <c r="F10" s="142">
        <f t="shared" ref="F10:K10" si="1">SUM(F11:F153)</f>
        <v>857423</v>
      </c>
      <c r="G10" s="142">
        <f t="shared" si="1"/>
        <v>3488885977</v>
      </c>
      <c r="H10" s="142">
        <f t="shared" si="1"/>
        <v>302877874</v>
      </c>
      <c r="I10" s="142">
        <f t="shared" si="1"/>
        <v>10419659</v>
      </c>
      <c r="J10" s="142">
        <f t="shared" si="1"/>
        <v>34402635</v>
      </c>
      <c r="K10" s="142">
        <f t="shared" si="1"/>
        <v>33216720</v>
      </c>
    </row>
    <row r="11" spans="1:12" s="1" customFormat="1" ht="12" customHeight="1" x14ac:dyDescent="0.2">
      <c r="A11" s="122">
        <v>1</v>
      </c>
      <c r="B11" s="123" t="s">
        <v>62</v>
      </c>
      <c r="C11" s="114" t="s">
        <v>44</v>
      </c>
      <c r="D11" s="124">
        <f>E11+K11</f>
        <v>12159792</v>
      </c>
      <c r="E11" s="124">
        <v>12159792</v>
      </c>
      <c r="F11" s="124"/>
      <c r="G11" s="124"/>
      <c r="H11" s="124"/>
      <c r="I11" s="124"/>
      <c r="J11" s="124"/>
      <c r="K11" s="124"/>
    </row>
    <row r="12" spans="1:12" s="1" customFormat="1" x14ac:dyDescent="0.2">
      <c r="A12" s="122">
        <v>2</v>
      </c>
      <c r="B12" s="123" t="s">
        <v>63</v>
      </c>
      <c r="C12" s="114" t="s">
        <v>235</v>
      </c>
      <c r="D12" s="124">
        <f t="shared" ref="D12:D75" si="2">E12+K12</f>
        <v>12949238</v>
      </c>
      <c r="E12" s="124">
        <v>12949238</v>
      </c>
      <c r="F12" s="124"/>
      <c r="G12" s="124"/>
      <c r="H12" s="124"/>
      <c r="I12" s="124"/>
      <c r="J12" s="124"/>
      <c r="K12" s="124"/>
    </row>
    <row r="13" spans="1:12" s="22" customFormat="1" x14ac:dyDescent="0.2">
      <c r="A13" s="122">
        <v>3</v>
      </c>
      <c r="B13" s="125" t="s">
        <v>64</v>
      </c>
      <c r="C13" s="126" t="s">
        <v>5</v>
      </c>
      <c r="D13" s="124">
        <f t="shared" si="2"/>
        <v>35927542</v>
      </c>
      <c r="E13" s="127">
        <v>35927542</v>
      </c>
      <c r="F13" s="127"/>
      <c r="G13" s="127"/>
      <c r="H13" s="127"/>
      <c r="I13" s="127">
        <v>492822</v>
      </c>
      <c r="J13" s="127"/>
      <c r="K13" s="127"/>
    </row>
    <row r="14" spans="1:12" s="1" customFormat="1" ht="14.25" customHeight="1" x14ac:dyDescent="0.2">
      <c r="A14" s="122">
        <v>4</v>
      </c>
      <c r="B14" s="123" t="s">
        <v>65</v>
      </c>
      <c r="C14" s="114" t="s">
        <v>236</v>
      </c>
      <c r="D14" s="124">
        <f t="shared" si="2"/>
        <v>13417660</v>
      </c>
      <c r="E14" s="124">
        <v>13417660</v>
      </c>
      <c r="F14" s="124"/>
      <c r="G14" s="124"/>
      <c r="H14" s="124"/>
      <c r="I14" s="124"/>
      <c r="J14" s="124"/>
      <c r="K14" s="124"/>
    </row>
    <row r="15" spans="1:12" s="1" customFormat="1" x14ac:dyDescent="0.2">
      <c r="A15" s="122">
        <v>5</v>
      </c>
      <c r="B15" s="123" t="s">
        <v>66</v>
      </c>
      <c r="C15" s="114" t="s">
        <v>8</v>
      </c>
      <c r="D15" s="124">
        <f t="shared" si="2"/>
        <v>14535647</v>
      </c>
      <c r="E15" s="124">
        <v>14535647</v>
      </c>
      <c r="F15" s="124"/>
      <c r="G15" s="124"/>
      <c r="H15" s="124"/>
      <c r="I15" s="124"/>
      <c r="J15" s="124"/>
      <c r="K15" s="124"/>
    </row>
    <row r="16" spans="1:12" s="22" customFormat="1" x14ac:dyDescent="0.2">
      <c r="A16" s="122">
        <v>6</v>
      </c>
      <c r="B16" s="125" t="s">
        <v>67</v>
      </c>
      <c r="C16" s="126" t="s">
        <v>68</v>
      </c>
      <c r="D16" s="124">
        <f t="shared" si="2"/>
        <v>93692090</v>
      </c>
      <c r="E16" s="127">
        <v>93692090</v>
      </c>
      <c r="F16" s="127"/>
      <c r="G16" s="127"/>
      <c r="H16" s="127"/>
      <c r="I16" s="127">
        <v>704031</v>
      </c>
      <c r="J16" s="127"/>
      <c r="K16" s="127"/>
    </row>
    <row r="17" spans="1:11" s="1" customFormat="1" x14ac:dyDescent="0.2">
      <c r="A17" s="122">
        <v>7</v>
      </c>
      <c r="B17" s="123" t="s">
        <v>69</v>
      </c>
      <c r="C17" s="114" t="s">
        <v>237</v>
      </c>
      <c r="D17" s="124">
        <f t="shared" si="2"/>
        <v>34984845</v>
      </c>
      <c r="E17" s="124">
        <v>34984845</v>
      </c>
      <c r="F17" s="124"/>
      <c r="G17" s="124"/>
      <c r="H17" s="124"/>
      <c r="I17" s="124"/>
      <c r="J17" s="124"/>
      <c r="K17" s="124"/>
    </row>
    <row r="18" spans="1:11" s="1" customFormat="1" x14ac:dyDescent="0.2">
      <c r="A18" s="122">
        <v>8</v>
      </c>
      <c r="B18" s="128" t="s">
        <v>70</v>
      </c>
      <c r="C18" s="114" t="s">
        <v>17</v>
      </c>
      <c r="D18" s="124">
        <f t="shared" si="2"/>
        <v>15518498</v>
      </c>
      <c r="E18" s="124">
        <v>15518498</v>
      </c>
      <c r="F18" s="124"/>
      <c r="G18" s="124"/>
      <c r="H18" s="124"/>
      <c r="I18" s="124"/>
      <c r="J18" s="124"/>
      <c r="K18" s="124"/>
    </row>
    <row r="19" spans="1:11" s="1" customFormat="1" x14ac:dyDescent="0.2">
      <c r="A19" s="122">
        <v>9</v>
      </c>
      <c r="B19" s="128" t="s">
        <v>71</v>
      </c>
      <c r="C19" s="114" t="s">
        <v>6</v>
      </c>
      <c r="D19" s="124">
        <f t="shared" si="2"/>
        <v>12774064</v>
      </c>
      <c r="E19" s="124">
        <v>12774064</v>
      </c>
      <c r="F19" s="124"/>
      <c r="G19" s="124"/>
      <c r="H19" s="124"/>
      <c r="I19" s="124"/>
      <c r="J19" s="124"/>
      <c r="K19" s="124"/>
    </row>
    <row r="20" spans="1:11" s="1" customFormat="1" x14ac:dyDescent="0.2">
      <c r="A20" s="122">
        <v>10</v>
      </c>
      <c r="B20" s="128" t="s">
        <v>72</v>
      </c>
      <c r="C20" s="114" t="s">
        <v>18</v>
      </c>
      <c r="D20" s="124">
        <f t="shared" si="2"/>
        <v>16861186</v>
      </c>
      <c r="E20" s="124">
        <v>16861186</v>
      </c>
      <c r="F20" s="124"/>
      <c r="G20" s="124"/>
      <c r="H20" s="124"/>
      <c r="I20" s="124"/>
      <c r="J20" s="124"/>
      <c r="K20" s="124"/>
    </row>
    <row r="21" spans="1:11" s="1" customFormat="1" x14ac:dyDescent="0.2">
      <c r="A21" s="122">
        <v>11</v>
      </c>
      <c r="B21" s="128" t="s">
        <v>73</v>
      </c>
      <c r="C21" s="114" t="s">
        <v>7</v>
      </c>
      <c r="D21" s="124">
        <f t="shared" si="2"/>
        <v>13457873</v>
      </c>
      <c r="E21" s="124">
        <v>13457873</v>
      </c>
      <c r="F21" s="124"/>
      <c r="G21" s="124"/>
      <c r="H21" s="124"/>
      <c r="I21" s="124"/>
      <c r="J21" s="124"/>
      <c r="K21" s="124"/>
    </row>
    <row r="22" spans="1:11" s="1" customFormat="1" x14ac:dyDescent="0.2">
      <c r="A22" s="122">
        <v>12</v>
      </c>
      <c r="B22" s="128" t="s">
        <v>74</v>
      </c>
      <c r="C22" s="114" t="s">
        <v>19</v>
      </c>
      <c r="D22" s="124">
        <f t="shared" si="2"/>
        <v>26751433</v>
      </c>
      <c r="E22" s="124">
        <v>26751433</v>
      </c>
      <c r="F22" s="124"/>
      <c r="G22" s="124"/>
      <c r="H22" s="124"/>
      <c r="I22" s="124"/>
      <c r="J22" s="124"/>
      <c r="K22" s="124"/>
    </row>
    <row r="23" spans="1:11" s="1" customFormat="1" x14ac:dyDescent="0.2">
      <c r="A23" s="122">
        <v>13</v>
      </c>
      <c r="B23" s="128" t="s">
        <v>259</v>
      </c>
      <c r="C23" s="114" t="s">
        <v>260</v>
      </c>
      <c r="D23" s="124">
        <f t="shared" si="2"/>
        <v>0</v>
      </c>
      <c r="E23" s="124">
        <v>0</v>
      </c>
      <c r="F23" s="124"/>
      <c r="G23" s="124"/>
      <c r="H23" s="124"/>
      <c r="I23" s="124"/>
      <c r="J23" s="124"/>
      <c r="K23" s="124"/>
    </row>
    <row r="24" spans="1:11" s="1" customFormat="1" x14ac:dyDescent="0.2">
      <c r="A24" s="122">
        <v>14</v>
      </c>
      <c r="B24" s="123" t="s">
        <v>75</v>
      </c>
      <c r="C24" s="114" t="s">
        <v>76</v>
      </c>
      <c r="D24" s="124">
        <f t="shared" si="2"/>
        <v>70570</v>
      </c>
      <c r="E24" s="124">
        <v>70570</v>
      </c>
      <c r="F24" s="124"/>
      <c r="G24" s="124"/>
      <c r="H24" s="124"/>
      <c r="I24" s="124"/>
      <c r="J24" s="124"/>
      <c r="K24" s="124"/>
    </row>
    <row r="25" spans="1:11" s="1" customFormat="1" x14ac:dyDescent="0.2">
      <c r="A25" s="122">
        <v>15</v>
      </c>
      <c r="B25" s="128" t="s">
        <v>77</v>
      </c>
      <c r="C25" s="114" t="s">
        <v>22</v>
      </c>
      <c r="D25" s="124">
        <f t="shared" si="2"/>
        <v>17716154</v>
      </c>
      <c r="E25" s="124">
        <v>17716154</v>
      </c>
      <c r="F25" s="124"/>
      <c r="G25" s="124"/>
      <c r="H25" s="124"/>
      <c r="I25" s="124"/>
      <c r="J25" s="124"/>
      <c r="K25" s="124"/>
    </row>
    <row r="26" spans="1:11" s="1" customFormat="1" x14ac:dyDescent="0.2">
      <c r="A26" s="122">
        <v>16</v>
      </c>
      <c r="B26" s="128" t="s">
        <v>78</v>
      </c>
      <c r="C26" s="114" t="s">
        <v>10</v>
      </c>
      <c r="D26" s="124">
        <f t="shared" si="2"/>
        <v>25135907</v>
      </c>
      <c r="E26" s="124">
        <v>25135907</v>
      </c>
      <c r="F26" s="124"/>
      <c r="G26" s="124"/>
      <c r="H26" s="124"/>
      <c r="I26" s="124"/>
      <c r="J26" s="124"/>
      <c r="K26" s="124"/>
    </row>
    <row r="27" spans="1:11" s="1" customFormat="1" x14ac:dyDescent="0.2">
      <c r="A27" s="122">
        <v>17</v>
      </c>
      <c r="B27" s="128" t="s">
        <v>79</v>
      </c>
      <c r="C27" s="114" t="s">
        <v>238</v>
      </c>
      <c r="D27" s="124">
        <f t="shared" si="2"/>
        <v>31806348</v>
      </c>
      <c r="E27" s="124">
        <v>31806348</v>
      </c>
      <c r="F27" s="124"/>
      <c r="G27" s="124"/>
      <c r="H27" s="124"/>
      <c r="I27" s="124"/>
      <c r="J27" s="124"/>
      <c r="K27" s="124"/>
    </row>
    <row r="28" spans="1:11" s="22" customFormat="1" x14ac:dyDescent="0.2">
      <c r="A28" s="122">
        <v>18</v>
      </c>
      <c r="B28" s="125" t="s">
        <v>80</v>
      </c>
      <c r="C28" s="126" t="s">
        <v>9</v>
      </c>
      <c r="D28" s="124">
        <f t="shared" si="2"/>
        <v>64880199</v>
      </c>
      <c r="E28" s="127">
        <v>64880199</v>
      </c>
      <c r="F28" s="127"/>
      <c r="G28" s="127"/>
      <c r="H28" s="127"/>
      <c r="I28" s="127">
        <v>704031</v>
      </c>
      <c r="J28" s="127"/>
      <c r="K28" s="127"/>
    </row>
    <row r="29" spans="1:11" s="1" customFormat="1" x14ac:dyDescent="0.2">
      <c r="A29" s="122">
        <v>19</v>
      </c>
      <c r="B29" s="123" t="s">
        <v>81</v>
      </c>
      <c r="C29" s="114" t="s">
        <v>11</v>
      </c>
      <c r="D29" s="124">
        <f t="shared" si="2"/>
        <v>10795567</v>
      </c>
      <c r="E29" s="124">
        <v>10795567</v>
      </c>
      <c r="F29" s="124"/>
      <c r="G29" s="124"/>
      <c r="H29" s="124"/>
      <c r="I29" s="124"/>
      <c r="J29" s="124"/>
      <c r="K29" s="124"/>
    </row>
    <row r="30" spans="1:11" s="1" customFormat="1" x14ac:dyDescent="0.2">
      <c r="A30" s="122">
        <v>20</v>
      </c>
      <c r="B30" s="123" t="s">
        <v>82</v>
      </c>
      <c r="C30" s="114" t="s">
        <v>239</v>
      </c>
      <c r="D30" s="124">
        <f t="shared" si="2"/>
        <v>8330324</v>
      </c>
      <c r="E30" s="124">
        <v>8330324</v>
      </c>
      <c r="F30" s="124"/>
      <c r="G30" s="124"/>
      <c r="H30" s="124"/>
      <c r="I30" s="124"/>
      <c r="J30" s="124"/>
      <c r="K30" s="124"/>
    </row>
    <row r="31" spans="1:11" x14ac:dyDescent="0.2">
      <c r="A31" s="122">
        <v>21</v>
      </c>
      <c r="B31" s="123" t="s">
        <v>83</v>
      </c>
      <c r="C31" s="114" t="s">
        <v>84</v>
      </c>
      <c r="D31" s="124">
        <f t="shared" si="2"/>
        <v>42365899</v>
      </c>
      <c r="E31" s="129">
        <v>42365899</v>
      </c>
      <c r="F31" s="129"/>
      <c r="G31" s="129"/>
      <c r="H31" s="129"/>
      <c r="I31" s="129"/>
      <c r="J31" s="129"/>
      <c r="K31" s="129"/>
    </row>
    <row r="32" spans="1:11" s="22" customFormat="1" x14ac:dyDescent="0.2">
      <c r="A32" s="122">
        <v>22</v>
      </c>
      <c r="B32" s="130" t="s">
        <v>85</v>
      </c>
      <c r="C32" s="126" t="s">
        <v>40</v>
      </c>
      <c r="D32" s="124">
        <f t="shared" si="2"/>
        <v>35412650</v>
      </c>
      <c r="E32" s="127">
        <v>35412650</v>
      </c>
      <c r="F32" s="127"/>
      <c r="G32" s="127"/>
      <c r="H32" s="127"/>
      <c r="I32" s="127">
        <v>492822</v>
      </c>
      <c r="J32" s="127"/>
      <c r="K32" s="127"/>
    </row>
    <row r="33" spans="1:11" s="22" customFormat="1" x14ac:dyDescent="0.2">
      <c r="A33" s="122">
        <v>23</v>
      </c>
      <c r="B33" s="125" t="s">
        <v>86</v>
      </c>
      <c r="C33" s="126" t="s">
        <v>87</v>
      </c>
      <c r="D33" s="124">
        <f t="shared" si="2"/>
        <v>7203787</v>
      </c>
      <c r="E33" s="127">
        <v>7203787</v>
      </c>
      <c r="F33" s="127"/>
      <c r="G33" s="127"/>
      <c r="H33" s="127"/>
      <c r="I33" s="127"/>
      <c r="J33" s="127"/>
      <c r="K33" s="127"/>
    </row>
    <row r="34" spans="1:11" s="1" customFormat="1" ht="12" customHeight="1" x14ac:dyDescent="0.2">
      <c r="A34" s="122">
        <v>24</v>
      </c>
      <c r="B34" s="128" t="s">
        <v>88</v>
      </c>
      <c r="C34" s="114" t="s">
        <v>89</v>
      </c>
      <c r="D34" s="124">
        <f t="shared" si="2"/>
        <v>0</v>
      </c>
      <c r="E34" s="124">
        <v>0</v>
      </c>
      <c r="F34" s="124"/>
      <c r="G34" s="124"/>
      <c r="H34" s="124"/>
      <c r="I34" s="124"/>
      <c r="J34" s="124"/>
      <c r="K34" s="124"/>
    </row>
    <row r="35" spans="1:11" s="1" customFormat="1" ht="24" x14ac:dyDescent="0.2">
      <c r="A35" s="122">
        <v>25</v>
      </c>
      <c r="B35" s="128" t="s">
        <v>90</v>
      </c>
      <c r="C35" s="114" t="s">
        <v>91</v>
      </c>
      <c r="D35" s="124">
        <f t="shared" si="2"/>
        <v>0</v>
      </c>
      <c r="E35" s="124">
        <v>0</v>
      </c>
      <c r="F35" s="124"/>
      <c r="G35" s="124"/>
      <c r="H35" s="124"/>
      <c r="I35" s="124"/>
      <c r="J35" s="124"/>
      <c r="K35" s="124"/>
    </row>
    <row r="36" spans="1:11" s="1" customFormat="1" x14ac:dyDescent="0.2">
      <c r="A36" s="122">
        <v>26</v>
      </c>
      <c r="B36" s="123" t="s">
        <v>92</v>
      </c>
      <c r="C36" s="114" t="s">
        <v>93</v>
      </c>
      <c r="D36" s="124">
        <f t="shared" si="2"/>
        <v>66832247</v>
      </c>
      <c r="E36" s="124">
        <v>66832247</v>
      </c>
      <c r="F36" s="124"/>
      <c r="G36" s="124"/>
      <c r="H36" s="124"/>
      <c r="I36" s="124"/>
      <c r="J36" s="124"/>
      <c r="K36" s="124"/>
    </row>
    <row r="37" spans="1:11" s="1" customFormat="1" x14ac:dyDescent="0.2">
      <c r="A37" s="122">
        <v>27</v>
      </c>
      <c r="B37" s="128" t="s">
        <v>94</v>
      </c>
      <c r="C37" s="114" t="s">
        <v>95</v>
      </c>
      <c r="D37" s="124">
        <f t="shared" si="2"/>
        <v>82331469</v>
      </c>
      <c r="E37" s="124">
        <v>82331469</v>
      </c>
      <c r="F37" s="124"/>
      <c r="G37" s="124"/>
      <c r="H37" s="124"/>
      <c r="I37" s="124"/>
      <c r="J37" s="124"/>
      <c r="K37" s="124"/>
    </row>
    <row r="38" spans="1:11" s="1" customFormat="1" ht="15.75" customHeight="1" x14ac:dyDescent="0.2">
      <c r="A38" s="122">
        <v>28</v>
      </c>
      <c r="B38" s="128" t="s">
        <v>96</v>
      </c>
      <c r="C38" s="114" t="s">
        <v>97</v>
      </c>
      <c r="D38" s="124">
        <f t="shared" si="2"/>
        <v>31879772</v>
      </c>
      <c r="E38" s="124">
        <v>31879772</v>
      </c>
      <c r="F38" s="124"/>
      <c r="G38" s="124"/>
      <c r="H38" s="124"/>
      <c r="I38" s="124">
        <v>3520154</v>
      </c>
      <c r="J38" s="124"/>
      <c r="K38" s="124"/>
    </row>
    <row r="39" spans="1:11" s="1" customFormat="1" x14ac:dyDescent="0.2">
      <c r="A39" s="122">
        <v>29</v>
      </c>
      <c r="B39" s="123" t="s">
        <v>98</v>
      </c>
      <c r="C39" s="114" t="s">
        <v>99</v>
      </c>
      <c r="D39" s="124">
        <f t="shared" si="2"/>
        <v>0</v>
      </c>
      <c r="E39" s="124">
        <v>0</v>
      </c>
      <c r="F39" s="124"/>
      <c r="G39" s="124"/>
      <c r="H39" s="124"/>
      <c r="I39" s="124"/>
      <c r="J39" s="124"/>
      <c r="K39" s="124"/>
    </row>
    <row r="40" spans="1:11" s="22" customFormat="1" x14ac:dyDescent="0.2">
      <c r="A40" s="122">
        <v>30</v>
      </c>
      <c r="B40" s="130" t="s">
        <v>100</v>
      </c>
      <c r="C40" s="114" t="s">
        <v>298</v>
      </c>
      <c r="D40" s="124">
        <f t="shared" si="2"/>
        <v>0</v>
      </c>
      <c r="E40" s="127">
        <v>0</v>
      </c>
      <c r="F40" s="127"/>
      <c r="G40" s="127"/>
      <c r="H40" s="127"/>
      <c r="I40" s="127"/>
      <c r="J40" s="127"/>
      <c r="K40" s="127"/>
    </row>
    <row r="41" spans="1:11" s="22" customFormat="1" ht="20.25" customHeight="1" x14ac:dyDescent="0.2">
      <c r="A41" s="122">
        <v>31</v>
      </c>
      <c r="B41" s="125" t="s">
        <v>101</v>
      </c>
      <c r="C41" s="126" t="s">
        <v>58</v>
      </c>
      <c r="D41" s="124">
        <f t="shared" si="2"/>
        <v>5111259</v>
      </c>
      <c r="E41" s="127">
        <v>5111259</v>
      </c>
      <c r="F41" s="127"/>
      <c r="G41" s="127"/>
      <c r="H41" s="127"/>
      <c r="I41" s="127"/>
      <c r="J41" s="127"/>
      <c r="K41" s="127"/>
    </row>
    <row r="42" spans="1:11" s="22" customFormat="1" x14ac:dyDescent="0.2">
      <c r="A42" s="122">
        <v>32</v>
      </c>
      <c r="B42" s="130" t="s">
        <v>102</v>
      </c>
      <c r="C42" s="126" t="s">
        <v>41</v>
      </c>
      <c r="D42" s="124">
        <f t="shared" si="2"/>
        <v>54425452</v>
      </c>
      <c r="E42" s="127">
        <v>54425452</v>
      </c>
      <c r="F42" s="127"/>
      <c r="G42" s="127"/>
      <c r="H42" s="127"/>
      <c r="I42" s="127">
        <v>492822</v>
      </c>
      <c r="J42" s="127"/>
      <c r="K42" s="127"/>
    </row>
    <row r="43" spans="1:11" x14ac:dyDescent="0.2">
      <c r="A43" s="122">
        <v>33</v>
      </c>
      <c r="B43" s="123" t="s">
        <v>103</v>
      </c>
      <c r="C43" s="114" t="s">
        <v>39</v>
      </c>
      <c r="D43" s="124">
        <f t="shared" si="2"/>
        <v>71801607</v>
      </c>
      <c r="E43" s="129">
        <v>71801607</v>
      </c>
      <c r="F43" s="129"/>
      <c r="G43" s="129"/>
      <c r="H43" s="129"/>
      <c r="I43" s="129">
        <v>704031</v>
      </c>
      <c r="J43" s="129"/>
      <c r="K43" s="129"/>
    </row>
    <row r="44" spans="1:11" s="1" customFormat="1" x14ac:dyDescent="0.2">
      <c r="A44" s="122">
        <v>34</v>
      </c>
      <c r="B44" s="123" t="s">
        <v>104</v>
      </c>
      <c r="C44" s="114" t="s">
        <v>16</v>
      </c>
      <c r="D44" s="124">
        <f t="shared" si="2"/>
        <v>14821224</v>
      </c>
      <c r="E44" s="124">
        <v>14821224</v>
      </c>
      <c r="F44" s="124"/>
      <c r="G44" s="124"/>
      <c r="H44" s="124"/>
      <c r="I44" s="124"/>
      <c r="J44" s="124"/>
      <c r="K44" s="124"/>
    </row>
    <row r="45" spans="1:11" s="1" customFormat="1" x14ac:dyDescent="0.2">
      <c r="A45" s="122">
        <v>35</v>
      </c>
      <c r="B45" s="128" t="s">
        <v>105</v>
      </c>
      <c r="C45" s="114" t="s">
        <v>21</v>
      </c>
      <c r="D45" s="124">
        <f t="shared" si="2"/>
        <v>51147529</v>
      </c>
      <c r="E45" s="124">
        <v>51147529</v>
      </c>
      <c r="F45" s="124"/>
      <c r="G45" s="124"/>
      <c r="H45" s="124"/>
      <c r="I45" s="124">
        <v>704031</v>
      </c>
      <c r="J45" s="124"/>
      <c r="K45" s="124"/>
    </row>
    <row r="46" spans="1:11" s="1" customFormat="1" x14ac:dyDescent="0.2">
      <c r="A46" s="122">
        <v>36</v>
      </c>
      <c r="B46" s="123" t="s">
        <v>106</v>
      </c>
      <c r="C46" s="114" t="s">
        <v>25</v>
      </c>
      <c r="D46" s="124">
        <f t="shared" si="2"/>
        <v>18694023</v>
      </c>
      <c r="E46" s="124">
        <v>18694023</v>
      </c>
      <c r="F46" s="124"/>
      <c r="G46" s="124"/>
      <c r="H46" s="124"/>
      <c r="I46" s="124"/>
      <c r="J46" s="124"/>
      <c r="K46" s="124"/>
    </row>
    <row r="47" spans="1:11" x14ac:dyDescent="0.2">
      <c r="A47" s="122">
        <v>37</v>
      </c>
      <c r="B47" s="123" t="s">
        <v>107</v>
      </c>
      <c r="C47" s="114" t="s">
        <v>240</v>
      </c>
      <c r="D47" s="124">
        <f t="shared" si="2"/>
        <v>52303109</v>
      </c>
      <c r="E47" s="129">
        <v>52303109</v>
      </c>
      <c r="F47" s="129"/>
      <c r="G47" s="129"/>
      <c r="H47" s="129"/>
      <c r="I47" s="129">
        <v>704031</v>
      </c>
      <c r="J47" s="129"/>
      <c r="K47" s="129"/>
    </row>
    <row r="48" spans="1:11" s="1" customFormat="1" x14ac:dyDescent="0.2">
      <c r="A48" s="122">
        <v>38</v>
      </c>
      <c r="B48" s="131" t="s">
        <v>108</v>
      </c>
      <c r="C48" s="132" t="s">
        <v>241</v>
      </c>
      <c r="D48" s="124">
        <f t="shared" si="2"/>
        <v>17812195</v>
      </c>
      <c r="E48" s="124">
        <v>17812195</v>
      </c>
      <c r="F48" s="124"/>
      <c r="G48" s="124"/>
      <c r="H48" s="124"/>
      <c r="I48" s="124"/>
      <c r="J48" s="124"/>
      <c r="K48" s="124"/>
    </row>
    <row r="49" spans="1:11" s="1" customFormat="1" x14ac:dyDescent="0.2">
      <c r="A49" s="122">
        <v>39</v>
      </c>
      <c r="B49" s="123" t="s">
        <v>109</v>
      </c>
      <c r="C49" s="114" t="s">
        <v>242</v>
      </c>
      <c r="D49" s="124">
        <f t="shared" si="2"/>
        <v>10574166</v>
      </c>
      <c r="E49" s="124">
        <v>10574166</v>
      </c>
      <c r="F49" s="124"/>
      <c r="G49" s="124"/>
      <c r="H49" s="124"/>
      <c r="I49" s="124"/>
      <c r="J49" s="124"/>
      <c r="K49" s="124"/>
    </row>
    <row r="50" spans="1:11" s="1" customFormat="1" x14ac:dyDescent="0.2">
      <c r="A50" s="122">
        <v>40</v>
      </c>
      <c r="B50" s="123" t="s">
        <v>110</v>
      </c>
      <c r="C50" s="114" t="s">
        <v>24</v>
      </c>
      <c r="D50" s="124">
        <f t="shared" si="2"/>
        <v>19289471</v>
      </c>
      <c r="E50" s="124">
        <v>19289471</v>
      </c>
      <c r="F50" s="124"/>
      <c r="G50" s="124"/>
      <c r="H50" s="124"/>
      <c r="I50" s="124"/>
      <c r="J50" s="124"/>
      <c r="K50" s="124"/>
    </row>
    <row r="51" spans="1:11" s="1" customFormat="1" x14ac:dyDescent="0.2">
      <c r="A51" s="122">
        <v>41</v>
      </c>
      <c r="B51" s="128" t="s">
        <v>111</v>
      </c>
      <c r="C51" s="114" t="s">
        <v>20</v>
      </c>
      <c r="D51" s="124">
        <f t="shared" si="2"/>
        <v>8894223</v>
      </c>
      <c r="E51" s="124">
        <v>8894223</v>
      </c>
      <c r="F51" s="124"/>
      <c r="G51" s="124"/>
      <c r="H51" s="124"/>
      <c r="I51" s="124"/>
      <c r="J51" s="124"/>
      <c r="K51" s="124"/>
    </row>
    <row r="52" spans="1:11" s="1" customFormat="1" x14ac:dyDescent="0.2">
      <c r="A52" s="122">
        <v>42</v>
      </c>
      <c r="B52" s="123" t="s">
        <v>112</v>
      </c>
      <c r="C52" s="114" t="s">
        <v>113</v>
      </c>
      <c r="D52" s="124">
        <f t="shared" si="2"/>
        <v>14757683</v>
      </c>
      <c r="E52" s="124">
        <v>14757683</v>
      </c>
      <c r="F52" s="124"/>
      <c r="G52" s="124"/>
      <c r="H52" s="124"/>
      <c r="I52" s="124"/>
      <c r="J52" s="124">
        <v>5292713</v>
      </c>
      <c r="K52" s="124"/>
    </row>
    <row r="53" spans="1:11" s="22" customFormat="1" x14ac:dyDescent="0.2">
      <c r="A53" s="122">
        <v>43</v>
      </c>
      <c r="B53" s="125" t="s">
        <v>114</v>
      </c>
      <c r="C53" s="126" t="s">
        <v>115</v>
      </c>
      <c r="D53" s="124">
        <f t="shared" si="2"/>
        <v>67675739</v>
      </c>
      <c r="E53" s="127">
        <v>67675739</v>
      </c>
      <c r="F53" s="127"/>
      <c r="G53" s="127"/>
      <c r="H53" s="127"/>
      <c r="I53" s="127">
        <v>704031</v>
      </c>
      <c r="J53" s="127"/>
      <c r="K53" s="127"/>
    </row>
    <row r="54" spans="1:11" s="1" customFormat="1" x14ac:dyDescent="0.2">
      <c r="A54" s="122">
        <v>44</v>
      </c>
      <c r="B54" s="123" t="s">
        <v>116</v>
      </c>
      <c r="C54" s="114" t="s">
        <v>247</v>
      </c>
      <c r="D54" s="124">
        <f t="shared" si="2"/>
        <v>17177474</v>
      </c>
      <c r="E54" s="124">
        <v>17177474</v>
      </c>
      <c r="F54" s="124"/>
      <c r="G54" s="124"/>
      <c r="H54" s="124"/>
      <c r="I54" s="124"/>
      <c r="J54" s="124"/>
      <c r="K54" s="124"/>
    </row>
    <row r="55" spans="1:11" s="1" customFormat="1" ht="10.5" customHeight="1" x14ac:dyDescent="0.2">
      <c r="A55" s="122">
        <v>45</v>
      </c>
      <c r="B55" s="123" t="s">
        <v>117</v>
      </c>
      <c r="C55" s="114" t="s">
        <v>2</v>
      </c>
      <c r="D55" s="124">
        <f t="shared" si="2"/>
        <v>52340468</v>
      </c>
      <c r="E55" s="124">
        <v>52340468</v>
      </c>
      <c r="F55" s="124"/>
      <c r="G55" s="124"/>
      <c r="H55" s="124"/>
      <c r="I55" s="124"/>
      <c r="J55" s="124"/>
      <c r="K55" s="124"/>
    </row>
    <row r="56" spans="1:11" s="1" customFormat="1" x14ac:dyDescent="0.2">
      <c r="A56" s="122">
        <v>46</v>
      </c>
      <c r="B56" s="128" t="s">
        <v>118</v>
      </c>
      <c r="C56" s="114" t="s">
        <v>3</v>
      </c>
      <c r="D56" s="124">
        <f t="shared" si="2"/>
        <v>11642163</v>
      </c>
      <c r="E56" s="124">
        <v>11642163</v>
      </c>
      <c r="F56" s="124"/>
      <c r="G56" s="124"/>
      <c r="H56" s="124"/>
      <c r="I56" s="124"/>
      <c r="J56" s="124"/>
      <c r="K56" s="124"/>
    </row>
    <row r="57" spans="1:11" s="1" customFormat="1" x14ac:dyDescent="0.2">
      <c r="A57" s="122">
        <v>47</v>
      </c>
      <c r="B57" s="128" t="s">
        <v>119</v>
      </c>
      <c r="C57" s="114" t="s">
        <v>243</v>
      </c>
      <c r="D57" s="124">
        <f t="shared" si="2"/>
        <v>19159296</v>
      </c>
      <c r="E57" s="124">
        <v>19159296</v>
      </c>
      <c r="F57" s="124"/>
      <c r="G57" s="124"/>
      <c r="H57" s="124"/>
      <c r="I57" s="124"/>
      <c r="J57" s="124"/>
      <c r="K57" s="124"/>
    </row>
    <row r="58" spans="1:11" s="1" customFormat="1" x14ac:dyDescent="0.2">
      <c r="A58" s="122">
        <v>48</v>
      </c>
      <c r="B58" s="123" t="s">
        <v>120</v>
      </c>
      <c r="C58" s="114" t="s">
        <v>0</v>
      </c>
      <c r="D58" s="124">
        <f t="shared" si="2"/>
        <v>22930960</v>
      </c>
      <c r="E58" s="124">
        <v>22930960</v>
      </c>
      <c r="F58" s="124"/>
      <c r="G58" s="124"/>
      <c r="H58" s="124"/>
      <c r="I58" s="124"/>
      <c r="J58" s="124"/>
      <c r="K58" s="124"/>
    </row>
    <row r="59" spans="1:11" s="1" customFormat="1" ht="10.5" customHeight="1" x14ac:dyDescent="0.2">
      <c r="A59" s="122">
        <v>49</v>
      </c>
      <c r="B59" s="128" t="s">
        <v>121</v>
      </c>
      <c r="C59" s="114" t="s">
        <v>4</v>
      </c>
      <c r="D59" s="124">
        <f t="shared" si="2"/>
        <v>7429888</v>
      </c>
      <c r="E59" s="124">
        <v>7429888</v>
      </c>
      <c r="F59" s="124"/>
      <c r="G59" s="124"/>
      <c r="H59" s="124"/>
      <c r="I59" s="124"/>
      <c r="J59" s="124"/>
      <c r="K59" s="124"/>
    </row>
    <row r="60" spans="1:11" s="1" customFormat="1" x14ac:dyDescent="0.2">
      <c r="A60" s="122">
        <v>50</v>
      </c>
      <c r="B60" s="123" t="s">
        <v>122</v>
      </c>
      <c r="C60" s="114" t="s">
        <v>1</v>
      </c>
      <c r="D60" s="124">
        <f t="shared" si="2"/>
        <v>15229461</v>
      </c>
      <c r="E60" s="124">
        <v>15229461</v>
      </c>
      <c r="F60" s="124"/>
      <c r="G60" s="124"/>
      <c r="H60" s="124"/>
      <c r="I60" s="124"/>
      <c r="J60" s="124"/>
      <c r="K60" s="124"/>
    </row>
    <row r="61" spans="1:11" s="1" customFormat="1" x14ac:dyDescent="0.2">
      <c r="A61" s="122">
        <v>51</v>
      </c>
      <c r="B61" s="128" t="s">
        <v>123</v>
      </c>
      <c r="C61" s="114" t="s">
        <v>244</v>
      </c>
      <c r="D61" s="124">
        <f t="shared" si="2"/>
        <v>21536544</v>
      </c>
      <c r="E61" s="124">
        <v>21536544</v>
      </c>
      <c r="F61" s="124"/>
      <c r="G61" s="124"/>
      <c r="H61" s="124"/>
      <c r="I61" s="124"/>
      <c r="J61" s="124"/>
      <c r="K61" s="124"/>
    </row>
    <row r="62" spans="1:11" s="1" customFormat="1" x14ac:dyDescent="0.2">
      <c r="A62" s="122">
        <v>52</v>
      </c>
      <c r="B62" s="128" t="s">
        <v>124</v>
      </c>
      <c r="C62" s="114" t="s">
        <v>26</v>
      </c>
      <c r="D62" s="124">
        <f t="shared" si="2"/>
        <v>81721074</v>
      </c>
      <c r="E62" s="124">
        <v>81721074</v>
      </c>
      <c r="F62" s="124"/>
      <c r="G62" s="124"/>
      <c r="H62" s="124"/>
      <c r="I62" s="124">
        <v>704031</v>
      </c>
      <c r="J62" s="124"/>
      <c r="K62" s="124"/>
    </row>
    <row r="63" spans="1:11" s="1" customFormat="1" x14ac:dyDescent="0.2">
      <c r="A63" s="122">
        <v>53</v>
      </c>
      <c r="B63" s="128" t="s">
        <v>125</v>
      </c>
      <c r="C63" s="114" t="s">
        <v>245</v>
      </c>
      <c r="D63" s="124">
        <f t="shared" si="2"/>
        <v>13413724</v>
      </c>
      <c r="E63" s="124">
        <v>13413724</v>
      </c>
      <c r="F63" s="124"/>
      <c r="G63" s="124"/>
      <c r="H63" s="124"/>
      <c r="I63" s="124"/>
      <c r="J63" s="124"/>
      <c r="K63" s="124"/>
    </row>
    <row r="64" spans="1:11" s="1" customFormat="1" x14ac:dyDescent="0.2">
      <c r="A64" s="122">
        <v>54</v>
      </c>
      <c r="B64" s="128" t="s">
        <v>126</v>
      </c>
      <c r="C64" s="114" t="s">
        <v>127</v>
      </c>
      <c r="D64" s="124">
        <f t="shared" si="2"/>
        <v>43940</v>
      </c>
      <c r="E64" s="124">
        <v>43940</v>
      </c>
      <c r="F64" s="124"/>
      <c r="G64" s="124"/>
      <c r="H64" s="124"/>
      <c r="I64" s="124"/>
      <c r="J64" s="124"/>
      <c r="K64" s="124"/>
    </row>
    <row r="65" spans="1:11" s="1" customFormat="1" x14ac:dyDescent="0.2">
      <c r="A65" s="122">
        <v>55</v>
      </c>
      <c r="B65" s="128" t="s">
        <v>249</v>
      </c>
      <c r="C65" s="114" t="s">
        <v>248</v>
      </c>
      <c r="D65" s="124">
        <f t="shared" si="2"/>
        <v>0</v>
      </c>
      <c r="E65" s="124">
        <v>0</v>
      </c>
      <c r="F65" s="124"/>
      <c r="G65" s="124"/>
      <c r="H65" s="124"/>
      <c r="I65" s="124"/>
      <c r="J65" s="124"/>
      <c r="K65" s="124"/>
    </row>
    <row r="66" spans="1:11" s="1" customFormat="1" x14ac:dyDescent="0.2">
      <c r="A66" s="122">
        <v>56</v>
      </c>
      <c r="B66" s="128" t="s">
        <v>261</v>
      </c>
      <c r="C66" s="114" t="s">
        <v>262</v>
      </c>
      <c r="D66" s="124">
        <f t="shared" si="2"/>
        <v>0</v>
      </c>
      <c r="E66" s="124">
        <v>0</v>
      </c>
      <c r="F66" s="124"/>
      <c r="G66" s="124"/>
      <c r="H66" s="124"/>
      <c r="I66" s="124"/>
      <c r="J66" s="124"/>
      <c r="K66" s="124"/>
    </row>
    <row r="67" spans="1:11" s="1" customFormat="1" x14ac:dyDescent="0.2">
      <c r="A67" s="122">
        <v>57</v>
      </c>
      <c r="B67" s="128" t="s">
        <v>128</v>
      </c>
      <c r="C67" s="114" t="s">
        <v>55</v>
      </c>
      <c r="D67" s="124">
        <f t="shared" si="2"/>
        <v>24363521</v>
      </c>
      <c r="E67" s="124">
        <v>24363521</v>
      </c>
      <c r="F67" s="124"/>
      <c r="G67" s="124"/>
      <c r="H67" s="124"/>
      <c r="I67" s="124"/>
      <c r="J67" s="124"/>
      <c r="K67" s="124"/>
    </row>
    <row r="68" spans="1:11" s="1" customFormat="1" x14ac:dyDescent="0.2">
      <c r="A68" s="122">
        <v>58</v>
      </c>
      <c r="B68" s="123" t="s">
        <v>129</v>
      </c>
      <c r="C68" s="114" t="s">
        <v>263</v>
      </c>
      <c r="D68" s="124">
        <f t="shared" si="2"/>
        <v>20629862</v>
      </c>
      <c r="E68" s="124">
        <v>20629862</v>
      </c>
      <c r="F68" s="124"/>
      <c r="G68" s="124"/>
      <c r="H68" s="124"/>
      <c r="I68" s="124"/>
      <c r="J68" s="124"/>
      <c r="K68" s="124"/>
    </row>
    <row r="69" spans="1:11" s="1" customFormat="1" ht="24" x14ac:dyDescent="0.2">
      <c r="A69" s="122">
        <v>59</v>
      </c>
      <c r="B69" s="123" t="s">
        <v>130</v>
      </c>
      <c r="C69" s="114" t="s">
        <v>131</v>
      </c>
      <c r="D69" s="124">
        <f t="shared" si="2"/>
        <v>26990970</v>
      </c>
      <c r="E69" s="124">
        <v>26990970</v>
      </c>
      <c r="F69" s="124"/>
      <c r="G69" s="124"/>
      <c r="H69" s="124"/>
      <c r="I69" s="124"/>
      <c r="J69" s="124"/>
      <c r="K69" s="124"/>
    </row>
    <row r="70" spans="1:11" s="1" customFormat="1" ht="23.25" customHeight="1" x14ac:dyDescent="0.2">
      <c r="A70" s="122">
        <v>60</v>
      </c>
      <c r="B70" s="123" t="s">
        <v>132</v>
      </c>
      <c r="C70" s="114" t="s">
        <v>264</v>
      </c>
      <c r="D70" s="124">
        <f t="shared" si="2"/>
        <v>37009043</v>
      </c>
      <c r="E70" s="124">
        <v>37009043</v>
      </c>
      <c r="F70" s="124"/>
      <c r="G70" s="124"/>
      <c r="H70" s="124"/>
      <c r="I70" s="124"/>
      <c r="J70" s="124"/>
      <c r="K70" s="124"/>
    </row>
    <row r="71" spans="1:11" s="1" customFormat="1" ht="27.75" customHeight="1" x14ac:dyDescent="0.2">
      <c r="A71" s="122">
        <v>61</v>
      </c>
      <c r="B71" s="128" t="s">
        <v>133</v>
      </c>
      <c r="C71" s="114" t="s">
        <v>253</v>
      </c>
      <c r="D71" s="124">
        <f t="shared" si="2"/>
        <v>15503986</v>
      </c>
      <c r="E71" s="124">
        <v>15503986</v>
      </c>
      <c r="F71" s="124"/>
      <c r="G71" s="124"/>
      <c r="H71" s="124"/>
      <c r="I71" s="124"/>
      <c r="J71" s="124"/>
      <c r="K71" s="124"/>
    </row>
    <row r="72" spans="1:11" s="1" customFormat="1" ht="24" x14ac:dyDescent="0.2">
      <c r="A72" s="122">
        <v>62</v>
      </c>
      <c r="B72" s="123" t="s">
        <v>134</v>
      </c>
      <c r="C72" s="114" t="s">
        <v>265</v>
      </c>
      <c r="D72" s="124">
        <f t="shared" si="2"/>
        <v>0</v>
      </c>
      <c r="E72" s="124">
        <v>0</v>
      </c>
      <c r="F72" s="124"/>
      <c r="G72" s="124"/>
      <c r="H72" s="124"/>
      <c r="I72" s="124"/>
      <c r="J72" s="124"/>
      <c r="K72" s="124"/>
    </row>
    <row r="73" spans="1:11" s="1" customFormat="1" ht="24" x14ac:dyDescent="0.2">
      <c r="A73" s="122">
        <v>63</v>
      </c>
      <c r="B73" s="123" t="s">
        <v>135</v>
      </c>
      <c r="C73" s="114" t="s">
        <v>266</v>
      </c>
      <c r="D73" s="124">
        <f t="shared" si="2"/>
        <v>0</v>
      </c>
      <c r="E73" s="124">
        <v>0</v>
      </c>
      <c r="F73" s="124"/>
      <c r="G73" s="124"/>
      <c r="H73" s="124"/>
      <c r="I73" s="124"/>
      <c r="J73" s="124"/>
      <c r="K73" s="124"/>
    </row>
    <row r="74" spans="1:11" s="1" customFormat="1" x14ac:dyDescent="0.2">
      <c r="A74" s="122">
        <v>64</v>
      </c>
      <c r="B74" s="123" t="s">
        <v>136</v>
      </c>
      <c r="C74" s="114" t="s">
        <v>267</v>
      </c>
      <c r="D74" s="124">
        <f t="shared" si="2"/>
        <v>45294435</v>
      </c>
      <c r="E74" s="124">
        <v>45294435</v>
      </c>
      <c r="F74" s="124"/>
      <c r="G74" s="124"/>
      <c r="H74" s="124"/>
      <c r="I74" s="124"/>
      <c r="J74" s="124"/>
      <c r="K74" s="124"/>
    </row>
    <row r="75" spans="1:11" s="1" customFormat="1" x14ac:dyDescent="0.2">
      <c r="A75" s="122">
        <v>65</v>
      </c>
      <c r="B75" s="123" t="s">
        <v>137</v>
      </c>
      <c r="C75" s="114" t="s">
        <v>54</v>
      </c>
      <c r="D75" s="124">
        <f t="shared" si="2"/>
        <v>27946713</v>
      </c>
      <c r="E75" s="124">
        <v>27946713</v>
      </c>
      <c r="F75" s="124"/>
      <c r="G75" s="124"/>
      <c r="H75" s="124"/>
      <c r="I75" s="124"/>
      <c r="J75" s="124"/>
      <c r="K75" s="124"/>
    </row>
    <row r="76" spans="1:11" s="1" customFormat="1" x14ac:dyDescent="0.2">
      <c r="A76" s="122">
        <v>66</v>
      </c>
      <c r="B76" s="123" t="s">
        <v>138</v>
      </c>
      <c r="C76" s="114" t="s">
        <v>268</v>
      </c>
      <c r="D76" s="124">
        <f t="shared" ref="D76:D139" si="3">E76+K76</f>
        <v>70140490</v>
      </c>
      <c r="E76" s="124">
        <v>70140490</v>
      </c>
      <c r="F76" s="124">
        <v>394117</v>
      </c>
      <c r="G76" s="124"/>
      <c r="H76" s="124"/>
      <c r="I76" s="124"/>
      <c r="J76" s="124"/>
      <c r="K76" s="124"/>
    </row>
    <row r="77" spans="1:11" s="1" customFormat="1" ht="24" x14ac:dyDescent="0.2">
      <c r="A77" s="122">
        <v>67</v>
      </c>
      <c r="B77" s="123" t="s">
        <v>139</v>
      </c>
      <c r="C77" s="114" t="s">
        <v>269</v>
      </c>
      <c r="D77" s="124">
        <f t="shared" si="3"/>
        <v>0</v>
      </c>
      <c r="E77" s="124">
        <v>0</v>
      </c>
      <c r="F77" s="124"/>
      <c r="G77" s="124"/>
      <c r="H77" s="124"/>
      <c r="I77" s="124"/>
      <c r="J77" s="124"/>
      <c r="K77" s="124"/>
    </row>
    <row r="78" spans="1:11" s="1" customFormat="1" ht="24" x14ac:dyDescent="0.2">
      <c r="A78" s="122">
        <v>68</v>
      </c>
      <c r="B78" s="123" t="s">
        <v>140</v>
      </c>
      <c r="C78" s="114" t="s">
        <v>270</v>
      </c>
      <c r="D78" s="124">
        <f t="shared" si="3"/>
        <v>0</v>
      </c>
      <c r="E78" s="124">
        <v>0</v>
      </c>
      <c r="F78" s="124"/>
      <c r="G78" s="124"/>
      <c r="H78" s="124"/>
      <c r="I78" s="124"/>
      <c r="J78" s="124"/>
      <c r="K78" s="124"/>
    </row>
    <row r="79" spans="1:11" s="1" customFormat="1" ht="24" x14ac:dyDescent="0.2">
      <c r="A79" s="122">
        <v>69</v>
      </c>
      <c r="B79" s="123" t="s">
        <v>141</v>
      </c>
      <c r="C79" s="114" t="s">
        <v>271</v>
      </c>
      <c r="D79" s="124">
        <f t="shared" si="3"/>
        <v>0</v>
      </c>
      <c r="E79" s="124">
        <v>0</v>
      </c>
      <c r="F79" s="124"/>
      <c r="G79" s="124"/>
      <c r="H79" s="124"/>
      <c r="I79" s="124"/>
      <c r="J79" s="124"/>
      <c r="K79" s="124"/>
    </row>
    <row r="80" spans="1:11" s="1" customFormat="1" ht="24" x14ac:dyDescent="0.2">
      <c r="A80" s="122">
        <v>70</v>
      </c>
      <c r="B80" s="123" t="s">
        <v>142</v>
      </c>
      <c r="C80" s="114" t="s">
        <v>272</v>
      </c>
      <c r="D80" s="124">
        <f t="shared" si="3"/>
        <v>0</v>
      </c>
      <c r="E80" s="124">
        <v>0</v>
      </c>
      <c r="F80" s="124"/>
      <c r="G80" s="124"/>
      <c r="H80" s="124"/>
      <c r="I80" s="124"/>
      <c r="J80" s="124"/>
      <c r="K80" s="124"/>
    </row>
    <row r="81" spans="1:11" s="1" customFormat="1" ht="24" x14ac:dyDescent="0.2">
      <c r="A81" s="122">
        <v>71</v>
      </c>
      <c r="B81" s="123" t="s">
        <v>143</v>
      </c>
      <c r="C81" s="114" t="s">
        <v>273</v>
      </c>
      <c r="D81" s="124">
        <f t="shared" si="3"/>
        <v>0</v>
      </c>
      <c r="E81" s="124">
        <v>0</v>
      </c>
      <c r="F81" s="124"/>
      <c r="G81" s="124"/>
      <c r="H81" s="124"/>
      <c r="I81" s="124"/>
      <c r="J81" s="124"/>
      <c r="K81" s="124"/>
    </row>
    <row r="82" spans="1:11" s="1" customFormat="1" ht="24" x14ac:dyDescent="0.2">
      <c r="A82" s="122">
        <v>72</v>
      </c>
      <c r="B82" s="123" t="s">
        <v>144</v>
      </c>
      <c r="C82" s="114" t="s">
        <v>274</v>
      </c>
      <c r="D82" s="124">
        <f t="shared" si="3"/>
        <v>0</v>
      </c>
      <c r="E82" s="124">
        <v>0</v>
      </c>
      <c r="F82" s="124"/>
      <c r="G82" s="124"/>
      <c r="H82" s="124"/>
      <c r="I82" s="124"/>
      <c r="J82" s="124"/>
      <c r="K82" s="124"/>
    </row>
    <row r="83" spans="1:11" s="1" customFormat="1" ht="24" x14ac:dyDescent="0.2">
      <c r="A83" s="122">
        <v>73</v>
      </c>
      <c r="B83" s="123" t="s">
        <v>145</v>
      </c>
      <c r="C83" s="114" t="s">
        <v>275</v>
      </c>
      <c r="D83" s="124">
        <f t="shared" si="3"/>
        <v>0</v>
      </c>
      <c r="E83" s="124">
        <v>0</v>
      </c>
      <c r="F83" s="124"/>
      <c r="G83" s="124"/>
      <c r="H83" s="124"/>
      <c r="I83" s="124"/>
      <c r="J83" s="124"/>
      <c r="K83" s="124"/>
    </row>
    <row r="84" spans="1:11" s="1" customFormat="1" x14ac:dyDescent="0.2">
      <c r="A84" s="122">
        <v>74</v>
      </c>
      <c r="B84" s="128" t="s">
        <v>146</v>
      </c>
      <c r="C84" s="114" t="s">
        <v>147</v>
      </c>
      <c r="D84" s="124">
        <f t="shared" si="3"/>
        <v>53726294</v>
      </c>
      <c r="E84" s="124">
        <v>53726294</v>
      </c>
      <c r="F84" s="124"/>
      <c r="G84" s="124"/>
      <c r="H84" s="124"/>
      <c r="I84" s="124"/>
      <c r="J84" s="124"/>
      <c r="K84" s="124"/>
    </row>
    <row r="85" spans="1:11" s="1" customFormat="1" x14ac:dyDescent="0.2">
      <c r="A85" s="122">
        <v>75</v>
      </c>
      <c r="B85" s="123" t="s">
        <v>148</v>
      </c>
      <c r="C85" s="114" t="s">
        <v>276</v>
      </c>
      <c r="D85" s="124">
        <f t="shared" si="3"/>
        <v>92799781</v>
      </c>
      <c r="E85" s="124">
        <v>92799781</v>
      </c>
      <c r="F85" s="124"/>
      <c r="G85" s="124"/>
      <c r="H85" s="124"/>
      <c r="I85" s="124"/>
      <c r="J85" s="124"/>
      <c r="K85" s="124"/>
    </row>
    <row r="86" spans="1:11" s="1" customFormat="1" x14ac:dyDescent="0.2">
      <c r="A86" s="122">
        <v>76</v>
      </c>
      <c r="B86" s="128" t="s">
        <v>149</v>
      </c>
      <c r="C86" s="114" t="s">
        <v>36</v>
      </c>
      <c r="D86" s="124">
        <f t="shared" si="3"/>
        <v>51576852</v>
      </c>
      <c r="E86" s="124">
        <v>51576852</v>
      </c>
      <c r="F86" s="124"/>
      <c r="G86" s="124"/>
      <c r="H86" s="124"/>
      <c r="I86" s="124"/>
      <c r="J86" s="124"/>
      <c r="K86" s="124"/>
    </row>
    <row r="87" spans="1:11" s="1" customFormat="1" x14ac:dyDescent="0.2">
      <c r="A87" s="122">
        <v>77</v>
      </c>
      <c r="B87" s="123" t="s">
        <v>150</v>
      </c>
      <c r="C87" s="114" t="s">
        <v>38</v>
      </c>
      <c r="D87" s="124">
        <f t="shared" si="3"/>
        <v>13163476</v>
      </c>
      <c r="E87" s="124">
        <v>13163476</v>
      </c>
      <c r="F87" s="124"/>
      <c r="G87" s="124"/>
      <c r="H87" s="124"/>
      <c r="I87" s="124"/>
      <c r="J87" s="124"/>
      <c r="K87" s="124"/>
    </row>
    <row r="88" spans="1:11" s="1" customFormat="1" ht="13.5" customHeight="1" x14ac:dyDescent="0.2">
      <c r="A88" s="122">
        <v>78</v>
      </c>
      <c r="B88" s="123" t="s">
        <v>151</v>
      </c>
      <c r="C88" s="114" t="s">
        <v>37</v>
      </c>
      <c r="D88" s="124">
        <f t="shared" si="3"/>
        <v>99836683</v>
      </c>
      <c r="E88" s="124">
        <v>99836683</v>
      </c>
      <c r="F88" s="124"/>
      <c r="G88" s="124">
        <v>17405382</v>
      </c>
      <c r="H88" s="124"/>
      <c r="I88" s="124"/>
      <c r="J88" s="124"/>
      <c r="K88" s="124"/>
    </row>
    <row r="89" spans="1:11" s="1" customFormat="1" ht="14.25" customHeight="1" x14ac:dyDescent="0.2">
      <c r="A89" s="122">
        <v>79</v>
      </c>
      <c r="B89" s="123" t="s">
        <v>152</v>
      </c>
      <c r="C89" s="114" t="s">
        <v>53</v>
      </c>
      <c r="D89" s="124">
        <f t="shared" si="3"/>
        <v>19267471</v>
      </c>
      <c r="E89" s="124">
        <v>19267471</v>
      </c>
      <c r="F89" s="124"/>
      <c r="G89" s="124"/>
      <c r="H89" s="124"/>
      <c r="I89" s="124"/>
      <c r="J89" s="124"/>
      <c r="K89" s="124"/>
    </row>
    <row r="90" spans="1:11" s="1" customFormat="1" x14ac:dyDescent="0.2">
      <c r="A90" s="122">
        <v>80</v>
      </c>
      <c r="B90" s="123" t="s">
        <v>153</v>
      </c>
      <c r="C90" s="114" t="s">
        <v>257</v>
      </c>
      <c r="D90" s="124">
        <f t="shared" si="3"/>
        <v>69978316</v>
      </c>
      <c r="E90" s="124">
        <v>69978316</v>
      </c>
      <c r="F90" s="124"/>
      <c r="G90" s="124"/>
      <c r="H90" s="124"/>
      <c r="I90" s="124"/>
      <c r="J90" s="124"/>
      <c r="K90" s="124"/>
    </row>
    <row r="91" spans="1:11" s="1" customFormat="1" x14ac:dyDescent="0.2">
      <c r="A91" s="122">
        <v>81</v>
      </c>
      <c r="B91" s="123" t="s">
        <v>154</v>
      </c>
      <c r="C91" s="114" t="s">
        <v>45</v>
      </c>
      <c r="D91" s="124">
        <f t="shared" si="3"/>
        <v>7426708</v>
      </c>
      <c r="E91" s="124">
        <v>7426708</v>
      </c>
      <c r="F91" s="124"/>
      <c r="G91" s="124"/>
      <c r="H91" s="124"/>
      <c r="I91" s="124"/>
      <c r="J91" s="124"/>
      <c r="K91" s="124"/>
    </row>
    <row r="92" spans="1:11" s="1" customFormat="1" x14ac:dyDescent="0.2">
      <c r="A92" s="122">
        <v>82</v>
      </c>
      <c r="B92" s="123" t="s">
        <v>155</v>
      </c>
      <c r="C92" s="114" t="s">
        <v>291</v>
      </c>
      <c r="D92" s="124">
        <f t="shared" si="3"/>
        <v>0</v>
      </c>
      <c r="E92" s="124">
        <v>0</v>
      </c>
      <c r="F92" s="124"/>
      <c r="G92" s="124"/>
      <c r="H92" s="124"/>
      <c r="I92" s="124"/>
      <c r="J92" s="124"/>
      <c r="K92" s="124"/>
    </row>
    <row r="93" spans="1:11" s="1" customFormat="1" ht="24" x14ac:dyDescent="0.2">
      <c r="A93" s="173">
        <v>83</v>
      </c>
      <c r="B93" s="174" t="s">
        <v>156</v>
      </c>
      <c r="C93" s="133" t="s">
        <v>277</v>
      </c>
      <c r="D93" s="124">
        <f t="shared" si="3"/>
        <v>183890325</v>
      </c>
      <c r="E93" s="124">
        <v>183890325</v>
      </c>
      <c r="F93" s="124"/>
      <c r="G93" s="124"/>
      <c r="H93" s="124"/>
      <c r="I93" s="124"/>
      <c r="J93" s="124"/>
      <c r="K93" s="124"/>
    </row>
    <row r="94" spans="1:11" s="1" customFormat="1" ht="48" x14ac:dyDescent="0.2">
      <c r="A94" s="173"/>
      <c r="B94" s="174"/>
      <c r="C94" s="10" t="s">
        <v>389</v>
      </c>
      <c r="D94" s="137"/>
      <c r="E94" s="137"/>
      <c r="F94" s="124"/>
      <c r="G94" s="124"/>
      <c r="H94" s="124"/>
      <c r="I94" s="124"/>
      <c r="J94" s="124"/>
      <c r="K94" s="124"/>
    </row>
    <row r="95" spans="1:11" s="1" customFormat="1" ht="24" x14ac:dyDescent="0.2">
      <c r="A95" s="173"/>
      <c r="B95" s="174"/>
      <c r="C95" s="10" t="s">
        <v>279</v>
      </c>
      <c r="D95" s="124">
        <f t="shared" ref="D95" si="4">E97+K95</f>
        <v>0</v>
      </c>
      <c r="E95" s="124"/>
      <c r="F95" s="124"/>
      <c r="G95" s="124"/>
      <c r="H95" s="124"/>
      <c r="I95" s="124"/>
      <c r="J95" s="124"/>
      <c r="K95" s="124"/>
    </row>
    <row r="96" spans="1:11" s="1" customFormat="1" ht="36" x14ac:dyDescent="0.2">
      <c r="A96" s="173"/>
      <c r="B96" s="174"/>
      <c r="C96" s="28" t="s">
        <v>390</v>
      </c>
      <c r="D96" s="124">
        <f>E96+K94</f>
        <v>183890325</v>
      </c>
      <c r="E96" s="124">
        <v>183890325</v>
      </c>
      <c r="F96" s="124"/>
      <c r="G96" s="124"/>
      <c r="H96" s="124"/>
      <c r="I96" s="124"/>
      <c r="J96" s="124"/>
      <c r="K96" s="124"/>
    </row>
    <row r="97" spans="1:11" s="1" customFormat="1" ht="24" x14ac:dyDescent="0.2">
      <c r="A97" s="122">
        <v>84</v>
      </c>
      <c r="B97" s="123" t="s">
        <v>157</v>
      </c>
      <c r="C97" s="114" t="s">
        <v>52</v>
      </c>
      <c r="D97" s="124">
        <f t="shared" si="3"/>
        <v>0</v>
      </c>
      <c r="E97" s="124"/>
      <c r="F97" s="124"/>
      <c r="G97" s="124"/>
      <c r="H97" s="124"/>
      <c r="I97" s="124"/>
      <c r="J97" s="124"/>
      <c r="K97" s="124"/>
    </row>
    <row r="98" spans="1:11" s="1" customFormat="1" x14ac:dyDescent="0.2">
      <c r="A98" s="122">
        <v>85</v>
      </c>
      <c r="B98" s="123" t="s">
        <v>158</v>
      </c>
      <c r="C98" s="114" t="s">
        <v>159</v>
      </c>
      <c r="D98" s="124">
        <f t="shared" si="3"/>
        <v>1332001</v>
      </c>
      <c r="E98" s="115">
        <v>1332001</v>
      </c>
      <c r="F98" s="112"/>
      <c r="G98" s="112"/>
      <c r="H98" s="112"/>
      <c r="I98" s="112"/>
      <c r="J98" s="112"/>
      <c r="K98" s="112"/>
    </row>
    <row r="99" spans="1:11" s="1" customFormat="1" x14ac:dyDescent="0.2">
      <c r="A99" s="122">
        <v>86</v>
      </c>
      <c r="B99" s="128" t="s">
        <v>160</v>
      </c>
      <c r="C99" s="114" t="s">
        <v>161</v>
      </c>
      <c r="D99" s="124">
        <f t="shared" si="3"/>
        <v>15639533</v>
      </c>
      <c r="E99" s="115">
        <v>15639533</v>
      </c>
      <c r="F99" s="112"/>
      <c r="G99" s="112"/>
      <c r="H99" s="112"/>
      <c r="I99" s="112"/>
      <c r="J99" s="112"/>
      <c r="K99" s="112"/>
    </row>
    <row r="100" spans="1:11" s="1" customFormat="1" x14ac:dyDescent="0.2">
      <c r="A100" s="122">
        <v>87</v>
      </c>
      <c r="B100" s="123" t="s">
        <v>162</v>
      </c>
      <c r="C100" s="114" t="s">
        <v>28</v>
      </c>
      <c r="D100" s="124">
        <f t="shared" si="3"/>
        <v>9541427</v>
      </c>
      <c r="E100" s="116">
        <v>9541427</v>
      </c>
      <c r="F100" s="112"/>
      <c r="G100" s="112"/>
      <c r="H100" s="112"/>
      <c r="I100" s="112"/>
      <c r="J100" s="112"/>
      <c r="K100" s="112"/>
    </row>
    <row r="101" spans="1:11" s="1" customFormat="1" x14ac:dyDescent="0.2">
      <c r="A101" s="122">
        <v>88</v>
      </c>
      <c r="B101" s="128" t="s">
        <v>163</v>
      </c>
      <c r="C101" s="114" t="s">
        <v>12</v>
      </c>
      <c r="D101" s="124">
        <f t="shared" si="3"/>
        <v>10532032</v>
      </c>
      <c r="E101" s="115">
        <v>10532032</v>
      </c>
      <c r="F101" s="112"/>
      <c r="G101" s="112"/>
      <c r="H101" s="112"/>
      <c r="I101" s="112"/>
      <c r="J101" s="112"/>
      <c r="K101" s="112"/>
    </row>
    <row r="102" spans="1:11" s="1" customFormat="1" x14ac:dyDescent="0.2">
      <c r="A102" s="122">
        <v>89</v>
      </c>
      <c r="B102" s="128" t="s">
        <v>164</v>
      </c>
      <c r="C102" s="114" t="s">
        <v>27</v>
      </c>
      <c r="D102" s="124">
        <f t="shared" si="3"/>
        <v>28194115</v>
      </c>
      <c r="E102" s="115">
        <v>28194115</v>
      </c>
      <c r="F102" s="112"/>
      <c r="G102" s="112"/>
      <c r="H102" s="112"/>
      <c r="I102" s="112"/>
      <c r="J102" s="112"/>
      <c r="K102" s="112"/>
    </row>
    <row r="103" spans="1:11" s="1" customFormat="1" x14ac:dyDescent="0.2">
      <c r="A103" s="122">
        <v>90</v>
      </c>
      <c r="B103" s="123" t="s">
        <v>165</v>
      </c>
      <c r="C103" s="114" t="s">
        <v>46</v>
      </c>
      <c r="D103" s="124">
        <f t="shared" si="3"/>
        <v>13311464</v>
      </c>
      <c r="E103" s="116">
        <v>13311464</v>
      </c>
      <c r="F103" s="112"/>
      <c r="G103" s="112"/>
      <c r="H103" s="112"/>
      <c r="I103" s="112"/>
      <c r="J103" s="112"/>
      <c r="K103" s="112"/>
    </row>
    <row r="104" spans="1:11" s="1" customFormat="1" x14ac:dyDescent="0.2">
      <c r="A104" s="122">
        <v>91</v>
      </c>
      <c r="B104" s="123" t="s">
        <v>166</v>
      </c>
      <c r="C104" s="114" t="s">
        <v>33</v>
      </c>
      <c r="D104" s="124">
        <f t="shared" si="3"/>
        <v>15992782</v>
      </c>
      <c r="E104" s="115">
        <v>15992782</v>
      </c>
      <c r="F104" s="112"/>
      <c r="G104" s="112"/>
      <c r="H104" s="112"/>
      <c r="I104" s="112"/>
      <c r="J104" s="112"/>
      <c r="K104" s="112"/>
    </row>
    <row r="105" spans="1:11" s="1" customFormat="1" x14ac:dyDescent="0.2">
      <c r="A105" s="122">
        <v>92</v>
      </c>
      <c r="B105" s="123" t="s">
        <v>167</v>
      </c>
      <c r="C105" s="114" t="s">
        <v>29</v>
      </c>
      <c r="D105" s="124">
        <f t="shared" si="3"/>
        <v>34413282</v>
      </c>
      <c r="E105" s="116">
        <v>34413282</v>
      </c>
      <c r="F105" s="112"/>
      <c r="G105" s="112"/>
      <c r="H105" s="112"/>
      <c r="I105" s="112"/>
      <c r="J105" s="112"/>
      <c r="K105" s="112"/>
    </row>
    <row r="106" spans="1:11" s="1" customFormat="1" x14ac:dyDescent="0.2">
      <c r="A106" s="122">
        <v>93</v>
      </c>
      <c r="B106" s="123" t="s">
        <v>168</v>
      </c>
      <c r="C106" s="114" t="s">
        <v>30</v>
      </c>
      <c r="D106" s="124">
        <f t="shared" si="3"/>
        <v>28869778</v>
      </c>
      <c r="E106" s="115">
        <v>28869778</v>
      </c>
      <c r="F106" s="112"/>
      <c r="G106" s="112"/>
      <c r="H106" s="112"/>
      <c r="I106" s="112"/>
      <c r="J106" s="112"/>
      <c r="K106" s="112"/>
    </row>
    <row r="107" spans="1:11" s="1" customFormat="1" x14ac:dyDescent="0.2">
      <c r="A107" s="122">
        <v>94</v>
      </c>
      <c r="B107" s="128" t="s">
        <v>169</v>
      </c>
      <c r="C107" s="114" t="s">
        <v>14</v>
      </c>
      <c r="D107" s="124">
        <f t="shared" si="3"/>
        <v>9456801</v>
      </c>
      <c r="E107" s="115">
        <v>9456801</v>
      </c>
      <c r="F107" s="112"/>
      <c r="G107" s="112"/>
      <c r="H107" s="112"/>
      <c r="I107" s="112"/>
      <c r="J107" s="112"/>
      <c r="K107" s="112"/>
    </row>
    <row r="108" spans="1:11" s="1" customFormat="1" x14ac:dyDescent="0.2">
      <c r="A108" s="122">
        <v>95</v>
      </c>
      <c r="B108" s="123" t="s">
        <v>170</v>
      </c>
      <c r="C108" s="114" t="s">
        <v>31</v>
      </c>
      <c r="D108" s="124">
        <f t="shared" si="3"/>
        <v>15178036</v>
      </c>
      <c r="E108" s="117">
        <v>15178036</v>
      </c>
      <c r="F108" s="112"/>
      <c r="G108" s="112"/>
      <c r="H108" s="112"/>
      <c r="I108" s="112"/>
      <c r="J108" s="112"/>
      <c r="K108" s="112"/>
    </row>
    <row r="109" spans="1:11" s="1" customFormat="1" ht="12" customHeight="1" x14ac:dyDescent="0.2">
      <c r="A109" s="122">
        <v>96</v>
      </c>
      <c r="B109" s="123" t="s">
        <v>171</v>
      </c>
      <c r="C109" s="114" t="s">
        <v>15</v>
      </c>
      <c r="D109" s="124">
        <f t="shared" si="3"/>
        <v>15105735</v>
      </c>
      <c r="E109" s="116">
        <v>15105735</v>
      </c>
      <c r="F109" s="112"/>
      <c r="G109" s="112"/>
      <c r="H109" s="112"/>
      <c r="I109" s="112"/>
      <c r="J109" s="112"/>
      <c r="K109" s="112"/>
    </row>
    <row r="110" spans="1:11" s="22" customFormat="1" x14ac:dyDescent="0.2">
      <c r="A110" s="122">
        <v>97</v>
      </c>
      <c r="B110" s="130" t="s">
        <v>172</v>
      </c>
      <c r="C110" s="126" t="s">
        <v>13</v>
      </c>
      <c r="D110" s="124">
        <f t="shared" si="3"/>
        <v>19118097</v>
      </c>
      <c r="E110" s="115">
        <v>19118097</v>
      </c>
      <c r="F110" s="112">
        <v>90485</v>
      </c>
      <c r="G110" s="112"/>
      <c r="H110" s="112"/>
      <c r="I110" s="112">
        <v>492822</v>
      </c>
      <c r="J110" s="112"/>
      <c r="K110" s="112"/>
    </row>
    <row r="111" spans="1:11" s="1" customFormat="1" x14ac:dyDescent="0.2">
      <c r="A111" s="122">
        <v>98</v>
      </c>
      <c r="B111" s="128" t="s">
        <v>173</v>
      </c>
      <c r="C111" s="114" t="s">
        <v>32</v>
      </c>
      <c r="D111" s="124">
        <f t="shared" si="3"/>
        <v>12226692</v>
      </c>
      <c r="E111" s="117">
        <v>12226692</v>
      </c>
      <c r="F111" s="112"/>
      <c r="G111" s="112"/>
      <c r="H111" s="112"/>
      <c r="I111" s="112"/>
      <c r="J111" s="112"/>
      <c r="K111" s="112"/>
    </row>
    <row r="112" spans="1:11" s="1" customFormat="1" x14ac:dyDescent="0.2">
      <c r="A112" s="122">
        <v>99</v>
      </c>
      <c r="B112" s="128" t="s">
        <v>174</v>
      </c>
      <c r="C112" s="114" t="s">
        <v>56</v>
      </c>
      <c r="D112" s="124">
        <f t="shared" si="3"/>
        <v>17292797</v>
      </c>
      <c r="E112" s="115">
        <v>17292797</v>
      </c>
      <c r="F112" s="112"/>
      <c r="G112" s="112"/>
      <c r="H112" s="112"/>
      <c r="I112" s="112"/>
      <c r="J112" s="112"/>
      <c r="K112" s="112"/>
    </row>
    <row r="113" spans="1:11" s="1" customFormat="1" x14ac:dyDescent="0.2">
      <c r="A113" s="122">
        <v>100</v>
      </c>
      <c r="B113" s="123" t="s">
        <v>175</v>
      </c>
      <c r="C113" s="114" t="s">
        <v>34</v>
      </c>
      <c r="D113" s="124">
        <f t="shared" si="3"/>
        <v>29501513</v>
      </c>
      <c r="E113" s="115">
        <v>29501513</v>
      </c>
      <c r="F113" s="112"/>
      <c r="G113" s="112"/>
      <c r="H113" s="112"/>
      <c r="I113" s="112"/>
      <c r="J113" s="112"/>
      <c r="K113" s="112"/>
    </row>
    <row r="114" spans="1:11" s="1" customFormat="1" x14ac:dyDescent="0.2">
      <c r="A114" s="122">
        <v>101</v>
      </c>
      <c r="B114" s="123" t="s">
        <v>176</v>
      </c>
      <c r="C114" s="114" t="s">
        <v>246</v>
      </c>
      <c r="D114" s="124">
        <f t="shared" si="3"/>
        <v>13025991</v>
      </c>
      <c r="E114" s="116">
        <v>13025991</v>
      </c>
      <c r="F114" s="112"/>
      <c r="G114" s="112"/>
      <c r="H114" s="112"/>
      <c r="I114" s="112"/>
      <c r="J114" s="112"/>
      <c r="K114" s="112"/>
    </row>
    <row r="115" spans="1:11" s="1" customFormat="1" ht="13.5" customHeight="1" x14ac:dyDescent="0.2">
      <c r="A115" s="122">
        <v>102</v>
      </c>
      <c r="B115" s="123" t="s">
        <v>177</v>
      </c>
      <c r="C115" s="114" t="s">
        <v>178</v>
      </c>
      <c r="D115" s="124">
        <f t="shared" si="3"/>
        <v>0</v>
      </c>
      <c r="E115" s="117">
        <v>0</v>
      </c>
      <c r="F115" s="112"/>
      <c r="G115" s="112"/>
      <c r="H115" s="112"/>
      <c r="I115" s="112"/>
      <c r="J115" s="112"/>
      <c r="K115" s="112"/>
    </row>
    <row r="116" spans="1:11" s="1" customFormat="1" x14ac:dyDescent="0.2">
      <c r="A116" s="122">
        <v>103</v>
      </c>
      <c r="B116" s="123" t="s">
        <v>179</v>
      </c>
      <c r="C116" s="114" t="s">
        <v>180</v>
      </c>
      <c r="D116" s="124">
        <f t="shared" si="3"/>
        <v>60577547</v>
      </c>
      <c r="E116" s="117">
        <v>60577547</v>
      </c>
      <c r="F116" s="112"/>
      <c r="G116" s="112"/>
      <c r="H116" s="112">
        <v>60577547</v>
      </c>
      <c r="I116" s="112"/>
      <c r="J116" s="112"/>
      <c r="K116" s="112"/>
    </row>
    <row r="117" spans="1:11" s="1" customFormat="1" x14ac:dyDescent="0.2">
      <c r="A117" s="122">
        <v>104</v>
      </c>
      <c r="B117" s="128" t="s">
        <v>181</v>
      </c>
      <c r="C117" s="114" t="s">
        <v>182</v>
      </c>
      <c r="D117" s="124">
        <f t="shared" si="3"/>
        <v>0</v>
      </c>
      <c r="E117" s="112">
        <v>0</v>
      </c>
      <c r="F117" s="112"/>
      <c r="G117" s="112"/>
      <c r="H117" s="112"/>
      <c r="I117" s="112"/>
      <c r="J117" s="112"/>
      <c r="K117" s="112"/>
    </row>
    <row r="118" spans="1:11" s="1" customFormat="1" x14ac:dyDescent="0.2">
      <c r="A118" s="122">
        <v>105</v>
      </c>
      <c r="B118" s="128" t="s">
        <v>183</v>
      </c>
      <c r="C118" s="114" t="s">
        <v>184</v>
      </c>
      <c r="D118" s="124">
        <f t="shared" si="3"/>
        <v>211043</v>
      </c>
      <c r="E118" s="115">
        <v>211043</v>
      </c>
      <c r="F118" s="112"/>
      <c r="G118" s="112"/>
      <c r="H118" s="112"/>
      <c r="I118" s="112"/>
      <c r="J118" s="112"/>
      <c r="K118" s="112"/>
    </row>
    <row r="119" spans="1:11" s="1" customFormat="1" ht="12.75" customHeight="1" x14ac:dyDescent="0.2">
      <c r="A119" s="122">
        <v>106</v>
      </c>
      <c r="B119" s="128" t="s">
        <v>185</v>
      </c>
      <c r="C119" s="114" t="s">
        <v>186</v>
      </c>
      <c r="D119" s="124">
        <f t="shared" si="3"/>
        <v>233013</v>
      </c>
      <c r="E119" s="116">
        <v>233013</v>
      </c>
      <c r="F119" s="112"/>
      <c r="G119" s="112"/>
      <c r="H119" s="112"/>
      <c r="I119" s="112"/>
      <c r="J119" s="112"/>
      <c r="K119" s="112"/>
    </row>
    <row r="120" spans="1:11" s="1" customFormat="1" ht="24" x14ac:dyDescent="0.2">
      <c r="A120" s="122">
        <v>107</v>
      </c>
      <c r="B120" s="128" t="s">
        <v>187</v>
      </c>
      <c r="C120" s="114" t="s">
        <v>188</v>
      </c>
      <c r="D120" s="124">
        <f t="shared" si="3"/>
        <v>286938</v>
      </c>
      <c r="E120" s="117">
        <v>286938</v>
      </c>
      <c r="F120" s="112"/>
      <c r="G120" s="112"/>
      <c r="H120" s="112"/>
      <c r="I120" s="112"/>
      <c r="J120" s="112"/>
      <c r="K120" s="112"/>
    </row>
    <row r="121" spans="1:11" s="1" customFormat="1" x14ac:dyDescent="0.2">
      <c r="A121" s="122">
        <v>108</v>
      </c>
      <c r="B121" s="128" t="s">
        <v>189</v>
      </c>
      <c r="C121" s="114" t="s">
        <v>190</v>
      </c>
      <c r="D121" s="124">
        <f t="shared" si="3"/>
        <v>0</v>
      </c>
      <c r="E121" s="112">
        <v>0</v>
      </c>
      <c r="F121" s="112"/>
      <c r="G121" s="112"/>
      <c r="H121" s="112"/>
      <c r="I121" s="112"/>
      <c r="J121" s="112"/>
      <c r="K121" s="112"/>
    </row>
    <row r="122" spans="1:11" s="1" customFormat="1" x14ac:dyDescent="0.2">
      <c r="A122" s="122">
        <v>109</v>
      </c>
      <c r="B122" s="128" t="s">
        <v>191</v>
      </c>
      <c r="C122" s="114" t="s">
        <v>192</v>
      </c>
      <c r="D122" s="124">
        <f t="shared" si="3"/>
        <v>21170852</v>
      </c>
      <c r="E122" s="115">
        <v>21170852</v>
      </c>
      <c r="F122" s="112"/>
      <c r="G122" s="112"/>
      <c r="H122" s="112"/>
      <c r="I122" s="134"/>
      <c r="J122" s="112">
        <v>21170852</v>
      </c>
      <c r="K122" s="112"/>
    </row>
    <row r="123" spans="1:11" s="1" customFormat="1" x14ac:dyDescent="0.2">
      <c r="A123" s="122">
        <v>110</v>
      </c>
      <c r="B123" s="122" t="s">
        <v>193</v>
      </c>
      <c r="C123" s="132" t="s">
        <v>194</v>
      </c>
      <c r="D123" s="124">
        <f t="shared" si="3"/>
        <v>0</v>
      </c>
      <c r="E123" s="112">
        <v>0</v>
      </c>
      <c r="F123" s="112"/>
      <c r="G123" s="112"/>
      <c r="H123" s="112"/>
      <c r="I123" s="134"/>
      <c r="J123" s="112"/>
      <c r="K123" s="112"/>
    </row>
    <row r="124" spans="1:11" s="1" customFormat="1" x14ac:dyDescent="0.2">
      <c r="A124" s="122">
        <v>111</v>
      </c>
      <c r="B124" s="122" t="s">
        <v>280</v>
      </c>
      <c r="C124" s="132" t="s">
        <v>255</v>
      </c>
      <c r="D124" s="124">
        <f t="shared" si="3"/>
        <v>0</v>
      </c>
      <c r="E124" s="112">
        <v>0</v>
      </c>
      <c r="F124" s="112"/>
      <c r="G124" s="112"/>
      <c r="H124" s="112"/>
      <c r="I124" s="134"/>
      <c r="J124" s="112"/>
      <c r="K124" s="112"/>
    </row>
    <row r="125" spans="1:11" s="1" customFormat="1" x14ac:dyDescent="0.2">
      <c r="A125" s="122">
        <v>112</v>
      </c>
      <c r="B125" s="123" t="s">
        <v>195</v>
      </c>
      <c r="C125" s="114" t="s">
        <v>196</v>
      </c>
      <c r="D125" s="124">
        <f t="shared" si="3"/>
        <v>67106197</v>
      </c>
      <c r="E125" s="117">
        <v>67106197</v>
      </c>
      <c r="F125" s="112"/>
      <c r="G125" s="112">
        <v>9251903</v>
      </c>
      <c r="H125" s="112">
        <v>57854294</v>
      </c>
      <c r="I125" s="134"/>
      <c r="J125" s="112"/>
      <c r="K125" s="112"/>
    </row>
    <row r="126" spans="1:11" s="1" customFormat="1" ht="11.25" customHeight="1" x14ac:dyDescent="0.2">
      <c r="A126" s="122">
        <v>113</v>
      </c>
      <c r="B126" s="128" t="s">
        <v>197</v>
      </c>
      <c r="C126" s="114" t="s">
        <v>198</v>
      </c>
      <c r="D126" s="124">
        <f t="shared" si="3"/>
        <v>0</v>
      </c>
      <c r="E126" s="112">
        <v>0</v>
      </c>
      <c r="F126" s="112"/>
      <c r="G126" s="112"/>
      <c r="H126" s="112"/>
      <c r="I126" s="134"/>
      <c r="J126" s="112"/>
      <c r="K126" s="112"/>
    </row>
    <row r="127" spans="1:11" s="1" customFormat="1" x14ac:dyDescent="0.2">
      <c r="A127" s="122">
        <v>114</v>
      </c>
      <c r="B127" s="123" t="s">
        <v>199</v>
      </c>
      <c r="C127" s="114" t="s">
        <v>200</v>
      </c>
      <c r="D127" s="124">
        <f t="shared" si="3"/>
        <v>60560916</v>
      </c>
      <c r="E127" s="117">
        <v>60560916</v>
      </c>
      <c r="F127" s="112"/>
      <c r="G127" s="112"/>
      <c r="H127" s="112">
        <v>60560916</v>
      </c>
      <c r="I127" s="134"/>
      <c r="J127" s="112"/>
      <c r="K127" s="112"/>
    </row>
    <row r="128" spans="1:11" s="1" customFormat="1" x14ac:dyDescent="0.2">
      <c r="A128" s="122">
        <v>115</v>
      </c>
      <c r="B128" s="128" t="s">
        <v>201</v>
      </c>
      <c r="C128" s="114" t="s">
        <v>294</v>
      </c>
      <c r="D128" s="124">
        <f t="shared" si="3"/>
        <v>163775</v>
      </c>
      <c r="E128" s="115">
        <v>163775</v>
      </c>
      <c r="F128" s="112"/>
      <c r="G128" s="112"/>
      <c r="H128" s="112"/>
      <c r="I128" s="134"/>
      <c r="J128" s="112"/>
      <c r="K128" s="112"/>
    </row>
    <row r="129" spans="1:11" s="1" customFormat="1" ht="14.25" customHeight="1" x14ac:dyDescent="0.2">
      <c r="A129" s="122">
        <v>116</v>
      </c>
      <c r="B129" s="123" t="s">
        <v>202</v>
      </c>
      <c r="C129" s="114" t="s">
        <v>281</v>
      </c>
      <c r="D129" s="124">
        <f t="shared" si="3"/>
        <v>130088</v>
      </c>
      <c r="E129" s="115">
        <v>130088</v>
      </c>
      <c r="F129" s="112"/>
      <c r="G129" s="112"/>
      <c r="H129" s="112"/>
      <c r="I129" s="134"/>
      <c r="J129" s="112"/>
      <c r="K129" s="112"/>
    </row>
    <row r="130" spans="1:11" s="1" customFormat="1" x14ac:dyDescent="0.2">
      <c r="A130" s="122">
        <v>117</v>
      </c>
      <c r="B130" s="123" t="s">
        <v>203</v>
      </c>
      <c r="C130" s="114" t="s">
        <v>204</v>
      </c>
      <c r="D130" s="124">
        <f t="shared" si="3"/>
        <v>0</v>
      </c>
      <c r="E130" s="112">
        <v>0</v>
      </c>
      <c r="F130" s="112"/>
      <c r="G130" s="112"/>
      <c r="H130" s="112"/>
      <c r="I130" s="134"/>
      <c r="J130" s="112"/>
      <c r="K130" s="112"/>
    </row>
    <row r="131" spans="1:11" s="1" customFormat="1" x14ac:dyDescent="0.2">
      <c r="A131" s="122">
        <v>118</v>
      </c>
      <c r="B131" s="123" t="s">
        <v>205</v>
      </c>
      <c r="C131" s="114" t="s">
        <v>206</v>
      </c>
      <c r="D131" s="124">
        <f t="shared" si="3"/>
        <v>0</v>
      </c>
      <c r="E131" s="112">
        <v>0</v>
      </c>
      <c r="F131" s="112"/>
      <c r="G131" s="112"/>
      <c r="H131" s="112"/>
      <c r="I131" s="134"/>
      <c r="J131" s="112"/>
      <c r="K131" s="112"/>
    </row>
    <row r="132" spans="1:11" s="1" customFormat="1" x14ac:dyDescent="0.2">
      <c r="A132" s="122">
        <v>119</v>
      </c>
      <c r="B132" s="123" t="s">
        <v>207</v>
      </c>
      <c r="C132" s="114" t="s">
        <v>208</v>
      </c>
      <c r="D132" s="124">
        <f t="shared" si="3"/>
        <v>0</v>
      </c>
      <c r="E132" s="112">
        <v>0</v>
      </c>
      <c r="F132" s="112"/>
      <c r="G132" s="112"/>
      <c r="H132" s="112"/>
      <c r="I132" s="134"/>
      <c r="J132" s="112"/>
      <c r="K132" s="112"/>
    </row>
    <row r="133" spans="1:11" s="1" customFormat="1" ht="13.5" customHeight="1" x14ac:dyDescent="0.2">
      <c r="A133" s="122">
        <v>120</v>
      </c>
      <c r="B133" s="123" t="s">
        <v>209</v>
      </c>
      <c r="C133" s="114" t="s">
        <v>210</v>
      </c>
      <c r="D133" s="124">
        <f t="shared" si="3"/>
        <v>58830215</v>
      </c>
      <c r="E133" s="118">
        <v>58830215</v>
      </c>
      <c r="F133" s="112"/>
      <c r="G133" s="112"/>
      <c r="H133" s="112">
        <v>58830215</v>
      </c>
      <c r="I133" s="134"/>
      <c r="J133" s="112"/>
      <c r="K133" s="112"/>
    </row>
    <row r="134" spans="1:11" s="1" customFormat="1" x14ac:dyDescent="0.2">
      <c r="A134" s="122">
        <v>121</v>
      </c>
      <c r="B134" s="128" t="s">
        <v>211</v>
      </c>
      <c r="C134" s="114" t="s">
        <v>212</v>
      </c>
      <c r="D134" s="124">
        <f t="shared" si="3"/>
        <v>0</v>
      </c>
      <c r="E134" s="112">
        <v>0</v>
      </c>
      <c r="F134" s="112"/>
      <c r="G134" s="112"/>
      <c r="H134" s="112"/>
      <c r="I134" s="134"/>
      <c r="J134" s="112"/>
      <c r="K134" s="112"/>
    </row>
    <row r="135" spans="1:11" s="1" customFormat="1" x14ac:dyDescent="0.2">
      <c r="A135" s="122">
        <v>122</v>
      </c>
      <c r="B135" s="128" t="s">
        <v>213</v>
      </c>
      <c r="C135" s="114" t="s">
        <v>214</v>
      </c>
      <c r="D135" s="124">
        <f t="shared" si="3"/>
        <v>172562</v>
      </c>
      <c r="E135" s="115">
        <v>172562</v>
      </c>
      <c r="F135" s="112"/>
      <c r="G135" s="112"/>
      <c r="H135" s="112"/>
      <c r="I135" s="134"/>
      <c r="J135" s="112"/>
      <c r="K135" s="112"/>
    </row>
    <row r="136" spans="1:11" s="1" customFormat="1" x14ac:dyDescent="0.2">
      <c r="A136" s="122">
        <v>123</v>
      </c>
      <c r="B136" s="128" t="s">
        <v>215</v>
      </c>
      <c r="C136" s="114" t="s">
        <v>252</v>
      </c>
      <c r="D136" s="124">
        <f t="shared" si="3"/>
        <v>46786282</v>
      </c>
      <c r="E136" s="115">
        <v>46786282</v>
      </c>
      <c r="F136" s="112"/>
      <c r="G136" s="112"/>
      <c r="H136" s="112"/>
      <c r="I136" s="134"/>
      <c r="J136" s="112">
        <v>7939070</v>
      </c>
      <c r="K136" s="112"/>
    </row>
    <row r="137" spans="1:11" ht="10.5" customHeight="1" x14ac:dyDescent="0.2">
      <c r="A137" s="122">
        <v>124</v>
      </c>
      <c r="B137" s="128" t="s">
        <v>216</v>
      </c>
      <c r="C137" s="114" t="s">
        <v>217</v>
      </c>
      <c r="D137" s="124">
        <f t="shared" si="3"/>
        <v>3385189118</v>
      </c>
      <c r="E137" s="115">
        <f>3385189118-K137</f>
        <v>3364210108</v>
      </c>
      <c r="F137" s="112">
        <v>33288</v>
      </c>
      <c r="G137" s="112">
        <v>3364176820</v>
      </c>
      <c r="H137" s="112"/>
      <c r="I137" s="112"/>
      <c r="J137" s="112"/>
      <c r="K137" s="112">
        <v>20979010</v>
      </c>
    </row>
    <row r="138" spans="1:11" s="1" customFormat="1" x14ac:dyDescent="0.2">
      <c r="A138" s="122">
        <v>125</v>
      </c>
      <c r="B138" s="128" t="s">
        <v>218</v>
      </c>
      <c r="C138" s="114" t="s">
        <v>42</v>
      </c>
      <c r="D138" s="124">
        <f t="shared" si="3"/>
        <v>4485158</v>
      </c>
      <c r="E138" s="115">
        <v>4485158</v>
      </c>
      <c r="F138" s="112"/>
      <c r="G138" s="112"/>
      <c r="H138" s="112"/>
      <c r="I138" s="112"/>
      <c r="J138" s="112"/>
      <c r="K138" s="112"/>
    </row>
    <row r="139" spans="1:11" s="1" customFormat="1" x14ac:dyDescent="0.2">
      <c r="A139" s="122">
        <v>126</v>
      </c>
      <c r="B139" s="123" t="s">
        <v>219</v>
      </c>
      <c r="C139" s="114" t="s">
        <v>49</v>
      </c>
      <c r="D139" s="124">
        <f t="shared" si="3"/>
        <v>52870517</v>
      </c>
      <c r="E139" s="115">
        <v>52870517</v>
      </c>
      <c r="F139" s="112">
        <v>339533</v>
      </c>
      <c r="G139" s="112">
        <v>12418237</v>
      </c>
      <c r="H139" s="112"/>
      <c r="I139" s="112"/>
      <c r="J139" s="112"/>
      <c r="K139" s="112"/>
    </row>
    <row r="140" spans="1:11" s="1" customFormat="1" x14ac:dyDescent="0.2">
      <c r="A140" s="122">
        <v>127</v>
      </c>
      <c r="B140" s="123" t="s">
        <v>220</v>
      </c>
      <c r="C140" s="114" t="s">
        <v>256</v>
      </c>
      <c r="D140" s="124">
        <f t="shared" ref="D140:D153" si="5">E140+K140</f>
        <v>41458652</v>
      </c>
      <c r="E140" s="115">
        <v>41458652</v>
      </c>
      <c r="F140" s="112"/>
      <c r="G140" s="112"/>
      <c r="H140" s="112"/>
      <c r="I140" s="112"/>
      <c r="J140" s="112"/>
      <c r="K140" s="112"/>
    </row>
    <row r="141" spans="1:11" s="1" customFormat="1" x14ac:dyDescent="0.2">
      <c r="A141" s="122">
        <v>128</v>
      </c>
      <c r="B141" s="123" t="s">
        <v>221</v>
      </c>
      <c r="C141" s="114" t="s">
        <v>51</v>
      </c>
      <c r="D141" s="124">
        <f t="shared" si="5"/>
        <v>30333967</v>
      </c>
      <c r="E141" s="117">
        <v>30333967</v>
      </c>
      <c r="F141" s="112"/>
      <c r="G141" s="112"/>
      <c r="H141" s="112"/>
      <c r="I141" s="112"/>
      <c r="J141" s="112"/>
      <c r="K141" s="112"/>
    </row>
    <row r="142" spans="1:11" s="1" customFormat="1" x14ac:dyDescent="0.2">
      <c r="A142" s="122">
        <v>129</v>
      </c>
      <c r="B142" s="128" t="s">
        <v>222</v>
      </c>
      <c r="C142" s="114" t="s">
        <v>50</v>
      </c>
      <c r="D142" s="124">
        <f t="shared" si="5"/>
        <v>65054902</v>
      </c>
      <c r="E142" s="117">
        <v>65054902</v>
      </c>
      <c r="F142" s="112"/>
      <c r="G142" s="112"/>
      <c r="H142" s="112">
        <v>65054902</v>
      </c>
      <c r="I142" s="112"/>
      <c r="J142" s="112"/>
      <c r="K142" s="112"/>
    </row>
    <row r="143" spans="1:11" s="1" customFormat="1" x14ac:dyDescent="0.2">
      <c r="A143" s="122">
        <v>130</v>
      </c>
      <c r="B143" s="128" t="s">
        <v>223</v>
      </c>
      <c r="C143" s="114" t="s">
        <v>224</v>
      </c>
      <c r="D143" s="124">
        <f t="shared" si="5"/>
        <v>0</v>
      </c>
      <c r="E143" s="115">
        <v>0</v>
      </c>
      <c r="F143" s="112"/>
      <c r="G143" s="112"/>
      <c r="H143" s="112"/>
      <c r="I143" s="112"/>
      <c r="J143" s="112"/>
      <c r="K143" s="112"/>
    </row>
    <row r="144" spans="1:11" s="1" customFormat="1" x14ac:dyDescent="0.2">
      <c r="A144" s="122">
        <v>131</v>
      </c>
      <c r="B144" s="128" t="s">
        <v>225</v>
      </c>
      <c r="C144" s="114" t="s">
        <v>43</v>
      </c>
      <c r="D144" s="124">
        <f t="shared" si="5"/>
        <v>7666777</v>
      </c>
      <c r="E144" s="115">
        <v>7666777</v>
      </c>
      <c r="F144" s="112"/>
      <c r="G144" s="112"/>
      <c r="H144" s="112"/>
      <c r="I144" s="112"/>
      <c r="J144" s="112"/>
      <c r="K144" s="112"/>
    </row>
    <row r="145" spans="1:67" s="1" customFormat="1" x14ac:dyDescent="0.2">
      <c r="A145" s="122">
        <v>132</v>
      </c>
      <c r="B145" s="123" t="s">
        <v>226</v>
      </c>
      <c r="C145" s="114" t="s">
        <v>254</v>
      </c>
      <c r="D145" s="124">
        <f t="shared" si="5"/>
        <v>36301351</v>
      </c>
      <c r="E145" s="115">
        <v>36301351</v>
      </c>
      <c r="F145" s="112"/>
      <c r="G145" s="112"/>
      <c r="H145" s="112"/>
      <c r="I145" s="112"/>
      <c r="J145" s="112"/>
      <c r="K145" s="112"/>
    </row>
    <row r="146" spans="1:67" s="1" customFormat="1" x14ac:dyDescent="0.2">
      <c r="A146" s="122">
        <v>133</v>
      </c>
      <c r="B146" s="123" t="s">
        <v>227</v>
      </c>
      <c r="C146" s="114" t="s">
        <v>228</v>
      </c>
      <c r="D146" s="124">
        <f t="shared" si="5"/>
        <v>66314296</v>
      </c>
      <c r="E146" s="115">
        <v>66314296</v>
      </c>
      <c r="F146" s="112"/>
      <c r="G146" s="112"/>
      <c r="H146" s="112"/>
      <c r="I146" s="112"/>
      <c r="J146" s="112"/>
      <c r="K146" s="112"/>
    </row>
    <row r="147" spans="1:67" x14ac:dyDescent="0.2">
      <c r="A147" s="122">
        <v>134</v>
      </c>
      <c r="B147" s="128" t="s">
        <v>229</v>
      </c>
      <c r="C147" s="114" t="s">
        <v>230</v>
      </c>
      <c r="D147" s="124">
        <f t="shared" si="5"/>
        <v>21129885</v>
      </c>
      <c r="E147" s="115">
        <v>21129885</v>
      </c>
      <c r="F147" s="112"/>
      <c r="G147" s="112"/>
      <c r="H147" s="112"/>
      <c r="I147" s="112"/>
      <c r="J147" s="112"/>
      <c r="K147" s="112"/>
    </row>
    <row r="148" spans="1:67" x14ac:dyDescent="0.2">
      <c r="A148" s="122">
        <v>135</v>
      </c>
      <c r="B148" s="123" t="s">
        <v>231</v>
      </c>
      <c r="C148" s="114" t="s">
        <v>232</v>
      </c>
      <c r="D148" s="124">
        <f t="shared" si="5"/>
        <v>0</v>
      </c>
      <c r="E148" s="112">
        <v>0</v>
      </c>
      <c r="F148" s="112"/>
      <c r="G148" s="112"/>
      <c r="H148" s="112"/>
      <c r="I148" s="112"/>
      <c r="J148" s="112"/>
      <c r="K148" s="112"/>
    </row>
    <row r="149" spans="1:67" ht="12.75" x14ac:dyDescent="0.2">
      <c r="A149" s="122">
        <v>136</v>
      </c>
      <c r="B149" s="85" t="s">
        <v>233</v>
      </c>
      <c r="C149" s="135" t="s">
        <v>234</v>
      </c>
      <c r="D149" s="124">
        <f t="shared" si="5"/>
        <v>97871345</v>
      </c>
      <c r="E149" s="115">
        <v>85633635</v>
      </c>
      <c r="F149" s="112"/>
      <c r="G149" s="112">
        <v>85633635</v>
      </c>
      <c r="H149" s="112"/>
      <c r="I149" s="112"/>
      <c r="J149" s="112"/>
      <c r="K149" s="112">
        <v>12237710</v>
      </c>
    </row>
    <row r="150" spans="1:67" ht="12.75" x14ac:dyDescent="0.2">
      <c r="A150" s="122">
        <v>137</v>
      </c>
      <c r="B150" s="85" t="s">
        <v>282</v>
      </c>
      <c r="C150" s="86" t="s">
        <v>283</v>
      </c>
      <c r="D150" s="124">
        <f t="shared" si="5"/>
        <v>0</v>
      </c>
      <c r="E150" s="129"/>
      <c r="F150" s="129"/>
      <c r="G150" s="129"/>
      <c r="H150" s="129"/>
      <c r="I150" s="129"/>
      <c r="J150" s="129"/>
      <c r="K150" s="129"/>
    </row>
    <row r="151" spans="1:67" ht="12.75" x14ac:dyDescent="0.2">
      <c r="A151" s="122">
        <v>138</v>
      </c>
      <c r="B151" s="85" t="s">
        <v>284</v>
      </c>
      <c r="C151" s="88" t="s">
        <v>285</v>
      </c>
      <c r="D151" s="124">
        <f t="shared" si="5"/>
        <v>0</v>
      </c>
      <c r="E151" s="129"/>
      <c r="F151" s="129"/>
      <c r="G151" s="129"/>
      <c r="H151" s="129"/>
      <c r="I151" s="129"/>
      <c r="J151" s="129"/>
      <c r="K151" s="129"/>
    </row>
    <row r="152" spans="1:67" ht="12.75" x14ac:dyDescent="0.2">
      <c r="A152" s="122">
        <v>139</v>
      </c>
      <c r="B152" s="85" t="s">
        <v>286</v>
      </c>
      <c r="C152" s="86" t="s">
        <v>287</v>
      </c>
      <c r="D152" s="124">
        <f t="shared" si="5"/>
        <v>0</v>
      </c>
      <c r="E152" s="129"/>
      <c r="F152" s="129"/>
      <c r="G152" s="129"/>
      <c r="H152" s="129"/>
      <c r="I152" s="129"/>
      <c r="J152" s="129"/>
      <c r="K152" s="129"/>
    </row>
    <row r="153" spans="1:67" x14ac:dyDescent="0.2">
      <c r="A153" s="122">
        <v>140</v>
      </c>
      <c r="B153" s="122" t="s">
        <v>292</v>
      </c>
      <c r="C153" s="136" t="s">
        <v>293</v>
      </c>
      <c r="D153" s="124">
        <f t="shared" si="5"/>
        <v>0</v>
      </c>
      <c r="E153" s="129"/>
      <c r="F153" s="129"/>
      <c r="G153" s="129"/>
      <c r="H153" s="129"/>
      <c r="I153" s="129"/>
      <c r="J153" s="129"/>
      <c r="K153" s="129"/>
    </row>
    <row r="155" spans="1:67" s="4" customFormat="1" x14ac:dyDescent="0.2">
      <c r="A155" s="6"/>
      <c r="B155" s="6"/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</row>
    <row r="156" spans="1:67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</row>
    <row r="157" spans="1:67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</row>
    <row r="159" spans="1:67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</row>
    <row r="160" spans="1:67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</row>
  </sheetData>
  <mergeCells count="12">
    <mergeCell ref="A3:L3"/>
    <mergeCell ref="D6:D7"/>
    <mergeCell ref="E6:E7"/>
    <mergeCell ref="F6:J6"/>
    <mergeCell ref="A6:A7"/>
    <mergeCell ref="B6:B7"/>
    <mergeCell ref="C6:C7"/>
    <mergeCell ref="A8:C8"/>
    <mergeCell ref="A10:C10"/>
    <mergeCell ref="A93:A96"/>
    <mergeCell ref="B93:B96"/>
    <mergeCell ref="K6:K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161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:H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102" customWidth="1"/>
    <col min="5" max="5" width="16.140625" style="102" customWidth="1"/>
    <col min="6" max="8" width="13.140625" style="102" customWidth="1"/>
    <col min="9" max="16384" width="9.140625" style="8"/>
  </cols>
  <sheetData>
    <row r="2" spans="1:8" ht="33" customHeight="1" x14ac:dyDescent="0.2">
      <c r="A2" s="179" t="s">
        <v>394</v>
      </c>
      <c r="B2" s="179"/>
      <c r="C2" s="179"/>
      <c r="D2" s="179"/>
      <c r="E2" s="179"/>
      <c r="F2" s="179"/>
      <c r="G2" s="179"/>
      <c r="H2" s="179"/>
    </row>
    <row r="3" spans="1:8" x14ac:dyDescent="0.2">
      <c r="C3" s="9"/>
      <c r="H3" s="102" t="s">
        <v>314</v>
      </c>
    </row>
    <row r="4" spans="1:8" s="2" customFormat="1" ht="15.75" customHeight="1" x14ac:dyDescent="0.2">
      <c r="A4" s="170" t="s">
        <v>47</v>
      </c>
      <c r="B4" s="170" t="s">
        <v>61</v>
      </c>
      <c r="C4" s="171" t="s">
        <v>48</v>
      </c>
      <c r="D4" s="183" t="s">
        <v>351</v>
      </c>
      <c r="E4" s="183"/>
      <c r="F4" s="183"/>
      <c r="G4" s="183"/>
      <c r="H4" s="183"/>
    </row>
    <row r="5" spans="1:8" ht="15" customHeight="1" x14ac:dyDescent="0.2">
      <c r="A5" s="170"/>
      <c r="B5" s="170"/>
      <c r="C5" s="171"/>
      <c r="D5" s="180" t="s">
        <v>258</v>
      </c>
      <c r="E5" s="180" t="s">
        <v>379</v>
      </c>
      <c r="F5" s="180" t="s">
        <v>352</v>
      </c>
      <c r="G5" s="180" t="s">
        <v>353</v>
      </c>
      <c r="H5" s="180" t="s">
        <v>35</v>
      </c>
    </row>
    <row r="6" spans="1:8" ht="14.25" customHeight="1" x14ac:dyDescent="0.2">
      <c r="A6" s="170"/>
      <c r="B6" s="170"/>
      <c r="C6" s="171"/>
      <c r="D6" s="181"/>
      <c r="E6" s="181"/>
      <c r="F6" s="181"/>
      <c r="G6" s="181"/>
      <c r="H6" s="181"/>
    </row>
    <row r="7" spans="1:8" ht="30.75" customHeight="1" x14ac:dyDescent="0.2">
      <c r="A7" s="170"/>
      <c r="B7" s="170"/>
      <c r="C7" s="171"/>
      <c r="D7" s="182"/>
      <c r="E7" s="182"/>
      <c r="F7" s="182"/>
      <c r="G7" s="182"/>
      <c r="H7" s="182"/>
    </row>
    <row r="8" spans="1:8" s="2" customFormat="1" x14ac:dyDescent="0.2">
      <c r="A8" s="165" t="s">
        <v>251</v>
      </c>
      <c r="B8" s="165"/>
      <c r="C8" s="165"/>
      <c r="D8" s="103">
        <f>D9+D10</f>
        <v>28587321242</v>
      </c>
      <c r="E8" s="103">
        <f t="shared" ref="E8:H8" si="0">E9+E10</f>
        <v>19368645216</v>
      </c>
      <c r="F8" s="103">
        <f t="shared" si="0"/>
        <v>3305210203</v>
      </c>
      <c r="G8" s="103">
        <f t="shared" si="0"/>
        <v>1912265511</v>
      </c>
      <c r="H8" s="103">
        <f t="shared" si="0"/>
        <v>4001200312</v>
      </c>
    </row>
    <row r="9" spans="1:8" s="3" customFormat="1" ht="11.25" customHeight="1" x14ac:dyDescent="0.2">
      <c r="A9" s="5"/>
      <c r="B9" s="5"/>
      <c r="C9" s="11" t="s">
        <v>57</v>
      </c>
      <c r="D9" s="104">
        <v>3572260127</v>
      </c>
      <c r="E9" s="104">
        <v>3535705649</v>
      </c>
      <c r="F9" s="104"/>
      <c r="G9" s="104"/>
      <c r="H9" s="104">
        <v>36554478</v>
      </c>
    </row>
    <row r="10" spans="1:8" s="2" customFormat="1" x14ac:dyDescent="0.2">
      <c r="A10" s="165" t="s">
        <v>250</v>
      </c>
      <c r="B10" s="165"/>
      <c r="C10" s="165"/>
      <c r="D10" s="103">
        <f>SUM(D11:D153)-D96</f>
        <v>25015061115</v>
      </c>
      <c r="E10" s="103">
        <f t="shared" ref="E10:H10" si="1">SUM(E11:E153)-E96</f>
        <v>15832939567</v>
      </c>
      <c r="F10" s="103">
        <f t="shared" si="1"/>
        <v>3305210203</v>
      </c>
      <c r="G10" s="103">
        <f t="shared" si="1"/>
        <v>1912265511</v>
      </c>
      <c r="H10" s="103">
        <f t="shared" si="1"/>
        <v>3964645834</v>
      </c>
    </row>
    <row r="11" spans="1:8" s="1" customFormat="1" ht="12" customHeight="1" x14ac:dyDescent="0.2">
      <c r="A11" s="25">
        <v>1</v>
      </c>
      <c r="B11" s="12" t="s">
        <v>62</v>
      </c>
      <c r="C11" s="10" t="s">
        <v>44</v>
      </c>
      <c r="D11" s="105">
        <f t="shared" ref="D11:D74" si="2">E11+F11+G11+H11</f>
        <v>49299052</v>
      </c>
      <c r="E11" s="105">
        <v>49299052</v>
      </c>
      <c r="F11" s="105">
        <v>0</v>
      </c>
      <c r="G11" s="105">
        <v>0</v>
      </c>
      <c r="H11" s="105"/>
    </row>
    <row r="12" spans="1:8" s="1" customFormat="1" x14ac:dyDescent="0.2">
      <c r="A12" s="25">
        <v>2</v>
      </c>
      <c r="B12" s="14" t="s">
        <v>63</v>
      </c>
      <c r="C12" s="10" t="s">
        <v>235</v>
      </c>
      <c r="D12" s="105">
        <f t="shared" si="2"/>
        <v>34872319</v>
      </c>
      <c r="E12" s="105">
        <v>34813545</v>
      </c>
      <c r="F12" s="105">
        <v>58774</v>
      </c>
      <c r="G12" s="105">
        <v>0</v>
      </c>
      <c r="H12" s="105"/>
    </row>
    <row r="13" spans="1:8" s="22" customFormat="1" x14ac:dyDescent="0.2">
      <c r="A13" s="25">
        <v>3</v>
      </c>
      <c r="B13" s="27" t="s">
        <v>64</v>
      </c>
      <c r="C13" s="21" t="s">
        <v>5</v>
      </c>
      <c r="D13" s="106">
        <f t="shared" si="2"/>
        <v>208162575</v>
      </c>
      <c r="E13" s="106">
        <v>208162575</v>
      </c>
      <c r="F13" s="106">
        <v>0</v>
      </c>
      <c r="G13" s="106">
        <v>0</v>
      </c>
      <c r="H13" s="106"/>
    </row>
    <row r="14" spans="1:8" s="1" customFormat="1" ht="14.25" customHeight="1" x14ac:dyDescent="0.2">
      <c r="A14" s="25">
        <v>4</v>
      </c>
      <c r="B14" s="12" t="s">
        <v>65</v>
      </c>
      <c r="C14" s="10" t="s">
        <v>236</v>
      </c>
      <c r="D14" s="105">
        <f t="shared" si="2"/>
        <v>40453270</v>
      </c>
      <c r="E14" s="105">
        <v>40453270</v>
      </c>
      <c r="F14" s="105">
        <v>0</v>
      </c>
      <c r="G14" s="105">
        <v>0</v>
      </c>
      <c r="H14" s="105"/>
    </row>
    <row r="15" spans="1:8" s="1" customFormat="1" x14ac:dyDescent="0.2">
      <c r="A15" s="25">
        <v>5</v>
      </c>
      <c r="B15" s="12" t="s">
        <v>66</v>
      </c>
      <c r="C15" s="10" t="s">
        <v>8</v>
      </c>
      <c r="D15" s="105">
        <f t="shared" si="2"/>
        <v>48414261</v>
      </c>
      <c r="E15" s="105">
        <v>48414261</v>
      </c>
      <c r="F15" s="105">
        <v>0</v>
      </c>
      <c r="G15" s="105">
        <v>0</v>
      </c>
      <c r="H15" s="105"/>
    </row>
    <row r="16" spans="1:8" s="22" customFormat="1" x14ac:dyDescent="0.2">
      <c r="A16" s="25">
        <v>6</v>
      </c>
      <c r="B16" s="27" t="s">
        <v>67</v>
      </c>
      <c r="C16" s="21" t="s">
        <v>68</v>
      </c>
      <c r="D16" s="106">
        <f t="shared" si="2"/>
        <v>552974048</v>
      </c>
      <c r="E16" s="106">
        <v>494569497</v>
      </c>
      <c r="F16" s="106">
        <v>9217534</v>
      </c>
      <c r="G16" s="106">
        <v>0</v>
      </c>
      <c r="H16" s="106">
        <v>49187017</v>
      </c>
    </row>
    <row r="17" spans="1:8" s="1" customFormat="1" x14ac:dyDescent="0.2">
      <c r="A17" s="25">
        <v>7</v>
      </c>
      <c r="B17" s="12" t="s">
        <v>69</v>
      </c>
      <c r="C17" s="10" t="s">
        <v>237</v>
      </c>
      <c r="D17" s="105">
        <f t="shared" si="2"/>
        <v>178862821</v>
      </c>
      <c r="E17" s="105">
        <v>178862821</v>
      </c>
      <c r="F17" s="105">
        <v>0</v>
      </c>
      <c r="G17" s="105">
        <v>0</v>
      </c>
      <c r="H17" s="105"/>
    </row>
    <row r="18" spans="1:8" s="1" customFormat="1" x14ac:dyDescent="0.2">
      <c r="A18" s="25">
        <v>8</v>
      </c>
      <c r="B18" s="26" t="s">
        <v>70</v>
      </c>
      <c r="C18" s="10" t="s">
        <v>17</v>
      </c>
      <c r="D18" s="105">
        <f t="shared" si="2"/>
        <v>36417073</v>
      </c>
      <c r="E18" s="105">
        <v>36417073</v>
      </c>
      <c r="F18" s="105">
        <v>0</v>
      </c>
      <c r="G18" s="105">
        <v>0</v>
      </c>
      <c r="H18" s="105"/>
    </row>
    <row r="19" spans="1:8" s="1" customFormat="1" x14ac:dyDescent="0.2">
      <c r="A19" s="25">
        <v>9</v>
      </c>
      <c r="B19" s="26" t="s">
        <v>71</v>
      </c>
      <c r="C19" s="10" t="s">
        <v>6</v>
      </c>
      <c r="D19" s="105">
        <f t="shared" si="2"/>
        <v>59023046</v>
      </c>
      <c r="E19" s="105">
        <v>59023046</v>
      </c>
      <c r="F19" s="105">
        <v>0</v>
      </c>
      <c r="G19" s="105">
        <v>0</v>
      </c>
      <c r="H19" s="105"/>
    </row>
    <row r="20" spans="1:8" s="1" customFormat="1" x14ac:dyDescent="0.2">
      <c r="A20" s="25">
        <v>10</v>
      </c>
      <c r="B20" s="26" t="s">
        <v>72</v>
      </c>
      <c r="C20" s="10" t="s">
        <v>18</v>
      </c>
      <c r="D20" s="105">
        <f t="shared" si="2"/>
        <v>44793695</v>
      </c>
      <c r="E20" s="105">
        <v>44793695</v>
      </c>
      <c r="F20" s="105">
        <v>0</v>
      </c>
      <c r="G20" s="105">
        <v>0</v>
      </c>
      <c r="H20" s="105"/>
    </row>
    <row r="21" spans="1:8" s="1" customFormat="1" x14ac:dyDescent="0.2">
      <c r="A21" s="25">
        <v>11</v>
      </c>
      <c r="B21" s="26" t="s">
        <v>73</v>
      </c>
      <c r="C21" s="10" t="s">
        <v>7</v>
      </c>
      <c r="D21" s="105">
        <f t="shared" si="2"/>
        <v>47183948</v>
      </c>
      <c r="E21" s="105">
        <v>47183948</v>
      </c>
      <c r="F21" s="105">
        <v>0</v>
      </c>
      <c r="G21" s="105">
        <v>0</v>
      </c>
      <c r="H21" s="105"/>
    </row>
    <row r="22" spans="1:8" s="1" customFormat="1" x14ac:dyDescent="0.2">
      <c r="A22" s="25">
        <v>12</v>
      </c>
      <c r="B22" s="26" t="s">
        <v>74</v>
      </c>
      <c r="C22" s="10" t="s">
        <v>19</v>
      </c>
      <c r="D22" s="105">
        <f t="shared" si="2"/>
        <v>127544814</v>
      </c>
      <c r="E22" s="105">
        <v>127544814</v>
      </c>
      <c r="F22" s="105">
        <v>0</v>
      </c>
      <c r="G22" s="105">
        <v>0</v>
      </c>
      <c r="H22" s="105"/>
    </row>
    <row r="23" spans="1:8" s="1" customFormat="1" x14ac:dyDescent="0.2">
      <c r="A23" s="25">
        <v>13</v>
      </c>
      <c r="B23" s="26" t="s">
        <v>259</v>
      </c>
      <c r="C23" s="10" t="s">
        <v>260</v>
      </c>
      <c r="D23" s="105">
        <f t="shared" si="2"/>
        <v>0</v>
      </c>
      <c r="E23" s="105"/>
      <c r="F23" s="105"/>
      <c r="G23" s="105"/>
      <c r="H23" s="105"/>
    </row>
    <row r="24" spans="1:8" s="1" customFormat="1" x14ac:dyDescent="0.2">
      <c r="A24" s="25">
        <v>14</v>
      </c>
      <c r="B24" s="12" t="s">
        <v>75</v>
      </c>
      <c r="C24" s="10" t="s">
        <v>76</v>
      </c>
      <c r="D24" s="105">
        <f t="shared" si="2"/>
        <v>0</v>
      </c>
      <c r="E24" s="105"/>
      <c r="F24" s="105"/>
      <c r="G24" s="105"/>
      <c r="H24" s="105"/>
    </row>
    <row r="25" spans="1:8" s="1" customFormat="1" x14ac:dyDescent="0.2">
      <c r="A25" s="25">
        <v>15</v>
      </c>
      <c r="B25" s="26" t="s">
        <v>77</v>
      </c>
      <c r="C25" s="10" t="s">
        <v>22</v>
      </c>
      <c r="D25" s="105">
        <f t="shared" si="2"/>
        <v>54702403</v>
      </c>
      <c r="E25" s="105">
        <v>54702403</v>
      </c>
      <c r="F25" s="105">
        <v>0</v>
      </c>
      <c r="G25" s="105">
        <v>0</v>
      </c>
      <c r="H25" s="105"/>
    </row>
    <row r="26" spans="1:8" s="1" customFormat="1" x14ac:dyDescent="0.2">
      <c r="A26" s="25">
        <v>16</v>
      </c>
      <c r="B26" s="26" t="s">
        <v>78</v>
      </c>
      <c r="C26" s="10" t="s">
        <v>10</v>
      </c>
      <c r="D26" s="105">
        <f t="shared" si="2"/>
        <v>72174945</v>
      </c>
      <c r="E26" s="105">
        <v>72174945</v>
      </c>
      <c r="F26" s="105">
        <v>0</v>
      </c>
      <c r="G26" s="105">
        <v>0</v>
      </c>
      <c r="H26" s="105"/>
    </row>
    <row r="27" spans="1:8" s="1" customFormat="1" x14ac:dyDescent="0.2">
      <c r="A27" s="25">
        <v>17</v>
      </c>
      <c r="B27" s="26" t="s">
        <v>79</v>
      </c>
      <c r="C27" s="10" t="s">
        <v>238</v>
      </c>
      <c r="D27" s="105">
        <f t="shared" si="2"/>
        <v>117853366</v>
      </c>
      <c r="E27" s="105">
        <v>117853366</v>
      </c>
      <c r="F27" s="105">
        <v>0</v>
      </c>
      <c r="G27" s="105">
        <v>0</v>
      </c>
      <c r="H27" s="105"/>
    </row>
    <row r="28" spans="1:8" s="22" customFormat="1" x14ac:dyDescent="0.2">
      <c r="A28" s="25">
        <v>18</v>
      </c>
      <c r="B28" s="27" t="s">
        <v>80</v>
      </c>
      <c r="C28" s="21" t="s">
        <v>9</v>
      </c>
      <c r="D28" s="106">
        <f t="shared" si="2"/>
        <v>548599455</v>
      </c>
      <c r="E28" s="106">
        <v>494732779</v>
      </c>
      <c r="F28" s="106">
        <v>8090462</v>
      </c>
      <c r="G28" s="106">
        <v>0</v>
      </c>
      <c r="H28" s="106">
        <v>45776214</v>
      </c>
    </row>
    <row r="29" spans="1:8" s="1" customFormat="1" x14ac:dyDescent="0.2">
      <c r="A29" s="25">
        <v>19</v>
      </c>
      <c r="B29" s="12" t="s">
        <v>81</v>
      </c>
      <c r="C29" s="10" t="s">
        <v>11</v>
      </c>
      <c r="D29" s="105">
        <f t="shared" si="2"/>
        <v>27994111</v>
      </c>
      <c r="E29" s="105">
        <v>27994111</v>
      </c>
      <c r="F29" s="105">
        <v>0</v>
      </c>
      <c r="G29" s="105">
        <v>0</v>
      </c>
      <c r="H29" s="105"/>
    </row>
    <row r="30" spans="1:8" s="1" customFormat="1" x14ac:dyDescent="0.2">
      <c r="A30" s="25">
        <v>20</v>
      </c>
      <c r="B30" s="12" t="s">
        <v>82</v>
      </c>
      <c r="C30" s="10" t="s">
        <v>239</v>
      </c>
      <c r="D30" s="105">
        <f t="shared" si="2"/>
        <v>27243556</v>
      </c>
      <c r="E30" s="105">
        <v>27243556</v>
      </c>
      <c r="F30" s="105">
        <v>0</v>
      </c>
      <c r="G30" s="105">
        <v>0</v>
      </c>
      <c r="H30" s="105"/>
    </row>
    <row r="31" spans="1:8" x14ac:dyDescent="0.2">
      <c r="A31" s="25">
        <v>21</v>
      </c>
      <c r="B31" s="12" t="s">
        <v>83</v>
      </c>
      <c r="C31" s="10" t="s">
        <v>84</v>
      </c>
      <c r="D31" s="107">
        <f t="shared" si="2"/>
        <v>182670411</v>
      </c>
      <c r="E31" s="107">
        <v>182221088</v>
      </c>
      <c r="F31" s="107">
        <v>449323</v>
      </c>
      <c r="G31" s="107">
        <v>0</v>
      </c>
      <c r="H31" s="107"/>
    </row>
    <row r="32" spans="1:8" s="22" customFormat="1" x14ac:dyDescent="0.2">
      <c r="A32" s="25">
        <v>22</v>
      </c>
      <c r="B32" s="23" t="s">
        <v>85</v>
      </c>
      <c r="C32" s="21" t="s">
        <v>40</v>
      </c>
      <c r="D32" s="106">
        <f t="shared" si="2"/>
        <v>341451426</v>
      </c>
      <c r="E32" s="106">
        <v>260194257</v>
      </c>
      <c r="F32" s="106">
        <v>47529</v>
      </c>
      <c r="G32" s="106">
        <v>69055645</v>
      </c>
      <c r="H32" s="106">
        <v>12153995</v>
      </c>
    </row>
    <row r="33" spans="1:8" s="22" customFormat="1" x14ac:dyDescent="0.2">
      <c r="A33" s="25">
        <v>23</v>
      </c>
      <c r="B33" s="27" t="s">
        <v>86</v>
      </c>
      <c r="C33" s="21" t="s">
        <v>87</v>
      </c>
      <c r="D33" s="106">
        <f t="shared" si="2"/>
        <v>0</v>
      </c>
      <c r="E33" s="106"/>
      <c r="F33" s="106"/>
      <c r="G33" s="106"/>
      <c r="H33" s="106"/>
    </row>
    <row r="34" spans="1:8" s="1" customFormat="1" ht="12" customHeight="1" x14ac:dyDescent="0.2">
      <c r="A34" s="25">
        <v>24</v>
      </c>
      <c r="B34" s="26" t="s">
        <v>88</v>
      </c>
      <c r="C34" s="10" t="s">
        <v>89</v>
      </c>
      <c r="D34" s="105">
        <f t="shared" si="2"/>
        <v>0</v>
      </c>
      <c r="E34" s="105"/>
      <c r="F34" s="105"/>
      <c r="G34" s="105"/>
      <c r="H34" s="105"/>
    </row>
    <row r="35" spans="1:8" s="1" customFormat="1" ht="24" x14ac:dyDescent="0.2">
      <c r="A35" s="25">
        <v>25</v>
      </c>
      <c r="B35" s="26" t="s">
        <v>90</v>
      </c>
      <c r="C35" s="10" t="s">
        <v>91</v>
      </c>
      <c r="D35" s="105">
        <f t="shared" si="2"/>
        <v>0</v>
      </c>
      <c r="E35" s="105"/>
      <c r="F35" s="105"/>
      <c r="G35" s="105"/>
      <c r="H35" s="105"/>
    </row>
    <row r="36" spans="1:8" s="1" customFormat="1" x14ac:dyDescent="0.2">
      <c r="A36" s="25">
        <v>26</v>
      </c>
      <c r="B36" s="12" t="s">
        <v>92</v>
      </c>
      <c r="C36" s="10" t="s">
        <v>93</v>
      </c>
      <c r="D36" s="105">
        <f t="shared" si="2"/>
        <v>1028338086</v>
      </c>
      <c r="E36" s="105">
        <v>773758707</v>
      </c>
      <c r="F36" s="105">
        <v>50312101</v>
      </c>
      <c r="G36" s="105">
        <v>0</v>
      </c>
      <c r="H36" s="105">
        <v>204267278</v>
      </c>
    </row>
    <row r="37" spans="1:8" s="1" customFormat="1" x14ac:dyDescent="0.2">
      <c r="A37" s="25">
        <v>27</v>
      </c>
      <c r="B37" s="26" t="s">
        <v>94</v>
      </c>
      <c r="C37" s="10" t="s">
        <v>95</v>
      </c>
      <c r="D37" s="105">
        <f t="shared" si="2"/>
        <v>362454292</v>
      </c>
      <c r="E37" s="105">
        <v>342116193</v>
      </c>
      <c r="F37" s="105">
        <v>526579</v>
      </c>
      <c r="G37" s="105">
        <v>0</v>
      </c>
      <c r="H37" s="105">
        <v>19811520</v>
      </c>
    </row>
    <row r="38" spans="1:8" s="1" customFormat="1" ht="15.75" customHeight="1" x14ac:dyDescent="0.2">
      <c r="A38" s="25">
        <v>28</v>
      </c>
      <c r="B38" s="26" t="s">
        <v>96</v>
      </c>
      <c r="C38" s="10" t="s">
        <v>97</v>
      </c>
      <c r="D38" s="105">
        <f t="shared" si="2"/>
        <v>91649701</v>
      </c>
      <c r="E38" s="105">
        <v>91649701</v>
      </c>
      <c r="F38" s="105">
        <v>0</v>
      </c>
      <c r="G38" s="105">
        <v>0</v>
      </c>
      <c r="H38" s="105"/>
    </row>
    <row r="39" spans="1:8" s="1" customFormat="1" x14ac:dyDescent="0.2">
      <c r="A39" s="25">
        <v>29</v>
      </c>
      <c r="B39" s="14" t="s">
        <v>98</v>
      </c>
      <c r="C39" s="10" t="s">
        <v>99</v>
      </c>
      <c r="D39" s="105">
        <f t="shared" si="2"/>
        <v>0</v>
      </c>
      <c r="E39" s="105"/>
      <c r="F39" s="105"/>
      <c r="G39" s="105"/>
      <c r="H39" s="105"/>
    </row>
    <row r="40" spans="1:8" s="22" customFormat="1" x14ac:dyDescent="0.2">
      <c r="A40" s="25">
        <v>30</v>
      </c>
      <c r="B40" s="23" t="s">
        <v>100</v>
      </c>
      <c r="C40" s="92" t="s">
        <v>298</v>
      </c>
      <c r="D40" s="106">
        <f t="shared" si="2"/>
        <v>0</v>
      </c>
      <c r="E40" s="106"/>
      <c r="F40" s="106"/>
      <c r="G40" s="106"/>
      <c r="H40" s="106"/>
    </row>
    <row r="41" spans="1:8" s="22" customFormat="1" ht="20.25" customHeight="1" x14ac:dyDescent="0.2">
      <c r="A41" s="25">
        <v>31</v>
      </c>
      <c r="B41" s="27" t="s">
        <v>101</v>
      </c>
      <c r="C41" s="21" t="s">
        <v>58</v>
      </c>
      <c r="D41" s="106">
        <f t="shared" si="2"/>
        <v>0</v>
      </c>
      <c r="E41" s="106"/>
      <c r="F41" s="106"/>
      <c r="G41" s="106"/>
      <c r="H41" s="106"/>
    </row>
    <row r="42" spans="1:8" s="22" customFormat="1" x14ac:dyDescent="0.2">
      <c r="A42" s="25">
        <v>32</v>
      </c>
      <c r="B42" s="24" t="s">
        <v>102</v>
      </c>
      <c r="C42" s="21" t="s">
        <v>41</v>
      </c>
      <c r="D42" s="106">
        <f t="shared" si="2"/>
        <v>431239765</v>
      </c>
      <c r="E42" s="106">
        <v>391029326</v>
      </c>
      <c r="F42" s="106">
        <v>9653809</v>
      </c>
      <c r="G42" s="106">
        <v>0</v>
      </c>
      <c r="H42" s="106">
        <v>30556630</v>
      </c>
    </row>
    <row r="43" spans="1:8" x14ac:dyDescent="0.2">
      <c r="A43" s="25">
        <v>33</v>
      </c>
      <c r="B43" s="12" t="s">
        <v>103</v>
      </c>
      <c r="C43" s="10" t="s">
        <v>39</v>
      </c>
      <c r="D43" s="107">
        <f t="shared" si="2"/>
        <v>494769498</v>
      </c>
      <c r="E43" s="107">
        <v>407823144</v>
      </c>
      <c r="F43" s="107">
        <v>8832588</v>
      </c>
      <c r="G43" s="107">
        <v>0</v>
      </c>
      <c r="H43" s="107">
        <v>78113766</v>
      </c>
    </row>
    <row r="44" spans="1:8" s="1" customFormat="1" x14ac:dyDescent="0.2">
      <c r="A44" s="25">
        <v>34</v>
      </c>
      <c r="B44" s="14" t="s">
        <v>104</v>
      </c>
      <c r="C44" s="10" t="s">
        <v>16</v>
      </c>
      <c r="D44" s="105">
        <f t="shared" si="2"/>
        <v>46182382</v>
      </c>
      <c r="E44" s="105">
        <v>46182382</v>
      </c>
      <c r="F44" s="105">
        <v>0</v>
      </c>
      <c r="G44" s="105">
        <v>0</v>
      </c>
      <c r="H44" s="105"/>
    </row>
    <row r="45" spans="1:8" s="1" customFormat="1" x14ac:dyDescent="0.2">
      <c r="A45" s="25">
        <v>35</v>
      </c>
      <c r="B45" s="26" t="s">
        <v>105</v>
      </c>
      <c r="C45" s="10" t="s">
        <v>21</v>
      </c>
      <c r="D45" s="105">
        <f t="shared" si="2"/>
        <v>258700195</v>
      </c>
      <c r="E45" s="105">
        <v>248486995</v>
      </c>
      <c r="F45" s="105">
        <v>674320</v>
      </c>
      <c r="G45" s="105">
        <v>0</v>
      </c>
      <c r="H45" s="105">
        <v>9538880</v>
      </c>
    </row>
    <row r="46" spans="1:8" s="1" customFormat="1" x14ac:dyDescent="0.2">
      <c r="A46" s="25">
        <v>36</v>
      </c>
      <c r="B46" s="14" t="s">
        <v>106</v>
      </c>
      <c r="C46" s="10" t="s">
        <v>25</v>
      </c>
      <c r="D46" s="105">
        <f t="shared" si="2"/>
        <v>57633330</v>
      </c>
      <c r="E46" s="105">
        <v>57633330</v>
      </c>
      <c r="F46" s="105">
        <v>0</v>
      </c>
      <c r="G46" s="105">
        <v>0</v>
      </c>
      <c r="H46" s="105"/>
    </row>
    <row r="47" spans="1:8" x14ac:dyDescent="0.2">
      <c r="A47" s="25">
        <v>37</v>
      </c>
      <c r="B47" s="12" t="s">
        <v>107</v>
      </c>
      <c r="C47" s="10" t="s">
        <v>240</v>
      </c>
      <c r="D47" s="107">
        <f t="shared" si="2"/>
        <v>204886742</v>
      </c>
      <c r="E47" s="107">
        <v>204824536</v>
      </c>
      <c r="F47" s="107">
        <v>62206</v>
      </c>
      <c r="G47" s="107">
        <v>0</v>
      </c>
      <c r="H47" s="107"/>
    </row>
    <row r="48" spans="1:8" s="1" customFormat="1" x14ac:dyDescent="0.2">
      <c r="A48" s="25">
        <v>38</v>
      </c>
      <c r="B48" s="15" t="s">
        <v>108</v>
      </c>
      <c r="C48" s="16" t="s">
        <v>241</v>
      </c>
      <c r="D48" s="105">
        <f t="shared" si="2"/>
        <v>58913392</v>
      </c>
      <c r="E48" s="105">
        <v>58913392</v>
      </c>
      <c r="F48" s="105">
        <v>0</v>
      </c>
      <c r="G48" s="105">
        <v>0</v>
      </c>
      <c r="H48" s="105"/>
    </row>
    <row r="49" spans="1:8" s="1" customFormat="1" x14ac:dyDescent="0.2">
      <c r="A49" s="25">
        <v>39</v>
      </c>
      <c r="B49" s="12" t="s">
        <v>109</v>
      </c>
      <c r="C49" s="10" t="s">
        <v>242</v>
      </c>
      <c r="D49" s="105">
        <f t="shared" si="2"/>
        <v>36257545</v>
      </c>
      <c r="E49" s="105">
        <v>36257545</v>
      </c>
      <c r="F49" s="105">
        <v>0</v>
      </c>
      <c r="G49" s="105">
        <v>0</v>
      </c>
      <c r="H49" s="105"/>
    </row>
    <row r="50" spans="1:8" s="1" customFormat="1" x14ac:dyDescent="0.2">
      <c r="A50" s="25">
        <v>40</v>
      </c>
      <c r="B50" s="12" t="s">
        <v>110</v>
      </c>
      <c r="C50" s="10" t="s">
        <v>24</v>
      </c>
      <c r="D50" s="105">
        <f t="shared" si="2"/>
        <v>50524311</v>
      </c>
      <c r="E50" s="105">
        <v>50524311</v>
      </c>
      <c r="F50" s="105">
        <v>0</v>
      </c>
      <c r="G50" s="105">
        <v>0</v>
      </c>
      <c r="H50" s="105"/>
    </row>
    <row r="51" spans="1:8" s="1" customFormat="1" x14ac:dyDescent="0.2">
      <c r="A51" s="25">
        <v>41</v>
      </c>
      <c r="B51" s="26" t="s">
        <v>111</v>
      </c>
      <c r="C51" s="10" t="s">
        <v>20</v>
      </c>
      <c r="D51" s="105">
        <f t="shared" si="2"/>
        <v>28182710</v>
      </c>
      <c r="E51" s="105">
        <v>28182710</v>
      </c>
      <c r="F51" s="105">
        <v>0</v>
      </c>
      <c r="G51" s="105">
        <v>0</v>
      </c>
      <c r="H51" s="105"/>
    </row>
    <row r="52" spans="1:8" s="1" customFormat="1" x14ac:dyDescent="0.2">
      <c r="A52" s="25">
        <v>42</v>
      </c>
      <c r="B52" s="14" t="s">
        <v>112</v>
      </c>
      <c r="C52" s="10" t="s">
        <v>113</v>
      </c>
      <c r="D52" s="105">
        <f t="shared" si="2"/>
        <v>33588046</v>
      </c>
      <c r="E52" s="105">
        <v>33406489</v>
      </c>
      <c r="F52" s="105">
        <v>181557</v>
      </c>
      <c r="G52" s="105">
        <v>0</v>
      </c>
      <c r="H52" s="105">
        <v>0</v>
      </c>
    </row>
    <row r="53" spans="1:8" s="22" customFormat="1" x14ac:dyDescent="0.2">
      <c r="A53" s="25">
        <v>43</v>
      </c>
      <c r="B53" s="27" t="s">
        <v>114</v>
      </c>
      <c r="C53" s="21" t="s">
        <v>115</v>
      </c>
      <c r="D53" s="106">
        <f t="shared" si="2"/>
        <v>397622246</v>
      </c>
      <c r="E53" s="106">
        <v>378174912</v>
      </c>
      <c r="F53" s="106">
        <v>12737918</v>
      </c>
      <c r="G53" s="106">
        <v>0</v>
      </c>
      <c r="H53" s="106">
        <v>6709416</v>
      </c>
    </row>
    <row r="54" spans="1:8" s="1" customFormat="1" x14ac:dyDescent="0.2">
      <c r="A54" s="25">
        <v>44</v>
      </c>
      <c r="B54" s="12" t="s">
        <v>116</v>
      </c>
      <c r="C54" s="10" t="s">
        <v>247</v>
      </c>
      <c r="D54" s="105">
        <f t="shared" si="2"/>
        <v>56288467</v>
      </c>
      <c r="E54" s="105">
        <v>56288467</v>
      </c>
      <c r="F54" s="105">
        <v>0</v>
      </c>
      <c r="G54" s="105">
        <v>0</v>
      </c>
      <c r="H54" s="105"/>
    </row>
    <row r="55" spans="1:8" s="1" customFormat="1" ht="10.5" customHeight="1" x14ac:dyDescent="0.2">
      <c r="A55" s="25">
        <v>45</v>
      </c>
      <c r="B55" s="12" t="s">
        <v>117</v>
      </c>
      <c r="C55" s="10" t="s">
        <v>2</v>
      </c>
      <c r="D55" s="105">
        <f t="shared" si="2"/>
        <v>290706460</v>
      </c>
      <c r="E55" s="105">
        <v>290572617</v>
      </c>
      <c r="F55" s="105">
        <v>133843</v>
      </c>
      <c r="G55" s="105">
        <v>0</v>
      </c>
      <c r="H55" s="105"/>
    </row>
    <row r="56" spans="1:8" s="1" customFormat="1" x14ac:dyDescent="0.2">
      <c r="A56" s="25">
        <v>46</v>
      </c>
      <c r="B56" s="26" t="s">
        <v>118</v>
      </c>
      <c r="C56" s="10" t="s">
        <v>3</v>
      </c>
      <c r="D56" s="105">
        <f t="shared" si="2"/>
        <v>42606468</v>
      </c>
      <c r="E56" s="105">
        <v>42606468</v>
      </c>
      <c r="F56" s="105">
        <v>0</v>
      </c>
      <c r="G56" s="105">
        <v>0</v>
      </c>
      <c r="H56" s="105"/>
    </row>
    <row r="57" spans="1:8" s="1" customFormat="1" x14ac:dyDescent="0.2">
      <c r="A57" s="25">
        <v>47</v>
      </c>
      <c r="B57" s="26" t="s">
        <v>119</v>
      </c>
      <c r="C57" s="10" t="s">
        <v>243</v>
      </c>
      <c r="D57" s="105">
        <f t="shared" si="2"/>
        <v>65413999</v>
      </c>
      <c r="E57" s="105">
        <v>65394583</v>
      </c>
      <c r="F57" s="105">
        <v>19416</v>
      </c>
      <c r="G57" s="105">
        <v>0</v>
      </c>
      <c r="H57" s="105"/>
    </row>
    <row r="58" spans="1:8" s="1" customFormat="1" x14ac:dyDescent="0.2">
      <c r="A58" s="25">
        <v>48</v>
      </c>
      <c r="B58" s="14" t="s">
        <v>120</v>
      </c>
      <c r="C58" s="10" t="s">
        <v>0</v>
      </c>
      <c r="D58" s="105">
        <f t="shared" si="2"/>
        <v>83455987</v>
      </c>
      <c r="E58" s="105">
        <v>83455987</v>
      </c>
      <c r="F58" s="105">
        <v>0</v>
      </c>
      <c r="G58" s="105">
        <v>0</v>
      </c>
      <c r="H58" s="105"/>
    </row>
    <row r="59" spans="1:8" s="1" customFormat="1" ht="10.5" customHeight="1" x14ac:dyDescent="0.2">
      <c r="A59" s="25">
        <v>49</v>
      </c>
      <c r="B59" s="26" t="s">
        <v>121</v>
      </c>
      <c r="C59" s="10" t="s">
        <v>4</v>
      </c>
      <c r="D59" s="105">
        <f t="shared" si="2"/>
        <v>31919241</v>
      </c>
      <c r="E59" s="105">
        <v>31919241</v>
      </c>
      <c r="F59" s="105">
        <v>0</v>
      </c>
      <c r="G59" s="105">
        <v>0</v>
      </c>
      <c r="H59" s="105"/>
    </row>
    <row r="60" spans="1:8" s="1" customFormat="1" x14ac:dyDescent="0.2">
      <c r="A60" s="25">
        <v>50</v>
      </c>
      <c r="B60" s="14" t="s">
        <v>122</v>
      </c>
      <c r="C60" s="10" t="s">
        <v>1</v>
      </c>
      <c r="D60" s="105">
        <f t="shared" si="2"/>
        <v>53728293</v>
      </c>
      <c r="E60" s="105">
        <v>53728293</v>
      </c>
      <c r="F60" s="105">
        <v>0</v>
      </c>
      <c r="G60" s="105">
        <v>0</v>
      </c>
      <c r="H60" s="105"/>
    </row>
    <row r="61" spans="1:8" s="1" customFormat="1" x14ac:dyDescent="0.2">
      <c r="A61" s="25">
        <v>51</v>
      </c>
      <c r="B61" s="26" t="s">
        <v>123</v>
      </c>
      <c r="C61" s="10" t="s">
        <v>244</v>
      </c>
      <c r="D61" s="105">
        <f t="shared" si="2"/>
        <v>71622531</v>
      </c>
      <c r="E61" s="105">
        <v>71622531</v>
      </c>
      <c r="F61" s="105">
        <v>0</v>
      </c>
      <c r="G61" s="105">
        <v>0</v>
      </c>
      <c r="H61" s="105"/>
    </row>
    <row r="62" spans="1:8" s="1" customFormat="1" x14ac:dyDescent="0.2">
      <c r="A62" s="25">
        <v>52</v>
      </c>
      <c r="B62" s="26" t="s">
        <v>124</v>
      </c>
      <c r="C62" s="10" t="s">
        <v>26</v>
      </c>
      <c r="D62" s="105">
        <f t="shared" si="2"/>
        <v>516306203</v>
      </c>
      <c r="E62" s="105">
        <v>394013298</v>
      </c>
      <c r="F62" s="105">
        <v>335140</v>
      </c>
      <c r="G62" s="105">
        <v>121957765</v>
      </c>
      <c r="H62" s="105"/>
    </row>
    <row r="63" spans="1:8" s="1" customFormat="1" x14ac:dyDescent="0.2">
      <c r="A63" s="25">
        <v>53</v>
      </c>
      <c r="B63" s="26" t="s">
        <v>125</v>
      </c>
      <c r="C63" s="10" t="s">
        <v>245</v>
      </c>
      <c r="D63" s="105">
        <f t="shared" si="2"/>
        <v>50263071</v>
      </c>
      <c r="E63" s="105">
        <v>50263071</v>
      </c>
      <c r="F63" s="105">
        <v>0</v>
      </c>
      <c r="G63" s="105">
        <v>0</v>
      </c>
      <c r="H63" s="105"/>
    </row>
    <row r="64" spans="1:8" s="1" customFormat="1" x14ac:dyDescent="0.2">
      <c r="A64" s="25">
        <v>54</v>
      </c>
      <c r="B64" s="26" t="s">
        <v>126</v>
      </c>
      <c r="C64" s="10" t="s">
        <v>127</v>
      </c>
      <c r="D64" s="105">
        <f t="shared" si="2"/>
        <v>0</v>
      </c>
      <c r="E64" s="105"/>
      <c r="F64" s="105"/>
      <c r="G64" s="105"/>
      <c r="H64" s="105"/>
    </row>
    <row r="65" spans="1:8" s="1" customFormat="1" x14ac:dyDescent="0.2">
      <c r="A65" s="25">
        <v>55</v>
      </c>
      <c r="B65" s="26" t="s">
        <v>249</v>
      </c>
      <c r="C65" s="10" t="s">
        <v>248</v>
      </c>
      <c r="D65" s="105">
        <f t="shared" si="2"/>
        <v>162829713</v>
      </c>
      <c r="E65" s="105">
        <v>72579852</v>
      </c>
      <c r="F65" s="105">
        <v>0</v>
      </c>
      <c r="G65" s="105">
        <v>0</v>
      </c>
      <c r="H65" s="105">
        <v>90249861</v>
      </c>
    </row>
    <row r="66" spans="1:8" s="1" customFormat="1" x14ac:dyDescent="0.2">
      <c r="A66" s="25">
        <v>56</v>
      </c>
      <c r="B66" s="26" t="s">
        <v>261</v>
      </c>
      <c r="C66" s="10" t="s">
        <v>262</v>
      </c>
      <c r="D66" s="105">
        <f t="shared" si="2"/>
        <v>0</v>
      </c>
      <c r="E66" s="105"/>
      <c r="F66" s="105"/>
      <c r="G66" s="105"/>
      <c r="H66" s="105"/>
    </row>
    <row r="67" spans="1:8" s="1" customFormat="1" x14ac:dyDescent="0.2">
      <c r="A67" s="25">
        <v>57</v>
      </c>
      <c r="B67" s="26" t="s">
        <v>128</v>
      </c>
      <c r="C67" s="10" t="s">
        <v>55</v>
      </c>
      <c r="D67" s="105">
        <f t="shared" si="2"/>
        <v>0</v>
      </c>
      <c r="E67" s="105">
        <v>0</v>
      </c>
      <c r="F67" s="105"/>
      <c r="G67" s="105"/>
      <c r="H67" s="105"/>
    </row>
    <row r="68" spans="1:8" s="1" customFormat="1" x14ac:dyDescent="0.2">
      <c r="A68" s="25">
        <v>58</v>
      </c>
      <c r="B68" s="14" t="s">
        <v>129</v>
      </c>
      <c r="C68" s="10" t="s">
        <v>263</v>
      </c>
      <c r="D68" s="105">
        <f t="shared" si="2"/>
        <v>0</v>
      </c>
      <c r="E68" s="105">
        <v>0</v>
      </c>
      <c r="F68" s="105"/>
      <c r="G68" s="105"/>
      <c r="H68" s="105"/>
    </row>
    <row r="69" spans="1:8" s="1" customFormat="1" ht="24" x14ac:dyDescent="0.2">
      <c r="A69" s="25">
        <v>59</v>
      </c>
      <c r="B69" s="12" t="s">
        <v>130</v>
      </c>
      <c r="C69" s="10" t="s">
        <v>131</v>
      </c>
      <c r="D69" s="105">
        <f t="shared" si="2"/>
        <v>0</v>
      </c>
      <c r="E69" s="105">
        <v>0</v>
      </c>
      <c r="F69" s="105"/>
      <c r="G69" s="105"/>
      <c r="H69" s="105"/>
    </row>
    <row r="70" spans="1:8" s="1" customFormat="1" ht="23.25" customHeight="1" x14ac:dyDescent="0.2">
      <c r="A70" s="25">
        <v>60</v>
      </c>
      <c r="B70" s="14" t="s">
        <v>132</v>
      </c>
      <c r="C70" s="10" t="s">
        <v>264</v>
      </c>
      <c r="D70" s="105">
        <f t="shared" si="2"/>
        <v>0</v>
      </c>
      <c r="E70" s="105">
        <v>0</v>
      </c>
      <c r="F70" s="105"/>
      <c r="G70" s="105"/>
      <c r="H70" s="105"/>
    </row>
    <row r="71" spans="1:8" s="1" customFormat="1" ht="27.75" customHeight="1" x14ac:dyDescent="0.2">
      <c r="A71" s="25">
        <v>61</v>
      </c>
      <c r="B71" s="26" t="s">
        <v>133</v>
      </c>
      <c r="C71" s="10" t="s">
        <v>253</v>
      </c>
      <c r="D71" s="105">
        <f t="shared" si="2"/>
        <v>0</v>
      </c>
      <c r="E71" s="105">
        <v>0</v>
      </c>
      <c r="F71" s="105"/>
      <c r="G71" s="105"/>
      <c r="H71" s="105"/>
    </row>
    <row r="72" spans="1:8" s="1" customFormat="1" ht="24" x14ac:dyDescent="0.2">
      <c r="A72" s="25">
        <v>62</v>
      </c>
      <c r="B72" s="12" t="s">
        <v>134</v>
      </c>
      <c r="C72" s="10" t="s">
        <v>265</v>
      </c>
      <c r="D72" s="105">
        <f t="shared" si="2"/>
        <v>0</v>
      </c>
      <c r="E72" s="105">
        <v>0</v>
      </c>
      <c r="F72" s="105"/>
      <c r="G72" s="105"/>
      <c r="H72" s="105"/>
    </row>
    <row r="73" spans="1:8" s="1" customFormat="1" ht="24" x14ac:dyDescent="0.2">
      <c r="A73" s="25">
        <v>63</v>
      </c>
      <c r="B73" s="12" t="s">
        <v>135</v>
      </c>
      <c r="C73" s="10" t="s">
        <v>266</v>
      </c>
      <c r="D73" s="105">
        <f t="shared" si="2"/>
        <v>0</v>
      </c>
      <c r="E73" s="105">
        <v>0</v>
      </c>
      <c r="F73" s="105"/>
      <c r="G73" s="105"/>
      <c r="H73" s="105"/>
    </row>
    <row r="74" spans="1:8" s="1" customFormat="1" x14ac:dyDescent="0.2">
      <c r="A74" s="25">
        <v>64</v>
      </c>
      <c r="B74" s="14" t="s">
        <v>136</v>
      </c>
      <c r="C74" s="10" t="s">
        <v>267</v>
      </c>
      <c r="D74" s="105">
        <f t="shared" si="2"/>
        <v>0</v>
      </c>
      <c r="E74" s="105">
        <v>0</v>
      </c>
      <c r="F74" s="105"/>
      <c r="G74" s="105"/>
      <c r="H74" s="105"/>
    </row>
    <row r="75" spans="1:8" s="1" customFormat="1" x14ac:dyDescent="0.2">
      <c r="A75" s="25">
        <v>65</v>
      </c>
      <c r="B75" s="14" t="s">
        <v>137</v>
      </c>
      <c r="C75" s="10" t="s">
        <v>54</v>
      </c>
      <c r="D75" s="105">
        <f t="shared" ref="D75:D92" si="3">E75+F75+G75+H75</f>
        <v>0</v>
      </c>
      <c r="E75" s="105">
        <v>0</v>
      </c>
      <c r="F75" s="105"/>
      <c r="G75" s="105"/>
      <c r="H75" s="105"/>
    </row>
    <row r="76" spans="1:8" s="1" customFormat="1" x14ac:dyDescent="0.2">
      <c r="A76" s="25">
        <v>66</v>
      </c>
      <c r="B76" s="14" t="s">
        <v>138</v>
      </c>
      <c r="C76" s="10" t="s">
        <v>268</v>
      </c>
      <c r="D76" s="105">
        <f t="shared" si="3"/>
        <v>0</v>
      </c>
      <c r="E76" s="105">
        <v>0</v>
      </c>
      <c r="F76" s="105"/>
      <c r="G76" s="105"/>
      <c r="H76" s="105"/>
    </row>
    <row r="77" spans="1:8" s="1" customFormat="1" ht="24" x14ac:dyDescent="0.2">
      <c r="A77" s="25">
        <v>67</v>
      </c>
      <c r="B77" s="14" t="s">
        <v>139</v>
      </c>
      <c r="C77" s="10" t="s">
        <v>269</v>
      </c>
      <c r="D77" s="105">
        <f t="shared" si="3"/>
        <v>0</v>
      </c>
      <c r="E77" s="105">
        <v>0</v>
      </c>
      <c r="F77" s="105"/>
      <c r="G77" s="105"/>
      <c r="H77" s="105"/>
    </row>
    <row r="78" spans="1:8" s="1" customFormat="1" ht="24" x14ac:dyDescent="0.2">
      <c r="A78" s="25">
        <v>68</v>
      </c>
      <c r="B78" s="12" t="s">
        <v>140</v>
      </c>
      <c r="C78" s="10" t="s">
        <v>270</v>
      </c>
      <c r="D78" s="105">
        <f t="shared" si="3"/>
        <v>0</v>
      </c>
      <c r="E78" s="105">
        <v>0</v>
      </c>
      <c r="F78" s="105"/>
      <c r="G78" s="105"/>
      <c r="H78" s="105"/>
    </row>
    <row r="79" spans="1:8" s="1" customFormat="1" ht="24" x14ac:dyDescent="0.2">
      <c r="A79" s="25">
        <v>69</v>
      </c>
      <c r="B79" s="14" t="s">
        <v>141</v>
      </c>
      <c r="C79" s="10" t="s">
        <v>271</v>
      </c>
      <c r="D79" s="105">
        <f t="shared" si="3"/>
        <v>0</v>
      </c>
      <c r="E79" s="105">
        <v>0</v>
      </c>
      <c r="F79" s="105"/>
      <c r="G79" s="105"/>
      <c r="H79" s="105"/>
    </row>
    <row r="80" spans="1:8" s="1" customFormat="1" ht="24" x14ac:dyDescent="0.2">
      <c r="A80" s="25">
        <v>70</v>
      </c>
      <c r="B80" s="14" t="s">
        <v>142</v>
      </c>
      <c r="C80" s="10" t="s">
        <v>272</v>
      </c>
      <c r="D80" s="105">
        <f t="shared" si="3"/>
        <v>0</v>
      </c>
      <c r="E80" s="105">
        <v>0</v>
      </c>
      <c r="F80" s="105"/>
      <c r="G80" s="105"/>
      <c r="H80" s="105"/>
    </row>
    <row r="81" spans="1:8" s="1" customFormat="1" ht="24" x14ac:dyDescent="0.2">
      <c r="A81" s="25">
        <v>71</v>
      </c>
      <c r="B81" s="12" t="s">
        <v>143</v>
      </c>
      <c r="C81" s="10" t="s">
        <v>273</v>
      </c>
      <c r="D81" s="105">
        <f t="shared" si="3"/>
        <v>0</v>
      </c>
      <c r="E81" s="105">
        <v>0</v>
      </c>
      <c r="F81" s="105"/>
      <c r="G81" s="105"/>
      <c r="H81" s="105"/>
    </row>
    <row r="82" spans="1:8" s="1" customFormat="1" ht="24" x14ac:dyDescent="0.2">
      <c r="A82" s="25">
        <v>72</v>
      </c>
      <c r="B82" s="12" t="s">
        <v>144</v>
      </c>
      <c r="C82" s="10" t="s">
        <v>274</v>
      </c>
      <c r="D82" s="105">
        <f t="shared" si="3"/>
        <v>0</v>
      </c>
      <c r="E82" s="105">
        <v>0</v>
      </c>
      <c r="F82" s="105"/>
      <c r="G82" s="105"/>
      <c r="H82" s="105"/>
    </row>
    <row r="83" spans="1:8" s="1" customFormat="1" ht="24" x14ac:dyDescent="0.2">
      <c r="A83" s="25">
        <v>73</v>
      </c>
      <c r="B83" s="12" t="s">
        <v>145</v>
      </c>
      <c r="C83" s="10" t="s">
        <v>275</v>
      </c>
      <c r="D83" s="105">
        <f t="shared" si="3"/>
        <v>0</v>
      </c>
      <c r="E83" s="105">
        <v>0</v>
      </c>
      <c r="F83" s="105"/>
      <c r="G83" s="105"/>
      <c r="H83" s="105"/>
    </row>
    <row r="84" spans="1:8" s="1" customFormat="1" x14ac:dyDescent="0.2">
      <c r="A84" s="25">
        <v>74</v>
      </c>
      <c r="B84" s="26" t="s">
        <v>146</v>
      </c>
      <c r="C84" s="10" t="s">
        <v>147</v>
      </c>
      <c r="D84" s="105">
        <f t="shared" si="3"/>
        <v>377832713</v>
      </c>
      <c r="E84" s="105">
        <v>198684711</v>
      </c>
      <c r="F84" s="105">
        <v>0</v>
      </c>
      <c r="G84" s="105">
        <v>179148002</v>
      </c>
      <c r="H84" s="105"/>
    </row>
    <row r="85" spans="1:8" s="1" customFormat="1" x14ac:dyDescent="0.2">
      <c r="A85" s="25">
        <v>75</v>
      </c>
      <c r="B85" s="12" t="s">
        <v>148</v>
      </c>
      <c r="C85" s="10" t="s">
        <v>276</v>
      </c>
      <c r="D85" s="105">
        <f t="shared" si="3"/>
        <v>67851076</v>
      </c>
      <c r="E85" s="105">
        <v>67851076</v>
      </c>
      <c r="F85" s="105">
        <v>0</v>
      </c>
      <c r="G85" s="105">
        <v>0</v>
      </c>
      <c r="H85" s="105"/>
    </row>
    <row r="86" spans="1:8" s="1" customFormat="1" x14ac:dyDescent="0.2">
      <c r="A86" s="25">
        <v>76</v>
      </c>
      <c r="B86" s="26" t="s">
        <v>149</v>
      </c>
      <c r="C86" s="10" t="s">
        <v>36</v>
      </c>
      <c r="D86" s="105">
        <f t="shared" si="3"/>
        <v>605843254</v>
      </c>
      <c r="E86" s="105">
        <v>518119662</v>
      </c>
      <c r="F86" s="105">
        <v>0</v>
      </c>
      <c r="G86" s="105">
        <v>0</v>
      </c>
      <c r="H86" s="105">
        <v>87723592</v>
      </c>
    </row>
    <row r="87" spans="1:8" s="1" customFormat="1" x14ac:dyDescent="0.2">
      <c r="A87" s="25">
        <v>77</v>
      </c>
      <c r="B87" s="12" t="s">
        <v>150</v>
      </c>
      <c r="C87" s="10" t="s">
        <v>38</v>
      </c>
      <c r="D87" s="105">
        <f t="shared" si="3"/>
        <v>22748133</v>
      </c>
      <c r="E87" s="105">
        <v>22748133</v>
      </c>
      <c r="F87" s="105">
        <v>0</v>
      </c>
      <c r="G87" s="105">
        <v>0</v>
      </c>
      <c r="H87" s="105"/>
    </row>
    <row r="88" spans="1:8" s="1" customFormat="1" ht="13.5" customHeight="1" x14ac:dyDescent="0.2">
      <c r="A88" s="25">
        <v>78</v>
      </c>
      <c r="B88" s="12" t="s">
        <v>151</v>
      </c>
      <c r="C88" s="10" t="s">
        <v>37</v>
      </c>
      <c r="D88" s="105">
        <f t="shared" si="3"/>
        <v>539361804</v>
      </c>
      <c r="E88" s="105">
        <v>414612229</v>
      </c>
      <c r="F88" s="105">
        <v>65354567</v>
      </c>
      <c r="G88" s="105">
        <v>0</v>
      </c>
      <c r="H88" s="105">
        <v>59395008</v>
      </c>
    </row>
    <row r="89" spans="1:8" s="1" customFormat="1" ht="14.25" customHeight="1" x14ac:dyDescent="0.2">
      <c r="A89" s="25">
        <v>79</v>
      </c>
      <c r="B89" s="12" t="s">
        <v>152</v>
      </c>
      <c r="C89" s="10" t="s">
        <v>53</v>
      </c>
      <c r="D89" s="105">
        <f t="shared" si="3"/>
        <v>397051329</v>
      </c>
      <c r="E89" s="105">
        <v>298897580</v>
      </c>
      <c r="F89" s="105">
        <v>0</v>
      </c>
      <c r="G89" s="105">
        <v>0</v>
      </c>
      <c r="H89" s="105">
        <v>98153749</v>
      </c>
    </row>
    <row r="90" spans="1:8" s="1" customFormat="1" x14ac:dyDescent="0.2">
      <c r="A90" s="25">
        <v>80</v>
      </c>
      <c r="B90" s="12" t="s">
        <v>153</v>
      </c>
      <c r="C90" s="10" t="s">
        <v>257</v>
      </c>
      <c r="D90" s="105">
        <f t="shared" si="3"/>
        <v>886922765</v>
      </c>
      <c r="E90" s="105">
        <v>565014714</v>
      </c>
      <c r="F90" s="105">
        <v>0</v>
      </c>
      <c r="G90" s="105">
        <v>47039003</v>
      </c>
      <c r="H90" s="105">
        <v>274869048</v>
      </c>
    </row>
    <row r="91" spans="1:8" s="1" customFormat="1" x14ac:dyDescent="0.2">
      <c r="A91" s="25">
        <v>81</v>
      </c>
      <c r="B91" s="12" t="s">
        <v>154</v>
      </c>
      <c r="C91" s="10" t="s">
        <v>45</v>
      </c>
      <c r="D91" s="105">
        <f t="shared" si="3"/>
        <v>301819322</v>
      </c>
      <c r="E91" s="105">
        <v>268715512</v>
      </c>
      <c r="F91" s="105">
        <v>0</v>
      </c>
      <c r="G91" s="105">
        <v>0</v>
      </c>
      <c r="H91" s="105">
        <v>33103810</v>
      </c>
    </row>
    <row r="92" spans="1:8" s="1" customFormat="1" x14ac:dyDescent="0.2">
      <c r="A92" s="25">
        <v>82</v>
      </c>
      <c r="B92" s="14" t="s">
        <v>155</v>
      </c>
      <c r="C92" s="10" t="s">
        <v>291</v>
      </c>
      <c r="D92" s="105">
        <f t="shared" si="3"/>
        <v>0</v>
      </c>
      <c r="E92" s="105"/>
      <c r="F92" s="105"/>
      <c r="G92" s="105"/>
      <c r="H92" s="105"/>
    </row>
    <row r="93" spans="1:8" s="1" customFormat="1" ht="24" x14ac:dyDescent="0.2">
      <c r="A93" s="143">
        <v>83</v>
      </c>
      <c r="B93" s="146" t="s">
        <v>156</v>
      </c>
      <c r="C93" s="17" t="s">
        <v>277</v>
      </c>
      <c r="D93" s="105">
        <f>E93+F93+G93+H93</f>
        <v>385603651</v>
      </c>
      <c r="E93" s="105">
        <v>378334531</v>
      </c>
      <c r="F93" s="105">
        <v>0</v>
      </c>
      <c r="G93" s="105">
        <v>0</v>
      </c>
      <c r="H93" s="105">
        <v>7269120</v>
      </c>
    </row>
    <row r="94" spans="1:8" s="1" customFormat="1" ht="48" x14ac:dyDescent="0.2">
      <c r="A94" s="144"/>
      <c r="B94" s="147"/>
      <c r="C94" s="10" t="s">
        <v>389</v>
      </c>
      <c r="D94" s="105">
        <f t="shared" ref="D94:D153" si="4">E94+F94+G94+H94</f>
        <v>0</v>
      </c>
      <c r="E94" s="105"/>
      <c r="F94" s="105"/>
      <c r="G94" s="105"/>
      <c r="H94" s="105"/>
    </row>
    <row r="95" spans="1:8" s="1" customFormat="1" ht="24" x14ac:dyDescent="0.2">
      <c r="A95" s="144"/>
      <c r="B95" s="147"/>
      <c r="C95" s="10" t="s">
        <v>279</v>
      </c>
      <c r="D95" s="105">
        <f t="shared" si="4"/>
        <v>0</v>
      </c>
      <c r="E95" s="105"/>
      <c r="F95" s="105"/>
      <c r="G95" s="105"/>
      <c r="H95" s="105"/>
    </row>
    <row r="96" spans="1:8" s="1" customFormat="1" ht="36" x14ac:dyDescent="0.2">
      <c r="A96" s="145"/>
      <c r="B96" s="148"/>
      <c r="C96" s="28" t="s">
        <v>390</v>
      </c>
      <c r="D96" s="105">
        <f t="shared" si="4"/>
        <v>385603651</v>
      </c>
      <c r="E96" s="105">
        <v>378334531</v>
      </c>
      <c r="F96" s="105">
        <v>0</v>
      </c>
      <c r="G96" s="105">
        <v>0</v>
      </c>
      <c r="H96" s="105">
        <v>7269120</v>
      </c>
    </row>
    <row r="97" spans="1:8" s="1" customFormat="1" ht="24" x14ac:dyDescent="0.2">
      <c r="A97" s="25">
        <v>84</v>
      </c>
      <c r="B97" s="14" t="s">
        <v>157</v>
      </c>
      <c r="C97" s="10" t="s">
        <v>52</v>
      </c>
      <c r="D97" s="105">
        <f t="shared" si="4"/>
        <v>0</v>
      </c>
      <c r="E97" s="105">
        <v>0</v>
      </c>
      <c r="F97" s="105"/>
      <c r="G97" s="105"/>
      <c r="H97" s="105"/>
    </row>
    <row r="98" spans="1:8" s="1" customFormat="1" x14ac:dyDescent="0.2">
      <c r="A98" s="25">
        <v>85</v>
      </c>
      <c r="B98" s="14" t="s">
        <v>158</v>
      </c>
      <c r="C98" s="10" t="s">
        <v>159</v>
      </c>
      <c r="D98" s="105">
        <f t="shared" si="4"/>
        <v>0</v>
      </c>
      <c r="E98" s="105">
        <v>0</v>
      </c>
      <c r="F98" s="105"/>
      <c r="G98" s="105"/>
      <c r="H98" s="105"/>
    </row>
    <row r="99" spans="1:8" s="1" customFormat="1" x14ac:dyDescent="0.2">
      <c r="A99" s="25">
        <v>86</v>
      </c>
      <c r="B99" s="26" t="s">
        <v>160</v>
      </c>
      <c r="C99" s="10" t="s">
        <v>161</v>
      </c>
      <c r="D99" s="105">
        <f t="shared" si="4"/>
        <v>174932011</v>
      </c>
      <c r="E99" s="105">
        <v>174932011</v>
      </c>
      <c r="F99" s="105">
        <v>0</v>
      </c>
      <c r="G99" s="105">
        <v>0</v>
      </c>
      <c r="H99" s="105"/>
    </row>
    <row r="100" spans="1:8" s="1" customFormat="1" x14ac:dyDescent="0.2">
      <c r="A100" s="25">
        <v>87</v>
      </c>
      <c r="B100" s="14" t="s">
        <v>162</v>
      </c>
      <c r="C100" s="10" t="s">
        <v>28</v>
      </c>
      <c r="D100" s="105">
        <f t="shared" si="4"/>
        <v>36866582</v>
      </c>
      <c r="E100" s="105">
        <v>36866582</v>
      </c>
      <c r="F100" s="105">
        <v>0</v>
      </c>
      <c r="G100" s="105">
        <v>0</v>
      </c>
      <c r="H100" s="105"/>
    </row>
    <row r="101" spans="1:8" s="1" customFormat="1" x14ac:dyDescent="0.2">
      <c r="A101" s="25">
        <v>88</v>
      </c>
      <c r="B101" s="26" t="s">
        <v>163</v>
      </c>
      <c r="C101" s="10" t="s">
        <v>12</v>
      </c>
      <c r="D101" s="105">
        <f t="shared" si="4"/>
        <v>34604876</v>
      </c>
      <c r="E101" s="105">
        <v>34604876</v>
      </c>
      <c r="F101" s="105">
        <v>0</v>
      </c>
      <c r="G101" s="105">
        <v>0</v>
      </c>
      <c r="H101" s="105"/>
    </row>
    <row r="102" spans="1:8" s="1" customFormat="1" x14ac:dyDescent="0.2">
      <c r="A102" s="25">
        <v>89</v>
      </c>
      <c r="B102" s="26" t="s">
        <v>164</v>
      </c>
      <c r="C102" s="10" t="s">
        <v>27</v>
      </c>
      <c r="D102" s="105">
        <f t="shared" si="4"/>
        <v>81284699</v>
      </c>
      <c r="E102" s="105">
        <v>81284699</v>
      </c>
      <c r="F102" s="105">
        <v>0</v>
      </c>
      <c r="G102" s="105">
        <v>0</v>
      </c>
      <c r="H102" s="105"/>
    </row>
    <row r="103" spans="1:8" s="1" customFormat="1" x14ac:dyDescent="0.2">
      <c r="A103" s="25">
        <v>90</v>
      </c>
      <c r="B103" s="14" t="s">
        <v>165</v>
      </c>
      <c r="C103" s="10" t="s">
        <v>46</v>
      </c>
      <c r="D103" s="105">
        <f t="shared" si="4"/>
        <v>44868459</v>
      </c>
      <c r="E103" s="105">
        <v>44868459</v>
      </c>
      <c r="F103" s="105">
        <v>0</v>
      </c>
      <c r="G103" s="105">
        <v>0</v>
      </c>
      <c r="H103" s="105"/>
    </row>
    <row r="104" spans="1:8" s="1" customFormat="1" x14ac:dyDescent="0.2">
      <c r="A104" s="25">
        <v>91</v>
      </c>
      <c r="B104" s="14" t="s">
        <v>166</v>
      </c>
      <c r="C104" s="10" t="s">
        <v>33</v>
      </c>
      <c r="D104" s="105">
        <f t="shared" si="4"/>
        <v>70592163</v>
      </c>
      <c r="E104" s="105">
        <v>70550711</v>
      </c>
      <c r="F104" s="105">
        <v>41452</v>
      </c>
      <c r="G104" s="105">
        <v>0</v>
      </c>
      <c r="H104" s="105"/>
    </row>
    <row r="105" spans="1:8" s="1" customFormat="1" x14ac:dyDescent="0.2">
      <c r="A105" s="25">
        <v>92</v>
      </c>
      <c r="B105" s="12" t="s">
        <v>167</v>
      </c>
      <c r="C105" s="10" t="s">
        <v>29</v>
      </c>
      <c r="D105" s="105">
        <f t="shared" si="4"/>
        <v>61071461</v>
      </c>
      <c r="E105" s="105">
        <v>61071461</v>
      </c>
      <c r="F105" s="105">
        <v>0</v>
      </c>
      <c r="G105" s="105">
        <v>0</v>
      </c>
      <c r="H105" s="105"/>
    </row>
    <row r="106" spans="1:8" s="1" customFormat="1" x14ac:dyDescent="0.2">
      <c r="A106" s="25">
        <v>93</v>
      </c>
      <c r="B106" s="12" t="s">
        <v>168</v>
      </c>
      <c r="C106" s="10" t="s">
        <v>30</v>
      </c>
      <c r="D106" s="105">
        <f t="shared" si="4"/>
        <v>100901635</v>
      </c>
      <c r="E106" s="105">
        <v>100856850</v>
      </c>
      <c r="F106" s="105">
        <v>44785</v>
      </c>
      <c r="G106" s="105">
        <v>0</v>
      </c>
      <c r="H106" s="105"/>
    </row>
    <row r="107" spans="1:8" s="1" customFormat="1" x14ac:dyDescent="0.2">
      <c r="A107" s="25">
        <v>94</v>
      </c>
      <c r="B107" s="26" t="s">
        <v>169</v>
      </c>
      <c r="C107" s="10" t="s">
        <v>14</v>
      </c>
      <c r="D107" s="105">
        <f t="shared" si="4"/>
        <v>29325708</v>
      </c>
      <c r="E107" s="105">
        <v>29325708</v>
      </c>
      <c r="F107" s="105">
        <v>0</v>
      </c>
      <c r="G107" s="105">
        <v>0</v>
      </c>
      <c r="H107" s="105"/>
    </row>
    <row r="108" spans="1:8" s="1" customFormat="1" x14ac:dyDescent="0.2">
      <c r="A108" s="25">
        <v>95</v>
      </c>
      <c r="B108" s="12" t="s">
        <v>170</v>
      </c>
      <c r="C108" s="10" t="s">
        <v>31</v>
      </c>
      <c r="D108" s="105">
        <f t="shared" si="4"/>
        <v>44264829</v>
      </c>
      <c r="E108" s="105">
        <v>44264829</v>
      </c>
      <c r="F108" s="105">
        <v>0</v>
      </c>
      <c r="G108" s="105">
        <v>0</v>
      </c>
      <c r="H108" s="105"/>
    </row>
    <row r="109" spans="1:8" s="1" customFormat="1" ht="12" customHeight="1" x14ac:dyDescent="0.2">
      <c r="A109" s="25">
        <v>96</v>
      </c>
      <c r="B109" s="12" t="s">
        <v>171</v>
      </c>
      <c r="C109" s="10" t="s">
        <v>15</v>
      </c>
      <c r="D109" s="105">
        <f t="shared" si="4"/>
        <v>80230194</v>
      </c>
      <c r="E109" s="105">
        <v>80230194</v>
      </c>
      <c r="F109" s="105">
        <v>0</v>
      </c>
      <c r="G109" s="105">
        <v>0</v>
      </c>
      <c r="H109" s="105"/>
    </row>
    <row r="110" spans="1:8" s="22" customFormat="1" x14ac:dyDescent="0.2">
      <c r="A110" s="25">
        <v>97</v>
      </c>
      <c r="B110" s="24" t="s">
        <v>172</v>
      </c>
      <c r="C110" s="21" t="s">
        <v>13</v>
      </c>
      <c r="D110" s="106">
        <f t="shared" si="4"/>
        <v>191760768</v>
      </c>
      <c r="E110" s="106">
        <v>141948580</v>
      </c>
      <c r="F110" s="106">
        <v>2582308</v>
      </c>
      <c r="G110" s="106">
        <v>0</v>
      </c>
      <c r="H110" s="106">
        <v>47229880</v>
      </c>
    </row>
    <row r="111" spans="1:8" s="1" customFormat="1" x14ac:dyDescent="0.2">
      <c r="A111" s="25">
        <v>98</v>
      </c>
      <c r="B111" s="26" t="s">
        <v>173</v>
      </c>
      <c r="C111" s="10" t="s">
        <v>32</v>
      </c>
      <c r="D111" s="105">
        <f t="shared" si="4"/>
        <v>36628429</v>
      </c>
      <c r="E111" s="105">
        <v>36628429</v>
      </c>
      <c r="F111" s="105">
        <v>0</v>
      </c>
      <c r="G111" s="105">
        <v>0</v>
      </c>
      <c r="H111" s="105"/>
    </row>
    <row r="112" spans="1:8" s="1" customFormat="1" x14ac:dyDescent="0.2">
      <c r="A112" s="25">
        <v>99</v>
      </c>
      <c r="B112" s="26" t="s">
        <v>174</v>
      </c>
      <c r="C112" s="10" t="s">
        <v>56</v>
      </c>
      <c r="D112" s="105">
        <f t="shared" si="4"/>
        <v>50300713</v>
      </c>
      <c r="E112" s="105">
        <v>50300713</v>
      </c>
      <c r="F112" s="105">
        <v>0</v>
      </c>
      <c r="G112" s="105">
        <v>0</v>
      </c>
      <c r="H112" s="105"/>
    </row>
    <row r="113" spans="1:8" s="1" customFormat="1" x14ac:dyDescent="0.2">
      <c r="A113" s="25">
        <v>100</v>
      </c>
      <c r="B113" s="12" t="s">
        <v>175</v>
      </c>
      <c r="C113" s="10" t="s">
        <v>34</v>
      </c>
      <c r="D113" s="105">
        <f t="shared" si="4"/>
        <v>85991803</v>
      </c>
      <c r="E113" s="105">
        <v>85991803</v>
      </c>
      <c r="F113" s="105">
        <v>0</v>
      </c>
      <c r="G113" s="105">
        <v>0</v>
      </c>
      <c r="H113" s="105"/>
    </row>
    <row r="114" spans="1:8" s="1" customFormat="1" x14ac:dyDescent="0.2">
      <c r="A114" s="25">
        <v>101</v>
      </c>
      <c r="B114" s="14" t="s">
        <v>176</v>
      </c>
      <c r="C114" s="10" t="s">
        <v>246</v>
      </c>
      <c r="D114" s="105">
        <f t="shared" si="4"/>
        <v>36486739</v>
      </c>
      <c r="E114" s="105">
        <v>36486739</v>
      </c>
      <c r="F114" s="105">
        <v>0</v>
      </c>
      <c r="G114" s="105">
        <v>0</v>
      </c>
      <c r="H114" s="105"/>
    </row>
    <row r="115" spans="1:8" s="1" customFormat="1" ht="13.5" customHeight="1" x14ac:dyDescent="0.2">
      <c r="A115" s="25">
        <v>102</v>
      </c>
      <c r="B115" s="12" t="s">
        <v>177</v>
      </c>
      <c r="C115" s="10" t="s">
        <v>178</v>
      </c>
      <c r="D115" s="105">
        <f t="shared" si="4"/>
        <v>0</v>
      </c>
      <c r="E115" s="105">
        <v>0</v>
      </c>
      <c r="F115" s="105"/>
      <c r="G115" s="105"/>
      <c r="H115" s="105"/>
    </row>
    <row r="116" spans="1:8" s="1" customFormat="1" x14ac:dyDescent="0.2">
      <c r="A116" s="25">
        <v>103</v>
      </c>
      <c r="B116" s="12" t="s">
        <v>179</v>
      </c>
      <c r="C116" s="10" t="s">
        <v>180</v>
      </c>
      <c r="D116" s="105">
        <f t="shared" si="4"/>
        <v>0</v>
      </c>
      <c r="E116" s="105">
        <v>0</v>
      </c>
      <c r="F116" s="105"/>
      <c r="G116" s="105"/>
      <c r="H116" s="105"/>
    </row>
    <row r="117" spans="1:8" s="1" customFormat="1" x14ac:dyDescent="0.2">
      <c r="A117" s="25">
        <v>104</v>
      </c>
      <c r="B117" s="26" t="s">
        <v>181</v>
      </c>
      <c r="C117" s="10" t="s">
        <v>182</v>
      </c>
      <c r="D117" s="105">
        <f t="shared" si="4"/>
        <v>0</v>
      </c>
      <c r="E117" s="105">
        <v>0</v>
      </c>
      <c r="F117" s="105"/>
      <c r="G117" s="105"/>
      <c r="H117" s="105"/>
    </row>
    <row r="118" spans="1:8" s="1" customFormat="1" x14ac:dyDescent="0.2">
      <c r="A118" s="25">
        <v>105</v>
      </c>
      <c r="B118" s="26" t="s">
        <v>183</v>
      </c>
      <c r="C118" s="10" t="s">
        <v>184</v>
      </c>
      <c r="D118" s="105">
        <f t="shared" si="4"/>
        <v>0</v>
      </c>
      <c r="E118" s="105">
        <v>0</v>
      </c>
      <c r="F118" s="105"/>
      <c r="G118" s="105"/>
      <c r="H118" s="105"/>
    </row>
    <row r="119" spans="1:8" s="1" customFormat="1" ht="12.75" customHeight="1" x14ac:dyDescent="0.2">
      <c r="A119" s="25">
        <v>106</v>
      </c>
      <c r="B119" s="26" t="s">
        <v>185</v>
      </c>
      <c r="C119" s="10" t="s">
        <v>186</v>
      </c>
      <c r="D119" s="105">
        <f t="shared" si="4"/>
        <v>0</v>
      </c>
      <c r="E119" s="105">
        <v>0</v>
      </c>
      <c r="F119" s="105"/>
      <c r="G119" s="105"/>
      <c r="H119" s="105"/>
    </row>
    <row r="120" spans="1:8" s="1" customFormat="1" ht="24" x14ac:dyDescent="0.2">
      <c r="A120" s="25">
        <v>107</v>
      </c>
      <c r="B120" s="26" t="s">
        <v>187</v>
      </c>
      <c r="C120" s="10" t="s">
        <v>188</v>
      </c>
      <c r="D120" s="105">
        <f t="shared" si="4"/>
        <v>0</v>
      </c>
      <c r="E120" s="105">
        <v>0</v>
      </c>
      <c r="F120" s="105"/>
      <c r="G120" s="105"/>
      <c r="H120" s="105"/>
    </row>
    <row r="121" spans="1:8" s="1" customFormat="1" x14ac:dyDescent="0.2">
      <c r="A121" s="25">
        <v>108</v>
      </c>
      <c r="B121" s="26" t="s">
        <v>189</v>
      </c>
      <c r="C121" s="10" t="s">
        <v>190</v>
      </c>
      <c r="D121" s="105">
        <f t="shared" si="4"/>
        <v>0</v>
      </c>
      <c r="E121" s="105">
        <v>0</v>
      </c>
      <c r="F121" s="105"/>
      <c r="G121" s="105"/>
      <c r="H121" s="105"/>
    </row>
    <row r="122" spans="1:8" s="1" customFormat="1" x14ac:dyDescent="0.2">
      <c r="A122" s="25">
        <v>109</v>
      </c>
      <c r="B122" s="26" t="s">
        <v>191</v>
      </c>
      <c r="C122" s="10" t="s">
        <v>192</v>
      </c>
      <c r="D122" s="105">
        <f t="shared" si="4"/>
        <v>0</v>
      </c>
      <c r="E122" s="105">
        <v>0</v>
      </c>
      <c r="F122" s="105"/>
      <c r="G122" s="105"/>
      <c r="H122" s="105"/>
    </row>
    <row r="123" spans="1:8" s="1" customFormat="1" x14ac:dyDescent="0.2">
      <c r="A123" s="25">
        <v>110</v>
      </c>
      <c r="B123" s="18" t="s">
        <v>193</v>
      </c>
      <c r="C123" s="16" t="s">
        <v>194</v>
      </c>
      <c r="D123" s="105">
        <f t="shared" si="4"/>
        <v>0</v>
      </c>
      <c r="E123" s="105">
        <v>0</v>
      </c>
      <c r="F123" s="105"/>
      <c r="G123" s="105"/>
      <c r="H123" s="105"/>
    </row>
    <row r="124" spans="1:8" s="1" customFormat="1" x14ac:dyDescent="0.2">
      <c r="A124" s="25">
        <v>111</v>
      </c>
      <c r="B124" s="18" t="s">
        <v>280</v>
      </c>
      <c r="C124" s="16" t="s">
        <v>255</v>
      </c>
      <c r="D124" s="105">
        <f t="shared" si="4"/>
        <v>0</v>
      </c>
      <c r="E124" s="105"/>
      <c r="F124" s="105"/>
      <c r="G124" s="105"/>
      <c r="H124" s="105"/>
    </row>
    <row r="125" spans="1:8" s="1" customFormat="1" x14ac:dyDescent="0.2">
      <c r="A125" s="25">
        <v>112</v>
      </c>
      <c r="B125" s="14" t="s">
        <v>195</v>
      </c>
      <c r="C125" s="10" t="s">
        <v>196</v>
      </c>
      <c r="D125" s="105">
        <f t="shared" si="4"/>
        <v>195662649</v>
      </c>
      <c r="E125" s="105">
        <v>7112465</v>
      </c>
      <c r="F125" s="105">
        <v>145425232</v>
      </c>
      <c r="G125" s="105">
        <v>0</v>
      </c>
      <c r="H125" s="105">
        <v>43124952</v>
      </c>
    </row>
    <row r="126" spans="1:8" s="1" customFormat="1" ht="11.25" customHeight="1" x14ac:dyDescent="0.2">
      <c r="A126" s="25">
        <v>113</v>
      </c>
      <c r="B126" s="26" t="s">
        <v>197</v>
      </c>
      <c r="C126" s="10" t="s">
        <v>198</v>
      </c>
      <c r="D126" s="105">
        <f t="shared" si="4"/>
        <v>0</v>
      </c>
      <c r="E126" s="105">
        <v>0</v>
      </c>
      <c r="F126" s="105">
        <v>0</v>
      </c>
      <c r="G126" s="105">
        <v>0</v>
      </c>
      <c r="H126" s="105"/>
    </row>
    <row r="127" spans="1:8" s="1" customFormat="1" x14ac:dyDescent="0.2">
      <c r="A127" s="25">
        <v>114</v>
      </c>
      <c r="B127" s="12" t="s">
        <v>199</v>
      </c>
      <c r="C127" s="19" t="s">
        <v>200</v>
      </c>
      <c r="D127" s="105">
        <f t="shared" si="4"/>
        <v>0</v>
      </c>
      <c r="E127" s="105">
        <v>0</v>
      </c>
      <c r="F127" s="105"/>
      <c r="G127" s="105"/>
      <c r="H127" s="105"/>
    </row>
    <row r="128" spans="1:8" s="1" customFormat="1" x14ac:dyDescent="0.2">
      <c r="A128" s="25">
        <v>115</v>
      </c>
      <c r="B128" s="26" t="s">
        <v>201</v>
      </c>
      <c r="C128" s="10" t="s">
        <v>294</v>
      </c>
      <c r="D128" s="105">
        <f t="shared" si="4"/>
        <v>0</v>
      </c>
      <c r="E128" s="105">
        <v>0</v>
      </c>
      <c r="F128" s="105"/>
      <c r="G128" s="105"/>
      <c r="H128" s="105"/>
    </row>
    <row r="129" spans="1:8" s="1" customFormat="1" ht="14.25" customHeight="1" x14ac:dyDescent="0.2">
      <c r="A129" s="25">
        <v>116</v>
      </c>
      <c r="B129" s="14" t="s">
        <v>202</v>
      </c>
      <c r="C129" s="10" t="s">
        <v>281</v>
      </c>
      <c r="D129" s="105">
        <f t="shared" si="4"/>
        <v>0</v>
      </c>
      <c r="E129" s="105">
        <v>0</v>
      </c>
      <c r="F129" s="105"/>
      <c r="G129" s="105"/>
      <c r="H129" s="105"/>
    </row>
    <row r="130" spans="1:8" s="1" customFormat="1" x14ac:dyDescent="0.2">
      <c r="A130" s="25">
        <v>117</v>
      </c>
      <c r="B130" s="14" t="s">
        <v>203</v>
      </c>
      <c r="C130" s="10" t="s">
        <v>204</v>
      </c>
      <c r="D130" s="105">
        <f t="shared" si="4"/>
        <v>0</v>
      </c>
      <c r="E130" s="105">
        <v>0</v>
      </c>
      <c r="F130" s="105"/>
      <c r="G130" s="105"/>
      <c r="H130" s="105"/>
    </row>
    <row r="131" spans="1:8" s="1" customFormat="1" x14ac:dyDescent="0.2">
      <c r="A131" s="25">
        <v>118</v>
      </c>
      <c r="B131" s="14" t="s">
        <v>205</v>
      </c>
      <c r="C131" s="10" t="s">
        <v>206</v>
      </c>
      <c r="D131" s="105">
        <f t="shared" si="4"/>
        <v>0</v>
      </c>
      <c r="E131" s="105">
        <v>0</v>
      </c>
      <c r="F131" s="105"/>
      <c r="G131" s="105"/>
      <c r="H131" s="105"/>
    </row>
    <row r="132" spans="1:8" s="1" customFormat="1" x14ac:dyDescent="0.2">
      <c r="A132" s="25">
        <v>119</v>
      </c>
      <c r="B132" s="12" t="s">
        <v>207</v>
      </c>
      <c r="C132" s="10" t="s">
        <v>208</v>
      </c>
      <c r="D132" s="105">
        <f t="shared" si="4"/>
        <v>0</v>
      </c>
      <c r="E132" s="105">
        <v>0</v>
      </c>
      <c r="F132" s="105"/>
      <c r="G132" s="105"/>
      <c r="H132" s="105"/>
    </row>
    <row r="133" spans="1:8" s="1" customFormat="1" ht="13.5" customHeight="1" x14ac:dyDescent="0.2">
      <c r="A133" s="25">
        <v>120</v>
      </c>
      <c r="B133" s="14" t="s">
        <v>209</v>
      </c>
      <c r="C133" s="10" t="s">
        <v>210</v>
      </c>
      <c r="D133" s="105">
        <f t="shared" si="4"/>
        <v>0</v>
      </c>
      <c r="E133" s="105">
        <v>0</v>
      </c>
      <c r="F133" s="105"/>
      <c r="G133" s="105"/>
      <c r="H133" s="105"/>
    </row>
    <row r="134" spans="1:8" s="1" customFormat="1" x14ac:dyDescent="0.2">
      <c r="A134" s="25">
        <v>121</v>
      </c>
      <c r="B134" s="26" t="s">
        <v>211</v>
      </c>
      <c r="C134" s="10" t="s">
        <v>212</v>
      </c>
      <c r="D134" s="105">
        <f t="shared" si="4"/>
        <v>0</v>
      </c>
      <c r="E134" s="105">
        <v>0</v>
      </c>
      <c r="F134" s="105"/>
      <c r="G134" s="105"/>
      <c r="H134" s="105"/>
    </row>
    <row r="135" spans="1:8" s="1" customFormat="1" x14ac:dyDescent="0.2">
      <c r="A135" s="25">
        <v>122</v>
      </c>
      <c r="B135" s="26" t="s">
        <v>213</v>
      </c>
      <c r="C135" s="10" t="s">
        <v>214</v>
      </c>
      <c r="D135" s="105">
        <f t="shared" si="4"/>
        <v>0</v>
      </c>
      <c r="E135" s="105">
        <v>0</v>
      </c>
      <c r="F135" s="105"/>
      <c r="G135" s="105"/>
      <c r="H135" s="105"/>
    </row>
    <row r="136" spans="1:8" s="1" customFormat="1" x14ac:dyDescent="0.2">
      <c r="A136" s="25">
        <v>123</v>
      </c>
      <c r="B136" s="26" t="s">
        <v>215</v>
      </c>
      <c r="C136" s="10" t="s">
        <v>252</v>
      </c>
      <c r="D136" s="105">
        <f t="shared" si="4"/>
        <v>1891111478</v>
      </c>
      <c r="E136" s="105">
        <v>1101558835</v>
      </c>
      <c r="F136" s="105">
        <v>227415823</v>
      </c>
      <c r="G136" s="105">
        <v>0</v>
      </c>
      <c r="H136" s="105">
        <v>562136820</v>
      </c>
    </row>
    <row r="137" spans="1:8" ht="10.5" customHeight="1" x14ac:dyDescent="0.2">
      <c r="A137" s="25">
        <v>124</v>
      </c>
      <c r="B137" s="26" t="s">
        <v>216</v>
      </c>
      <c r="C137" s="10" t="s">
        <v>217</v>
      </c>
      <c r="D137" s="107">
        <f t="shared" si="4"/>
        <v>3035745720</v>
      </c>
      <c r="E137" s="107">
        <v>60724074</v>
      </c>
      <c r="F137" s="107">
        <v>2611368741</v>
      </c>
      <c r="G137" s="107">
        <v>0</v>
      </c>
      <c r="H137" s="107">
        <v>363652905</v>
      </c>
    </row>
    <row r="138" spans="1:8" s="1" customFormat="1" x14ac:dyDescent="0.2">
      <c r="A138" s="25">
        <v>125</v>
      </c>
      <c r="B138" s="26" t="s">
        <v>218</v>
      </c>
      <c r="C138" s="10" t="s">
        <v>42</v>
      </c>
      <c r="D138" s="105">
        <f t="shared" si="4"/>
        <v>1229699792</v>
      </c>
      <c r="E138" s="105">
        <v>414220177</v>
      </c>
      <c r="F138" s="105">
        <v>0</v>
      </c>
      <c r="G138" s="105">
        <v>0</v>
      </c>
      <c r="H138" s="105">
        <v>815479615</v>
      </c>
    </row>
    <row r="139" spans="1:8" s="1" customFormat="1" x14ac:dyDescent="0.2">
      <c r="A139" s="25">
        <v>126</v>
      </c>
      <c r="B139" s="12" t="s">
        <v>219</v>
      </c>
      <c r="C139" s="10" t="s">
        <v>49</v>
      </c>
      <c r="D139" s="105">
        <f t="shared" si="4"/>
        <v>911336580</v>
      </c>
      <c r="E139" s="105">
        <v>543621405</v>
      </c>
      <c r="F139" s="105">
        <v>145913268</v>
      </c>
      <c r="G139" s="105">
        <v>0</v>
      </c>
      <c r="H139" s="105">
        <v>221801907</v>
      </c>
    </row>
    <row r="140" spans="1:8" s="1" customFormat="1" x14ac:dyDescent="0.2">
      <c r="A140" s="25">
        <v>127</v>
      </c>
      <c r="B140" s="12" t="s">
        <v>220</v>
      </c>
      <c r="C140" s="10" t="s">
        <v>256</v>
      </c>
      <c r="D140" s="105">
        <f t="shared" si="4"/>
        <v>275622896</v>
      </c>
      <c r="E140" s="105">
        <v>269745488</v>
      </c>
      <c r="F140" s="105">
        <v>0</v>
      </c>
      <c r="G140" s="105">
        <v>0</v>
      </c>
      <c r="H140" s="105">
        <v>5877408</v>
      </c>
    </row>
    <row r="141" spans="1:8" s="1" customFormat="1" x14ac:dyDescent="0.2">
      <c r="A141" s="25">
        <v>128</v>
      </c>
      <c r="B141" s="12" t="s">
        <v>221</v>
      </c>
      <c r="C141" s="10" t="s">
        <v>51</v>
      </c>
      <c r="D141" s="105">
        <f>E141+F141+G141+H141</f>
        <v>1036487540</v>
      </c>
      <c r="E141" s="105">
        <v>789112921</v>
      </c>
      <c r="F141" s="105">
        <v>0</v>
      </c>
      <c r="G141" s="105">
        <v>0</v>
      </c>
      <c r="H141" s="105">
        <v>247374619</v>
      </c>
    </row>
    <row r="142" spans="1:8" s="1" customFormat="1" x14ac:dyDescent="0.2">
      <c r="A142" s="25">
        <v>129</v>
      </c>
      <c r="B142" s="26" t="s">
        <v>222</v>
      </c>
      <c r="C142" s="10" t="s">
        <v>50</v>
      </c>
      <c r="D142" s="105">
        <f t="shared" si="4"/>
        <v>0</v>
      </c>
      <c r="E142" s="105">
        <v>0</v>
      </c>
      <c r="F142" s="105"/>
      <c r="G142" s="105"/>
      <c r="H142" s="105"/>
    </row>
    <row r="143" spans="1:8" s="1" customFormat="1" x14ac:dyDescent="0.2">
      <c r="A143" s="25">
        <v>130</v>
      </c>
      <c r="B143" s="26" t="s">
        <v>223</v>
      </c>
      <c r="C143" s="10" t="s">
        <v>224</v>
      </c>
      <c r="D143" s="105">
        <f t="shared" si="4"/>
        <v>0</v>
      </c>
      <c r="E143" s="105">
        <v>0</v>
      </c>
      <c r="F143" s="105"/>
      <c r="G143" s="105"/>
      <c r="H143" s="105"/>
    </row>
    <row r="144" spans="1:8" s="1" customFormat="1" x14ac:dyDescent="0.2">
      <c r="A144" s="25">
        <v>131</v>
      </c>
      <c r="B144" s="26" t="s">
        <v>225</v>
      </c>
      <c r="C144" s="10" t="s">
        <v>43</v>
      </c>
      <c r="D144" s="105">
        <f t="shared" si="4"/>
        <v>242757887</v>
      </c>
      <c r="E144" s="105">
        <v>194623147</v>
      </c>
      <c r="F144" s="105">
        <v>0</v>
      </c>
      <c r="G144" s="105">
        <v>0</v>
      </c>
      <c r="H144" s="105">
        <v>48134740</v>
      </c>
    </row>
    <row r="145" spans="1:72" s="1" customFormat="1" x14ac:dyDescent="0.2">
      <c r="A145" s="25">
        <v>132</v>
      </c>
      <c r="B145" s="12" t="s">
        <v>226</v>
      </c>
      <c r="C145" s="10" t="s">
        <v>254</v>
      </c>
      <c r="D145" s="105">
        <f t="shared" si="4"/>
        <v>1065688609</v>
      </c>
      <c r="E145" s="105">
        <v>800200025</v>
      </c>
      <c r="F145" s="105">
        <v>1276607</v>
      </c>
      <c r="G145" s="105">
        <v>0</v>
      </c>
      <c r="H145" s="105">
        <v>264211977</v>
      </c>
    </row>
    <row r="146" spans="1:72" s="1" customFormat="1" x14ac:dyDescent="0.2">
      <c r="A146" s="25">
        <v>133</v>
      </c>
      <c r="B146" s="14" t="s">
        <v>227</v>
      </c>
      <c r="C146" s="10" t="s">
        <v>228</v>
      </c>
      <c r="D146" s="105">
        <f t="shared" si="4"/>
        <v>902703352</v>
      </c>
      <c r="E146" s="105">
        <v>659506924</v>
      </c>
      <c r="F146" s="105">
        <v>4454321</v>
      </c>
      <c r="G146" s="105">
        <v>0</v>
      </c>
      <c r="H146" s="105">
        <v>238742107</v>
      </c>
    </row>
    <row r="147" spans="1:72" x14ac:dyDescent="0.2">
      <c r="A147" s="25">
        <v>134</v>
      </c>
      <c r="B147" s="26" t="s">
        <v>229</v>
      </c>
      <c r="C147" s="10" t="s">
        <v>230</v>
      </c>
      <c r="D147" s="107">
        <f t="shared" si="4"/>
        <v>1676326227</v>
      </c>
      <c r="E147" s="107">
        <v>181261131</v>
      </c>
      <c r="F147" s="107">
        <v>0</v>
      </c>
      <c r="G147" s="107">
        <v>1495065096</v>
      </c>
      <c r="H147" s="107"/>
    </row>
    <row r="148" spans="1:72" x14ac:dyDescent="0.2">
      <c r="A148" s="25">
        <v>135</v>
      </c>
      <c r="B148" s="12" t="s">
        <v>231</v>
      </c>
      <c r="C148" s="10" t="s">
        <v>232</v>
      </c>
      <c r="D148" s="107">
        <f t="shared" si="4"/>
        <v>0</v>
      </c>
      <c r="E148" s="107"/>
      <c r="F148" s="107"/>
      <c r="G148" s="107"/>
      <c r="H148" s="107"/>
    </row>
    <row r="149" spans="1:72" ht="12.75" x14ac:dyDescent="0.2">
      <c r="A149" s="25">
        <v>136</v>
      </c>
      <c r="B149" s="20" t="s">
        <v>233</v>
      </c>
      <c r="C149" s="13" t="s">
        <v>234</v>
      </c>
      <c r="D149" s="107">
        <f t="shared" si="4"/>
        <v>0</v>
      </c>
      <c r="E149" s="107"/>
      <c r="F149" s="107"/>
      <c r="G149" s="107"/>
      <c r="H149" s="107"/>
    </row>
    <row r="150" spans="1:72" ht="12.75" x14ac:dyDescent="0.2">
      <c r="A150" s="25">
        <v>137</v>
      </c>
      <c r="B150" s="85" t="s">
        <v>282</v>
      </c>
      <c r="C150" s="86" t="s">
        <v>283</v>
      </c>
      <c r="D150" s="107">
        <f t="shared" si="4"/>
        <v>0</v>
      </c>
      <c r="E150" s="107"/>
      <c r="F150" s="107"/>
      <c r="G150" s="107"/>
      <c r="H150" s="107"/>
    </row>
    <row r="151" spans="1:72" ht="12.75" x14ac:dyDescent="0.2">
      <c r="A151" s="25">
        <v>138</v>
      </c>
      <c r="B151" s="87" t="s">
        <v>284</v>
      </c>
      <c r="C151" s="88" t="s">
        <v>285</v>
      </c>
      <c r="D151" s="107">
        <f t="shared" si="4"/>
        <v>0</v>
      </c>
      <c r="E151" s="107"/>
      <c r="F151" s="107"/>
      <c r="G151" s="107"/>
      <c r="H151" s="107"/>
    </row>
    <row r="152" spans="1:72" ht="12.75" x14ac:dyDescent="0.2">
      <c r="A152" s="25">
        <v>139</v>
      </c>
      <c r="B152" s="89" t="s">
        <v>286</v>
      </c>
      <c r="C152" s="90" t="s">
        <v>287</v>
      </c>
      <c r="D152" s="107">
        <f t="shared" si="4"/>
        <v>0</v>
      </c>
      <c r="E152" s="107"/>
      <c r="F152" s="107"/>
      <c r="G152" s="107"/>
      <c r="H152" s="107"/>
    </row>
    <row r="153" spans="1:72" x14ac:dyDescent="0.2">
      <c r="A153" s="25">
        <v>140</v>
      </c>
      <c r="B153" s="25" t="s">
        <v>292</v>
      </c>
      <c r="C153" s="91" t="s">
        <v>293</v>
      </c>
      <c r="D153" s="107">
        <f t="shared" si="4"/>
        <v>0</v>
      </c>
      <c r="E153" s="107"/>
      <c r="F153" s="107"/>
      <c r="G153" s="107"/>
      <c r="H153" s="107"/>
    </row>
    <row r="155" spans="1:72" ht="12.75" x14ac:dyDescent="0.2">
      <c r="C155" s="108" t="s">
        <v>380</v>
      </c>
      <c r="D155" s="109">
        <v>28587321242</v>
      </c>
    </row>
    <row r="156" spans="1:72" s="4" customFormat="1" x14ac:dyDescent="0.2">
      <c r="A156" s="6"/>
      <c r="B156" s="6"/>
      <c r="C156" s="7"/>
      <c r="D156" s="102">
        <f>D155-D8</f>
        <v>0</v>
      </c>
      <c r="E156" s="102"/>
      <c r="F156" s="102"/>
      <c r="G156" s="102"/>
      <c r="H156" s="102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</row>
    <row r="157" spans="1:72" s="4" customFormat="1" x14ac:dyDescent="0.2">
      <c r="A157" s="6"/>
      <c r="B157" s="6"/>
      <c r="C157" s="7"/>
      <c r="D157" s="102"/>
      <c r="E157" s="102"/>
      <c r="F157" s="102"/>
      <c r="G157" s="102"/>
      <c r="H157" s="102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</row>
    <row r="158" spans="1:72" s="4" customFormat="1" x14ac:dyDescent="0.2">
      <c r="A158" s="6"/>
      <c r="B158" s="6"/>
      <c r="C158" s="7"/>
      <c r="D158" s="102"/>
      <c r="E158" s="102"/>
      <c r="F158" s="102"/>
      <c r="G158" s="102"/>
      <c r="H158" s="102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</row>
    <row r="160" spans="1:72" s="4" customFormat="1" x14ac:dyDescent="0.2">
      <c r="A160" s="6"/>
      <c r="B160" s="6"/>
      <c r="C160" s="7"/>
      <c r="D160" s="102"/>
      <c r="E160" s="102"/>
      <c r="F160" s="102"/>
      <c r="G160" s="102"/>
      <c r="H160" s="102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</row>
    <row r="161" spans="1:72" s="4" customFormat="1" x14ac:dyDescent="0.2">
      <c r="A161" s="6"/>
      <c r="B161" s="6"/>
      <c r="C161" s="7"/>
      <c r="D161" s="102"/>
      <c r="E161" s="102"/>
      <c r="F161" s="102"/>
      <c r="G161" s="102"/>
      <c r="H161" s="102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</row>
  </sheetData>
  <mergeCells count="14">
    <mergeCell ref="A93:A96"/>
    <mergeCell ref="B93:B96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61"/>
  <sheetViews>
    <sheetView zoomScale="98" zoomScaleNormal="98" workbookViewId="0">
      <pane xSplit="3" ySplit="11" topLeftCell="D12" activePane="bottomRight" state="frozen"/>
      <selection pane="topRight" activeCell="D1" sqref="D1"/>
      <selection pane="bottomLeft" activeCell="A14" sqref="A14"/>
      <selection pane="bottomRight" sqref="A1:M1"/>
    </sheetView>
  </sheetViews>
  <sheetFormatPr defaultRowHeight="12" x14ac:dyDescent="0.2"/>
  <cols>
    <col min="1" max="1" width="4.7109375" style="31" customWidth="1"/>
    <col min="2" max="2" width="9.28515625" style="31" customWidth="1"/>
    <col min="3" max="3" width="37.85546875" style="78" customWidth="1"/>
    <col min="4" max="4" width="13.28515625" style="33" customWidth="1"/>
    <col min="5" max="6" width="14" style="33" customWidth="1"/>
    <col min="7" max="7" width="14.140625" style="33" customWidth="1"/>
    <col min="8" max="8" width="23.28515625" style="33" customWidth="1"/>
    <col min="9" max="9" width="17" style="33" customWidth="1"/>
    <col min="10" max="10" width="13.140625" style="33" customWidth="1"/>
    <col min="11" max="11" width="14.28515625" style="33" customWidth="1"/>
    <col min="12" max="12" width="12.42578125" style="33" customWidth="1"/>
    <col min="13" max="13" width="15" style="33" customWidth="1"/>
    <col min="14" max="16" width="9.140625" style="30"/>
    <col min="17" max="17" width="4.7109375" style="30" customWidth="1"/>
    <col min="18" max="18" width="31.7109375" style="30" customWidth="1"/>
    <col min="19" max="19" width="12.28515625" style="30" customWidth="1"/>
    <col min="20" max="16384" width="9.140625" style="30"/>
  </cols>
  <sheetData>
    <row r="1" spans="1:19" ht="35.25" customHeight="1" x14ac:dyDescent="0.2">
      <c r="A1" s="184" t="s">
        <v>395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9" ht="12.75" customHeight="1" x14ac:dyDescent="0.2">
      <c r="C2" s="32"/>
      <c r="M2" s="33" t="s">
        <v>314</v>
      </c>
    </row>
    <row r="3" spans="1:19" s="34" customFormat="1" ht="20.25" customHeight="1" x14ac:dyDescent="0.2">
      <c r="A3" s="185" t="s">
        <v>47</v>
      </c>
      <c r="B3" s="185" t="s">
        <v>61</v>
      </c>
      <c r="C3" s="185" t="s">
        <v>48</v>
      </c>
      <c r="D3" s="186" t="s">
        <v>315</v>
      </c>
      <c r="E3" s="186"/>
      <c r="F3" s="186"/>
      <c r="G3" s="186"/>
      <c r="H3" s="186"/>
      <c r="I3" s="186"/>
      <c r="J3" s="186"/>
      <c r="K3" s="186"/>
      <c r="L3" s="186"/>
      <c r="M3" s="187" t="s">
        <v>316</v>
      </c>
    </row>
    <row r="4" spans="1:19" s="34" customFormat="1" ht="17.25" customHeight="1" x14ac:dyDescent="0.2">
      <c r="A4" s="185"/>
      <c r="B4" s="185"/>
      <c r="C4" s="185"/>
      <c r="D4" s="186" t="s">
        <v>296</v>
      </c>
      <c r="E4" s="186" t="s">
        <v>310</v>
      </c>
      <c r="F4" s="186"/>
      <c r="G4" s="186"/>
      <c r="H4" s="186"/>
      <c r="I4" s="186"/>
      <c r="J4" s="186"/>
      <c r="K4" s="186"/>
      <c r="L4" s="186"/>
      <c r="M4" s="188"/>
    </row>
    <row r="5" spans="1:19" s="34" customFormat="1" ht="24.75" customHeight="1" x14ac:dyDescent="0.2">
      <c r="A5" s="185"/>
      <c r="B5" s="185"/>
      <c r="C5" s="185"/>
      <c r="D5" s="186"/>
      <c r="E5" s="190" t="s">
        <v>317</v>
      </c>
      <c r="F5" s="190"/>
      <c r="G5" s="186"/>
      <c r="H5" s="186"/>
      <c r="I5" s="186"/>
      <c r="J5" s="191" t="s">
        <v>318</v>
      </c>
      <c r="K5" s="192"/>
      <c r="L5" s="190"/>
      <c r="M5" s="188"/>
    </row>
    <row r="6" spans="1:19" s="34" customFormat="1" ht="24.75" customHeight="1" x14ac:dyDescent="0.2">
      <c r="A6" s="185"/>
      <c r="B6" s="185"/>
      <c r="C6" s="185"/>
      <c r="D6" s="186"/>
      <c r="E6" s="187" t="s">
        <v>319</v>
      </c>
      <c r="F6" s="187" t="s">
        <v>320</v>
      </c>
      <c r="G6" s="191" t="s">
        <v>310</v>
      </c>
      <c r="H6" s="192"/>
      <c r="I6" s="190"/>
      <c r="J6" s="187" t="s">
        <v>258</v>
      </c>
      <c r="K6" s="186" t="s">
        <v>310</v>
      </c>
      <c r="L6" s="186"/>
      <c r="M6" s="188"/>
    </row>
    <row r="7" spans="1:19" ht="49.5" customHeight="1" x14ac:dyDescent="0.2">
      <c r="A7" s="185"/>
      <c r="B7" s="185"/>
      <c r="C7" s="185"/>
      <c r="D7" s="186"/>
      <c r="E7" s="188"/>
      <c r="F7" s="188"/>
      <c r="G7" s="187" t="s">
        <v>321</v>
      </c>
      <c r="H7" s="35" t="s">
        <v>322</v>
      </c>
      <c r="I7" s="189" t="s">
        <v>323</v>
      </c>
      <c r="J7" s="188"/>
      <c r="K7" s="189" t="s">
        <v>324</v>
      </c>
      <c r="L7" s="188" t="s">
        <v>325</v>
      </c>
      <c r="M7" s="188"/>
    </row>
    <row r="8" spans="1:19" ht="60.75" customHeight="1" x14ac:dyDescent="0.2">
      <c r="A8" s="185"/>
      <c r="B8" s="185"/>
      <c r="C8" s="185"/>
      <c r="D8" s="186"/>
      <c r="E8" s="189"/>
      <c r="F8" s="189"/>
      <c r="G8" s="189"/>
      <c r="H8" s="36" t="s">
        <v>326</v>
      </c>
      <c r="I8" s="186"/>
      <c r="J8" s="189"/>
      <c r="K8" s="186"/>
      <c r="L8" s="189"/>
      <c r="M8" s="189"/>
    </row>
    <row r="9" spans="1:19" ht="21" customHeight="1" x14ac:dyDescent="0.2">
      <c r="A9" s="199" t="s">
        <v>258</v>
      </c>
      <c r="B9" s="199"/>
      <c r="C9" s="199"/>
      <c r="D9" s="94">
        <f>D10+D11</f>
        <v>8363529726</v>
      </c>
      <c r="E9" s="94">
        <f t="shared" ref="E9:M9" si="0">E10+E11</f>
        <v>2371553580</v>
      </c>
      <c r="F9" s="94">
        <f t="shared" si="0"/>
        <v>3616664472</v>
      </c>
      <c r="G9" s="94">
        <f t="shared" si="0"/>
        <v>3006400427</v>
      </c>
      <c r="H9" s="94">
        <f t="shared" si="0"/>
        <v>165134343</v>
      </c>
      <c r="I9" s="94">
        <f t="shared" si="0"/>
        <v>445129702</v>
      </c>
      <c r="J9" s="94">
        <f t="shared" si="0"/>
        <v>2375311674</v>
      </c>
      <c r="K9" s="94">
        <f t="shared" si="0"/>
        <v>924806017</v>
      </c>
      <c r="L9" s="94">
        <f t="shared" si="0"/>
        <v>1401831657</v>
      </c>
      <c r="M9" s="94">
        <f t="shared" si="0"/>
        <v>1445232997</v>
      </c>
    </row>
    <row r="10" spans="1:19" ht="17.25" customHeight="1" x14ac:dyDescent="0.2">
      <c r="A10" s="200" t="s">
        <v>57</v>
      </c>
      <c r="B10" s="201"/>
      <c r="C10" s="202"/>
      <c r="D10" s="37">
        <v>166392374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166392374</v>
      </c>
      <c r="K10" s="37">
        <v>0</v>
      </c>
      <c r="L10" s="38">
        <v>117718374</v>
      </c>
      <c r="M10" s="39">
        <v>0</v>
      </c>
    </row>
    <row r="11" spans="1:19" ht="15.75" customHeight="1" x14ac:dyDescent="0.2">
      <c r="A11" s="203" t="s">
        <v>250</v>
      </c>
      <c r="B11" s="204"/>
      <c r="C11" s="205"/>
      <c r="D11" s="94">
        <f>E11+F11+J11</f>
        <v>8197137352</v>
      </c>
      <c r="E11" s="94">
        <f>SUM(E12:E154)-E94</f>
        <v>2371553580</v>
      </c>
      <c r="F11" s="94">
        <f>SUM(F12:F154)-F94</f>
        <v>3616664472</v>
      </c>
      <c r="G11" s="94">
        <f>SUM(G12:G154)-G94</f>
        <v>3006400427</v>
      </c>
      <c r="H11" s="94">
        <f>SUM(H12:H154)-H94</f>
        <v>165134343</v>
      </c>
      <c r="I11" s="94">
        <f>SUM(I12:I154)-I94</f>
        <v>445129702</v>
      </c>
      <c r="J11" s="94">
        <f>SUM(J12:J150)-J94</f>
        <v>2208919300</v>
      </c>
      <c r="K11" s="94">
        <f>SUM(K12:K150)-K94</f>
        <v>924806017</v>
      </c>
      <c r="L11" s="94">
        <f>SUM(L12:L150)-L94</f>
        <v>1284113283</v>
      </c>
      <c r="M11" s="94">
        <f>SUM(M12:M150)-M94</f>
        <v>1445232997</v>
      </c>
    </row>
    <row r="12" spans="1:19" ht="12" customHeight="1" x14ac:dyDescent="0.2">
      <c r="A12" s="40">
        <v>1</v>
      </c>
      <c r="B12" s="41" t="s">
        <v>62</v>
      </c>
      <c r="C12" s="42" t="s">
        <v>44</v>
      </c>
      <c r="D12" s="37">
        <f>E12+F12+J12</f>
        <v>38880294</v>
      </c>
      <c r="E12" s="37">
        <v>11909732</v>
      </c>
      <c r="F12" s="37">
        <f>G12+H12+I12</f>
        <v>19033200</v>
      </c>
      <c r="G12" s="37">
        <v>14166467</v>
      </c>
      <c r="H12" s="37">
        <v>1637682</v>
      </c>
      <c r="I12" s="37">
        <v>3229051</v>
      </c>
      <c r="J12" s="37">
        <f>K12+L12</f>
        <v>7937362</v>
      </c>
      <c r="K12" s="37">
        <v>4556425</v>
      </c>
      <c r="L12" s="37">
        <v>3380937</v>
      </c>
      <c r="M12" s="37">
        <v>8526445</v>
      </c>
      <c r="R12" s="43" t="s">
        <v>44</v>
      </c>
      <c r="S12" s="30" t="b">
        <f t="shared" ref="S12:S75" si="1">R12=C12</f>
        <v>1</v>
      </c>
    </row>
    <row r="13" spans="1:19" ht="12" customHeight="1" x14ac:dyDescent="0.2">
      <c r="A13" s="40">
        <v>2</v>
      </c>
      <c r="B13" s="44" t="s">
        <v>63</v>
      </c>
      <c r="C13" s="42" t="s">
        <v>235</v>
      </c>
      <c r="D13" s="37">
        <f t="shared" ref="D13:D76" si="2">E13+F13+J13</f>
        <v>34512843</v>
      </c>
      <c r="E13" s="37">
        <v>10919849</v>
      </c>
      <c r="F13" s="37">
        <f t="shared" ref="F13:F76" si="3">G13+H13+I13</f>
        <v>17339675</v>
      </c>
      <c r="G13" s="37">
        <v>15211336</v>
      </c>
      <c r="H13" s="37">
        <v>0</v>
      </c>
      <c r="I13" s="37">
        <v>2128339</v>
      </c>
      <c r="J13" s="37">
        <f t="shared" ref="J13:J76" si="4">K13+L13</f>
        <v>6253319</v>
      </c>
      <c r="K13" s="37">
        <v>4635348</v>
      </c>
      <c r="L13" s="45">
        <v>1617971</v>
      </c>
      <c r="M13" s="45">
        <v>9515243</v>
      </c>
      <c r="R13" s="43" t="s">
        <v>235</v>
      </c>
      <c r="S13" s="30" t="b">
        <f t="shared" si="1"/>
        <v>1</v>
      </c>
    </row>
    <row r="14" spans="1:19" ht="12" customHeight="1" x14ac:dyDescent="0.2">
      <c r="A14" s="40">
        <v>3</v>
      </c>
      <c r="B14" s="46" t="s">
        <v>64</v>
      </c>
      <c r="C14" s="47" t="s">
        <v>5</v>
      </c>
      <c r="D14" s="37">
        <f t="shared" si="2"/>
        <v>114176567</v>
      </c>
      <c r="E14" s="37">
        <v>34326026</v>
      </c>
      <c r="F14" s="37">
        <f t="shared" si="3"/>
        <v>51342853</v>
      </c>
      <c r="G14" s="37">
        <v>45281125</v>
      </c>
      <c r="H14" s="37">
        <v>0</v>
      </c>
      <c r="I14" s="37">
        <v>6061728</v>
      </c>
      <c r="J14" s="37">
        <f t="shared" si="4"/>
        <v>28507688</v>
      </c>
      <c r="K14" s="37">
        <v>13942035</v>
      </c>
      <c r="L14" s="45">
        <v>14565653</v>
      </c>
      <c r="M14" s="45">
        <v>23109450</v>
      </c>
      <c r="R14" s="48" t="s">
        <v>5</v>
      </c>
      <c r="S14" s="30" t="b">
        <f t="shared" si="1"/>
        <v>1</v>
      </c>
    </row>
    <row r="15" spans="1:19" ht="12" customHeight="1" x14ac:dyDescent="0.2">
      <c r="A15" s="40">
        <v>4</v>
      </c>
      <c r="B15" s="41" t="s">
        <v>65</v>
      </c>
      <c r="C15" s="42" t="s">
        <v>236</v>
      </c>
      <c r="D15" s="37">
        <f t="shared" si="2"/>
        <v>36301968</v>
      </c>
      <c r="E15" s="37">
        <v>10765619</v>
      </c>
      <c r="F15" s="37">
        <f t="shared" si="3"/>
        <v>18467574</v>
      </c>
      <c r="G15" s="37">
        <v>16229689</v>
      </c>
      <c r="H15" s="37">
        <v>0</v>
      </c>
      <c r="I15" s="37">
        <v>2237885</v>
      </c>
      <c r="J15" s="37">
        <f t="shared" si="4"/>
        <v>7068775</v>
      </c>
      <c r="K15" s="37">
        <v>5065590</v>
      </c>
      <c r="L15" s="45">
        <v>2003185</v>
      </c>
      <c r="M15" s="45">
        <v>8800720</v>
      </c>
      <c r="R15" s="43" t="s">
        <v>236</v>
      </c>
      <c r="S15" s="30" t="b">
        <f t="shared" si="1"/>
        <v>1</v>
      </c>
    </row>
    <row r="16" spans="1:19" ht="12" customHeight="1" x14ac:dyDescent="0.2">
      <c r="A16" s="40">
        <v>5</v>
      </c>
      <c r="B16" s="41" t="s">
        <v>66</v>
      </c>
      <c r="C16" s="42" t="s">
        <v>8</v>
      </c>
      <c r="D16" s="37">
        <f t="shared" si="2"/>
        <v>43279475</v>
      </c>
      <c r="E16" s="37">
        <v>13991214</v>
      </c>
      <c r="F16" s="37">
        <f t="shared" si="3"/>
        <v>18585605</v>
      </c>
      <c r="G16" s="37">
        <v>16964997</v>
      </c>
      <c r="H16" s="37">
        <v>0</v>
      </c>
      <c r="I16" s="37">
        <v>1620608</v>
      </c>
      <c r="J16" s="37">
        <f t="shared" si="4"/>
        <v>10702656</v>
      </c>
      <c r="K16" s="37">
        <v>5453076</v>
      </c>
      <c r="L16" s="45">
        <v>5249580</v>
      </c>
      <c r="M16" s="45">
        <v>10311345</v>
      </c>
      <c r="R16" s="43" t="s">
        <v>8</v>
      </c>
      <c r="S16" s="30" t="b">
        <f t="shared" si="1"/>
        <v>1</v>
      </c>
    </row>
    <row r="17" spans="1:19" ht="12" customHeight="1" x14ac:dyDescent="0.2">
      <c r="A17" s="40">
        <v>6</v>
      </c>
      <c r="B17" s="46" t="s">
        <v>67</v>
      </c>
      <c r="C17" s="47" t="s">
        <v>68</v>
      </c>
      <c r="D17" s="37">
        <f t="shared" si="2"/>
        <v>282870200</v>
      </c>
      <c r="E17" s="37">
        <v>83602196</v>
      </c>
      <c r="F17" s="37">
        <f t="shared" si="3"/>
        <v>125968414</v>
      </c>
      <c r="G17" s="37">
        <v>114869076</v>
      </c>
      <c r="H17" s="37">
        <v>0</v>
      </c>
      <c r="I17" s="37">
        <v>11099338</v>
      </c>
      <c r="J17" s="37">
        <f t="shared" si="4"/>
        <v>73299590</v>
      </c>
      <c r="K17" s="37">
        <v>35247385</v>
      </c>
      <c r="L17" s="45">
        <v>38052205</v>
      </c>
      <c r="M17" s="45">
        <v>66371810</v>
      </c>
      <c r="R17" s="48" t="s">
        <v>68</v>
      </c>
      <c r="S17" s="30" t="b">
        <f t="shared" si="1"/>
        <v>1</v>
      </c>
    </row>
    <row r="18" spans="1:19" ht="12" customHeight="1" x14ac:dyDescent="0.2">
      <c r="A18" s="40">
        <v>7</v>
      </c>
      <c r="B18" s="49" t="s">
        <v>69</v>
      </c>
      <c r="C18" s="50" t="s">
        <v>237</v>
      </c>
      <c r="D18" s="37">
        <f t="shared" si="2"/>
        <v>116770300</v>
      </c>
      <c r="E18" s="37">
        <v>33073466</v>
      </c>
      <c r="F18" s="37">
        <f t="shared" si="3"/>
        <v>51218146</v>
      </c>
      <c r="G18" s="37">
        <v>43570615</v>
      </c>
      <c r="H18" s="37">
        <v>0</v>
      </c>
      <c r="I18" s="37">
        <v>7647531</v>
      </c>
      <c r="J18" s="37">
        <f t="shared" si="4"/>
        <v>32478688</v>
      </c>
      <c r="K18" s="37">
        <v>13983175</v>
      </c>
      <c r="L18" s="45">
        <v>18495513</v>
      </c>
      <c r="M18" s="45">
        <v>23210720</v>
      </c>
      <c r="R18" s="43" t="s">
        <v>237</v>
      </c>
      <c r="S18" s="30" t="b">
        <f t="shared" si="1"/>
        <v>1</v>
      </c>
    </row>
    <row r="19" spans="1:19" ht="12" customHeight="1" x14ac:dyDescent="0.2">
      <c r="A19" s="40">
        <v>8</v>
      </c>
      <c r="B19" s="46" t="s">
        <v>70</v>
      </c>
      <c r="C19" s="47" t="s">
        <v>17</v>
      </c>
      <c r="D19" s="37">
        <f t="shared" si="2"/>
        <v>46908403</v>
      </c>
      <c r="E19" s="37">
        <v>13893730</v>
      </c>
      <c r="F19" s="37">
        <f t="shared" si="3"/>
        <v>20700389</v>
      </c>
      <c r="G19" s="37">
        <v>18777964</v>
      </c>
      <c r="H19" s="37">
        <v>0</v>
      </c>
      <c r="I19" s="37">
        <v>1922425</v>
      </c>
      <c r="J19" s="37">
        <f t="shared" si="4"/>
        <v>12314284</v>
      </c>
      <c r="K19" s="37">
        <v>5831804</v>
      </c>
      <c r="L19" s="45">
        <v>6482480</v>
      </c>
      <c r="M19" s="45">
        <v>7605162</v>
      </c>
      <c r="R19" s="43" t="s">
        <v>17</v>
      </c>
      <c r="S19" s="30" t="b">
        <f t="shared" si="1"/>
        <v>1</v>
      </c>
    </row>
    <row r="20" spans="1:19" ht="12" customHeight="1" x14ac:dyDescent="0.2">
      <c r="A20" s="40">
        <v>9</v>
      </c>
      <c r="B20" s="46" t="s">
        <v>71</v>
      </c>
      <c r="C20" s="47" t="s">
        <v>6</v>
      </c>
      <c r="D20" s="37">
        <f t="shared" si="2"/>
        <v>41302577</v>
      </c>
      <c r="E20" s="37">
        <v>13174045</v>
      </c>
      <c r="F20" s="37">
        <f t="shared" si="3"/>
        <v>18938034</v>
      </c>
      <c r="G20" s="37">
        <v>15831365</v>
      </c>
      <c r="H20" s="37">
        <v>0</v>
      </c>
      <c r="I20" s="37">
        <v>3106669</v>
      </c>
      <c r="J20" s="37">
        <f t="shared" si="4"/>
        <v>9190498</v>
      </c>
      <c r="K20" s="37">
        <v>5081712</v>
      </c>
      <c r="L20" s="45">
        <v>4108786</v>
      </c>
      <c r="M20" s="45">
        <v>9626360</v>
      </c>
      <c r="R20" s="43" t="s">
        <v>6</v>
      </c>
      <c r="S20" s="30" t="b">
        <f t="shared" si="1"/>
        <v>1</v>
      </c>
    </row>
    <row r="21" spans="1:19" ht="12" customHeight="1" x14ac:dyDescent="0.2">
      <c r="A21" s="40">
        <v>10</v>
      </c>
      <c r="B21" s="46" t="s">
        <v>72</v>
      </c>
      <c r="C21" s="47" t="s">
        <v>18</v>
      </c>
      <c r="D21" s="37">
        <f t="shared" si="2"/>
        <v>49197555</v>
      </c>
      <c r="E21" s="37">
        <v>14335894</v>
      </c>
      <c r="F21" s="37">
        <f t="shared" si="3"/>
        <v>23107149</v>
      </c>
      <c r="G21" s="37">
        <v>20841014</v>
      </c>
      <c r="H21" s="37">
        <v>0</v>
      </c>
      <c r="I21" s="37">
        <v>2266135</v>
      </c>
      <c r="J21" s="37">
        <f t="shared" si="4"/>
        <v>11754512</v>
      </c>
      <c r="K21" s="37">
        <v>6489129</v>
      </c>
      <c r="L21" s="45">
        <v>5265383</v>
      </c>
      <c r="M21" s="45">
        <v>10911937</v>
      </c>
      <c r="R21" s="43" t="s">
        <v>18</v>
      </c>
      <c r="S21" s="30" t="b">
        <f t="shared" si="1"/>
        <v>1</v>
      </c>
    </row>
    <row r="22" spans="1:19" ht="12" customHeight="1" x14ac:dyDescent="0.2">
      <c r="A22" s="40">
        <v>11</v>
      </c>
      <c r="B22" s="46" t="s">
        <v>73</v>
      </c>
      <c r="C22" s="47" t="s">
        <v>7</v>
      </c>
      <c r="D22" s="37">
        <f t="shared" si="2"/>
        <v>43275816</v>
      </c>
      <c r="E22" s="37">
        <v>15026364</v>
      </c>
      <c r="F22" s="37">
        <f t="shared" si="3"/>
        <v>18226003</v>
      </c>
      <c r="G22" s="37">
        <v>16447869</v>
      </c>
      <c r="H22" s="37">
        <v>0</v>
      </c>
      <c r="I22" s="37">
        <v>1778134</v>
      </c>
      <c r="J22" s="37">
        <f t="shared" si="4"/>
        <v>10023449</v>
      </c>
      <c r="K22" s="37">
        <v>5296630</v>
      </c>
      <c r="L22" s="45">
        <v>4726819</v>
      </c>
      <c r="M22" s="45">
        <v>9415380</v>
      </c>
      <c r="R22" s="43" t="s">
        <v>7</v>
      </c>
      <c r="S22" s="30" t="b">
        <f t="shared" si="1"/>
        <v>1</v>
      </c>
    </row>
    <row r="23" spans="1:19" ht="12" customHeight="1" x14ac:dyDescent="0.2">
      <c r="A23" s="40">
        <v>12</v>
      </c>
      <c r="B23" s="46" t="s">
        <v>74</v>
      </c>
      <c r="C23" s="47" t="s">
        <v>19</v>
      </c>
      <c r="D23" s="37">
        <f t="shared" si="2"/>
        <v>76314162</v>
      </c>
      <c r="E23" s="37">
        <v>25388442</v>
      </c>
      <c r="F23" s="37">
        <f t="shared" si="3"/>
        <v>37666218</v>
      </c>
      <c r="G23" s="37">
        <v>32891788</v>
      </c>
      <c r="H23" s="37">
        <v>0</v>
      </c>
      <c r="I23" s="37">
        <v>4774430</v>
      </c>
      <c r="J23" s="37">
        <f t="shared" si="4"/>
        <v>13259502</v>
      </c>
      <c r="K23" s="37">
        <v>10377042</v>
      </c>
      <c r="L23" s="45">
        <v>2882460</v>
      </c>
      <c r="M23" s="45">
        <v>18358160</v>
      </c>
      <c r="R23" s="43" t="s">
        <v>19</v>
      </c>
      <c r="S23" s="30" t="b">
        <f t="shared" si="1"/>
        <v>1</v>
      </c>
    </row>
    <row r="24" spans="1:19" ht="12" customHeight="1" x14ac:dyDescent="0.2">
      <c r="A24" s="40">
        <v>13</v>
      </c>
      <c r="B24" s="46" t="s">
        <v>259</v>
      </c>
      <c r="C24" s="42" t="s">
        <v>260</v>
      </c>
      <c r="D24" s="37">
        <f t="shared" si="2"/>
        <v>0</v>
      </c>
      <c r="E24" s="37">
        <v>0</v>
      </c>
      <c r="F24" s="37">
        <f t="shared" si="3"/>
        <v>0</v>
      </c>
      <c r="G24" s="37">
        <v>0</v>
      </c>
      <c r="H24" s="37">
        <v>0</v>
      </c>
      <c r="I24" s="37">
        <v>0</v>
      </c>
      <c r="J24" s="37">
        <f t="shared" si="4"/>
        <v>0</v>
      </c>
      <c r="K24" s="37">
        <v>0</v>
      </c>
      <c r="L24" s="45">
        <v>0</v>
      </c>
      <c r="M24" s="45">
        <v>0</v>
      </c>
      <c r="R24" s="43" t="s">
        <v>260</v>
      </c>
      <c r="S24" s="30" t="b">
        <f t="shared" si="1"/>
        <v>1</v>
      </c>
    </row>
    <row r="25" spans="1:19" ht="12" customHeight="1" x14ac:dyDescent="0.2">
      <c r="A25" s="40">
        <v>14</v>
      </c>
      <c r="B25" s="41" t="s">
        <v>75</v>
      </c>
      <c r="C25" s="47" t="s">
        <v>76</v>
      </c>
      <c r="D25" s="37">
        <f t="shared" si="2"/>
        <v>0</v>
      </c>
      <c r="E25" s="37">
        <v>0</v>
      </c>
      <c r="F25" s="37">
        <f t="shared" si="3"/>
        <v>0</v>
      </c>
      <c r="G25" s="37">
        <v>0</v>
      </c>
      <c r="H25" s="37">
        <v>0</v>
      </c>
      <c r="I25" s="37">
        <v>0</v>
      </c>
      <c r="J25" s="37">
        <f t="shared" si="4"/>
        <v>0</v>
      </c>
      <c r="K25" s="37">
        <v>0</v>
      </c>
      <c r="L25" s="45">
        <v>0</v>
      </c>
      <c r="M25" s="45">
        <v>0</v>
      </c>
      <c r="R25" s="43" t="s">
        <v>76</v>
      </c>
      <c r="S25" s="30" t="b">
        <f t="shared" si="1"/>
        <v>1</v>
      </c>
    </row>
    <row r="26" spans="1:19" ht="12" customHeight="1" x14ac:dyDescent="0.2">
      <c r="A26" s="40">
        <v>15</v>
      </c>
      <c r="B26" s="46" t="s">
        <v>77</v>
      </c>
      <c r="C26" s="47" t="s">
        <v>22</v>
      </c>
      <c r="D26" s="37">
        <f t="shared" si="2"/>
        <v>51682690</v>
      </c>
      <c r="E26" s="37">
        <v>20353087</v>
      </c>
      <c r="F26" s="37">
        <f t="shared" si="3"/>
        <v>22645143</v>
      </c>
      <c r="G26" s="37">
        <v>20857441</v>
      </c>
      <c r="H26" s="37">
        <v>0</v>
      </c>
      <c r="I26" s="37">
        <v>1787702</v>
      </c>
      <c r="J26" s="37">
        <f t="shared" si="4"/>
        <v>8684460</v>
      </c>
      <c r="K26" s="37">
        <v>6866800</v>
      </c>
      <c r="L26" s="45">
        <v>1817660</v>
      </c>
      <c r="M26" s="45">
        <v>8360475</v>
      </c>
      <c r="R26" s="43" t="s">
        <v>22</v>
      </c>
      <c r="S26" s="30" t="b">
        <f t="shared" si="1"/>
        <v>1</v>
      </c>
    </row>
    <row r="27" spans="1:19" ht="12" customHeight="1" x14ac:dyDescent="0.2">
      <c r="A27" s="40">
        <v>16</v>
      </c>
      <c r="B27" s="46" t="s">
        <v>78</v>
      </c>
      <c r="C27" s="47" t="s">
        <v>10</v>
      </c>
      <c r="D27" s="37">
        <f t="shared" si="2"/>
        <v>84650323</v>
      </c>
      <c r="E27" s="37">
        <v>28807819</v>
      </c>
      <c r="F27" s="37">
        <f t="shared" si="3"/>
        <v>32412521</v>
      </c>
      <c r="G27" s="37">
        <v>29633898</v>
      </c>
      <c r="H27" s="37">
        <v>0</v>
      </c>
      <c r="I27" s="37">
        <v>2778623</v>
      </c>
      <c r="J27" s="37">
        <f t="shared" si="4"/>
        <v>23429983</v>
      </c>
      <c r="K27" s="37">
        <v>10086517</v>
      </c>
      <c r="L27" s="45">
        <v>13343466</v>
      </c>
      <c r="M27" s="45">
        <v>9909074</v>
      </c>
      <c r="R27" s="43" t="s">
        <v>10</v>
      </c>
      <c r="S27" s="30" t="b">
        <f t="shared" si="1"/>
        <v>1</v>
      </c>
    </row>
    <row r="28" spans="1:19" ht="12" customHeight="1" x14ac:dyDescent="0.2">
      <c r="A28" s="40">
        <v>17</v>
      </c>
      <c r="B28" s="46" t="s">
        <v>79</v>
      </c>
      <c r="C28" s="47" t="s">
        <v>238</v>
      </c>
      <c r="D28" s="37">
        <f t="shared" si="2"/>
        <v>102835077</v>
      </c>
      <c r="E28" s="37">
        <v>36366136</v>
      </c>
      <c r="F28" s="37">
        <f t="shared" si="3"/>
        <v>43080030</v>
      </c>
      <c r="G28" s="37">
        <v>38405713</v>
      </c>
      <c r="H28" s="37">
        <v>0</v>
      </c>
      <c r="I28" s="37">
        <v>4674317</v>
      </c>
      <c r="J28" s="37">
        <f t="shared" si="4"/>
        <v>23388911</v>
      </c>
      <c r="K28" s="37">
        <v>13147107</v>
      </c>
      <c r="L28" s="45">
        <v>10241804</v>
      </c>
      <c r="M28" s="45">
        <v>13864264</v>
      </c>
      <c r="R28" s="43" t="s">
        <v>238</v>
      </c>
      <c r="S28" s="30" t="b">
        <f t="shared" si="1"/>
        <v>1</v>
      </c>
    </row>
    <row r="29" spans="1:19" ht="12" customHeight="1" x14ac:dyDescent="0.2">
      <c r="A29" s="40">
        <v>18</v>
      </c>
      <c r="B29" s="46" t="s">
        <v>80</v>
      </c>
      <c r="C29" s="47" t="s">
        <v>9</v>
      </c>
      <c r="D29" s="37">
        <f t="shared" si="2"/>
        <v>207783154</v>
      </c>
      <c r="E29" s="37">
        <v>58033983</v>
      </c>
      <c r="F29" s="37">
        <f t="shared" si="3"/>
        <v>99949006</v>
      </c>
      <c r="G29" s="37">
        <v>77157393</v>
      </c>
      <c r="H29" s="37">
        <v>11814091</v>
      </c>
      <c r="I29" s="37">
        <v>10977522</v>
      </c>
      <c r="J29" s="37">
        <f t="shared" si="4"/>
        <v>49800165</v>
      </c>
      <c r="K29" s="37">
        <v>22876290</v>
      </c>
      <c r="L29" s="45">
        <v>26923875</v>
      </c>
      <c r="M29" s="45">
        <v>39277630</v>
      </c>
      <c r="R29" s="48" t="s">
        <v>9</v>
      </c>
      <c r="S29" s="30" t="b">
        <f t="shared" si="1"/>
        <v>1</v>
      </c>
    </row>
    <row r="30" spans="1:19" ht="12" customHeight="1" x14ac:dyDescent="0.2">
      <c r="A30" s="40">
        <v>19</v>
      </c>
      <c r="B30" s="41" t="s">
        <v>81</v>
      </c>
      <c r="C30" s="42" t="s">
        <v>11</v>
      </c>
      <c r="D30" s="37">
        <f t="shared" si="2"/>
        <v>32899863</v>
      </c>
      <c r="E30" s="37">
        <v>12757541</v>
      </c>
      <c r="F30" s="37">
        <f t="shared" si="3"/>
        <v>13572228</v>
      </c>
      <c r="G30" s="37">
        <v>11633174</v>
      </c>
      <c r="H30" s="37">
        <v>0</v>
      </c>
      <c r="I30" s="37">
        <v>1939054</v>
      </c>
      <c r="J30" s="37">
        <f t="shared" si="4"/>
        <v>6570094</v>
      </c>
      <c r="K30" s="37">
        <v>4193826</v>
      </c>
      <c r="L30" s="45">
        <v>2376268</v>
      </c>
      <c r="M30" s="45">
        <v>5271712</v>
      </c>
      <c r="R30" s="43" t="s">
        <v>11</v>
      </c>
      <c r="S30" s="30" t="b">
        <f t="shared" si="1"/>
        <v>1</v>
      </c>
    </row>
    <row r="31" spans="1:19" ht="12" customHeight="1" x14ac:dyDescent="0.2">
      <c r="A31" s="40">
        <v>20</v>
      </c>
      <c r="B31" s="41" t="s">
        <v>82</v>
      </c>
      <c r="C31" s="42" t="s">
        <v>239</v>
      </c>
      <c r="D31" s="37">
        <f t="shared" si="2"/>
        <v>24799119</v>
      </c>
      <c r="E31" s="37">
        <v>8434015</v>
      </c>
      <c r="F31" s="37">
        <f t="shared" si="3"/>
        <v>12045620</v>
      </c>
      <c r="G31" s="37">
        <v>10888045</v>
      </c>
      <c r="H31" s="37">
        <v>0</v>
      </c>
      <c r="I31" s="37">
        <v>1157575</v>
      </c>
      <c r="J31" s="37">
        <f t="shared" si="4"/>
        <v>4319484</v>
      </c>
      <c r="K31" s="37">
        <v>3273763</v>
      </c>
      <c r="L31" s="45">
        <v>1045721</v>
      </c>
      <c r="M31" s="45">
        <v>5664139</v>
      </c>
      <c r="R31" s="43" t="s">
        <v>239</v>
      </c>
      <c r="S31" s="30" t="b">
        <f t="shared" si="1"/>
        <v>1</v>
      </c>
    </row>
    <row r="32" spans="1:19" ht="12" customHeight="1" x14ac:dyDescent="0.2">
      <c r="A32" s="40">
        <v>21</v>
      </c>
      <c r="B32" s="41" t="s">
        <v>83</v>
      </c>
      <c r="C32" s="42" t="s">
        <v>84</v>
      </c>
      <c r="D32" s="37">
        <f t="shared" si="2"/>
        <v>129653810</v>
      </c>
      <c r="E32" s="37">
        <v>43624429</v>
      </c>
      <c r="F32" s="37">
        <f t="shared" si="3"/>
        <v>57262264</v>
      </c>
      <c r="G32" s="37">
        <v>51245476</v>
      </c>
      <c r="H32" s="37">
        <v>0</v>
      </c>
      <c r="I32" s="37">
        <v>6016788</v>
      </c>
      <c r="J32" s="37">
        <f t="shared" si="4"/>
        <v>28767117</v>
      </c>
      <c r="K32" s="37">
        <v>16861750</v>
      </c>
      <c r="L32" s="45">
        <v>11905367</v>
      </c>
      <c r="M32" s="45">
        <v>25316315</v>
      </c>
      <c r="R32" s="43" t="s">
        <v>84</v>
      </c>
      <c r="S32" s="30" t="b">
        <f t="shared" si="1"/>
        <v>1</v>
      </c>
    </row>
    <row r="33" spans="1:19" ht="12" customHeight="1" x14ac:dyDescent="0.2">
      <c r="A33" s="40">
        <v>22</v>
      </c>
      <c r="B33" s="41" t="s">
        <v>85</v>
      </c>
      <c r="C33" s="42" t="s">
        <v>40</v>
      </c>
      <c r="D33" s="37">
        <f t="shared" si="2"/>
        <v>119319212</v>
      </c>
      <c r="E33" s="37">
        <v>37176206</v>
      </c>
      <c r="F33" s="37">
        <f t="shared" si="3"/>
        <v>50046480</v>
      </c>
      <c r="G33" s="37">
        <v>43024863</v>
      </c>
      <c r="H33" s="37">
        <v>0</v>
      </c>
      <c r="I33" s="37">
        <v>7021617</v>
      </c>
      <c r="J33" s="37">
        <f t="shared" si="4"/>
        <v>32096526</v>
      </c>
      <c r="K33" s="37">
        <v>13183701</v>
      </c>
      <c r="L33" s="45">
        <v>18912825</v>
      </c>
      <c r="M33" s="45">
        <v>17854621</v>
      </c>
      <c r="R33" s="48" t="s">
        <v>40</v>
      </c>
      <c r="S33" s="30" t="b">
        <f t="shared" si="1"/>
        <v>1</v>
      </c>
    </row>
    <row r="34" spans="1:19" ht="12" customHeight="1" x14ac:dyDescent="0.2">
      <c r="A34" s="40">
        <v>23</v>
      </c>
      <c r="B34" s="46" t="s">
        <v>86</v>
      </c>
      <c r="C34" s="47" t="s">
        <v>87</v>
      </c>
      <c r="D34" s="37">
        <f t="shared" si="2"/>
        <v>49270988</v>
      </c>
      <c r="E34" s="37">
        <v>13340045</v>
      </c>
      <c r="F34" s="37">
        <f t="shared" si="3"/>
        <v>21415182</v>
      </c>
      <c r="G34" s="37">
        <v>19240429</v>
      </c>
      <c r="H34" s="37">
        <v>0</v>
      </c>
      <c r="I34" s="37">
        <v>2174753</v>
      </c>
      <c r="J34" s="37">
        <f t="shared" si="4"/>
        <v>14515761</v>
      </c>
      <c r="K34" s="37">
        <v>5975771</v>
      </c>
      <c r="L34" s="45">
        <v>8539990</v>
      </c>
      <c r="M34" s="45">
        <v>7784379</v>
      </c>
      <c r="R34" s="48" t="s">
        <v>87</v>
      </c>
      <c r="S34" s="30" t="b">
        <f t="shared" si="1"/>
        <v>1</v>
      </c>
    </row>
    <row r="35" spans="1:19" ht="12" customHeight="1" x14ac:dyDescent="0.2">
      <c r="A35" s="40">
        <v>24</v>
      </c>
      <c r="B35" s="46" t="s">
        <v>88</v>
      </c>
      <c r="C35" s="47" t="s">
        <v>89</v>
      </c>
      <c r="D35" s="37">
        <f t="shared" si="2"/>
        <v>0</v>
      </c>
      <c r="E35" s="37">
        <v>0</v>
      </c>
      <c r="F35" s="37">
        <f t="shared" si="3"/>
        <v>0</v>
      </c>
      <c r="G35" s="37">
        <v>0</v>
      </c>
      <c r="H35" s="37">
        <v>0</v>
      </c>
      <c r="I35" s="37">
        <v>0</v>
      </c>
      <c r="J35" s="37">
        <f t="shared" si="4"/>
        <v>0</v>
      </c>
      <c r="K35" s="37">
        <v>0</v>
      </c>
      <c r="L35" s="45">
        <v>0</v>
      </c>
      <c r="M35" s="45">
        <v>0</v>
      </c>
      <c r="R35" s="43" t="s">
        <v>89</v>
      </c>
      <c r="S35" s="30" t="b">
        <f t="shared" si="1"/>
        <v>1</v>
      </c>
    </row>
    <row r="36" spans="1:19" ht="12" customHeight="1" x14ac:dyDescent="0.2">
      <c r="A36" s="40">
        <v>25</v>
      </c>
      <c r="B36" s="46" t="s">
        <v>90</v>
      </c>
      <c r="C36" s="47" t="s">
        <v>91</v>
      </c>
      <c r="D36" s="37">
        <f t="shared" si="2"/>
        <v>0</v>
      </c>
      <c r="E36" s="37">
        <v>0</v>
      </c>
      <c r="F36" s="37">
        <f t="shared" si="3"/>
        <v>0</v>
      </c>
      <c r="G36" s="37">
        <v>0</v>
      </c>
      <c r="H36" s="37">
        <v>0</v>
      </c>
      <c r="I36" s="37">
        <v>0</v>
      </c>
      <c r="J36" s="37">
        <f t="shared" si="4"/>
        <v>0</v>
      </c>
      <c r="K36" s="37">
        <v>0</v>
      </c>
      <c r="L36" s="45">
        <v>0</v>
      </c>
      <c r="M36" s="45">
        <v>0</v>
      </c>
      <c r="R36" s="43" t="s">
        <v>91</v>
      </c>
      <c r="S36" s="30" t="b">
        <f t="shared" si="1"/>
        <v>1</v>
      </c>
    </row>
    <row r="37" spans="1:19" ht="12" customHeight="1" x14ac:dyDescent="0.2">
      <c r="A37" s="40">
        <v>26</v>
      </c>
      <c r="B37" s="41" t="s">
        <v>92</v>
      </c>
      <c r="C37" s="50" t="s">
        <v>93</v>
      </c>
      <c r="D37" s="37">
        <f t="shared" si="2"/>
        <v>190337715</v>
      </c>
      <c r="E37" s="37">
        <v>8059989</v>
      </c>
      <c r="F37" s="37">
        <f t="shared" si="3"/>
        <v>124460854</v>
      </c>
      <c r="G37" s="37">
        <v>109544978</v>
      </c>
      <c r="H37" s="37">
        <v>0</v>
      </c>
      <c r="I37" s="37">
        <v>14915876</v>
      </c>
      <c r="J37" s="37">
        <f t="shared" si="4"/>
        <v>57816872</v>
      </c>
      <c r="K37" s="37">
        <v>26167451</v>
      </c>
      <c r="L37" s="45">
        <v>31649421</v>
      </c>
      <c r="M37" s="45">
        <v>48437018</v>
      </c>
      <c r="R37" s="43" t="s">
        <v>93</v>
      </c>
      <c r="S37" s="30" t="b">
        <f t="shared" si="1"/>
        <v>1</v>
      </c>
    </row>
    <row r="38" spans="1:19" ht="12" customHeight="1" x14ac:dyDescent="0.2">
      <c r="A38" s="40">
        <v>27</v>
      </c>
      <c r="B38" s="46" t="s">
        <v>94</v>
      </c>
      <c r="C38" s="47" t="s">
        <v>95</v>
      </c>
      <c r="D38" s="37">
        <f t="shared" si="2"/>
        <v>273932961</v>
      </c>
      <c r="E38" s="37">
        <v>70007514</v>
      </c>
      <c r="F38" s="37">
        <f t="shared" si="3"/>
        <v>151264705</v>
      </c>
      <c r="G38" s="37">
        <v>103714594</v>
      </c>
      <c r="H38" s="37">
        <v>37243802</v>
      </c>
      <c r="I38" s="37">
        <v>10306309</v>
      </c>
      <c r="J38" s="37">
        <f t="shared" si="4"/>
        <v>52660742</v>
      </c>
      <c r="K38" s="37">
        <v>30509163</v>
      </c>
      <c r="L38" s="45">
        <v>22151579</v>
      </c>
      <c r="M38" s="45">
        <v>50743746</v>
      </c>
      <c r="R38" s="43" t="s">
        <v>95</v>
      </c>
      <c r="S38" s="30" t="b">
        <f t="shared" si="1"/>
        <v>1</v>
      </c>
    </row>
    <row r="39" spans="1:19" ht="12" customHeight="1" x14ac:dyDescent="0.2">
      <c r="A39" s="40">
        <v>28</v>
      </c>
      <c r="B39" s="46" t="s">
        <v>96</v>
      </c>
      <c r="C39" s="47" t="s">
        <v>97</v>
      </c>
      <c r="D39" s="37">
        <f t="shared" si="2"/>
        <v>123749134</v>
      </c>
      <c r="E39" s="37">
        <v>105311970</v>
      </c>
      <c r="F39" s="37">
        <f t="shared" si="3"/>
        <v>1981801</v>
      </c>
      <c r="G39" s="37">
        <v>1981801</v>
      </c>
      <c r="H39" s="37">
        <v>0</v>
      </c>
      <c r="I39" s="37">
        <v>0</v>
      </c>
      <c r="J39" s="37">
        <f t="shared" si="4"/>
        <v>16455363</v>
      </c>
      <c r="K39" s="37">
        <v>9310922</v>
      </c>
      <c r="L39" s="45">
        <v>7144441</v>
      </c>
      <c r="M39" s="45">
        <v>0</v>
      </c>
      <c r="R39" s="43" t="s">
        <v>97</v>
      </c>
      <c r="S39" s="30" t="b">
        <f t="shared" si="1"/>
        <v>1</v>
      </c>
    </row>
    <row r="40" spans="1:19" ht="12" customHeight="1" x14ac:dyDescent="0.2">
      <c r="A40" s="40">
        <v>29</v>
      </c>
      <c r="B40" s="44" t="s">
        <v>98</v>
      </c>
      <c r="C40" s="50" t="s">
        <v>99</v>
      </c>
      <c r="D40" s="37">
        <f t="shared" si="2"/>
        <v>8303555</v>
      </c>
      <c r="E40" s="37">
        <v>0</v>
      </c>
      <c r="F40" s="37">
        <f t="shared" si="3"/>
        <v>0</v>
      </c>
      <c r="G40" s="37">
        <v>0</v>
      </c>
      <c r="H40" s="37">
        <v>0</v>
      </c>
      <c r="I40" s="37">
        <v>0</v>
      </c>
      <c r="J40" s="37">
        <f t="shared" si="4"/>
        <v>8303555</v>
      </c>
      <c r="K40" s="37">
        <v>0</v>
      </c>
      <c r="L40" s="45">
        <v>8303555</v>
      </c>
      <c r="M40" s="45">
        <v>0</v>
      </c>
      <c r="R40" s="43" t="s">
        <v>99</v>
      </c>
      <c r="S40" s="30" t="b">
        <f t="shared" si="1"/>
        <v>1</v>
      </c>
    </row>
    <row r="41" spans="1:19" ht="12" customHeight="1" x14ac:dyDescent="0.2">
      <c r="A41" s="40">
        <v>30</v>
      </c>
      <c r="B41" s="41" t="s">
        <v>100</v>
      </c>
      <c r="C41" s="42" t="s">
        <v>23</v>
      </c>
      <c r="D41" s="37">
        <f t="shared" si="2"/>
        <v>0</v>
      </c>
      <c r="E41" s="37">
        <v>0</v>
      </c>
      <c r="F41" s="37">
        <f t="shared" si="3"/>
        <v>0</v>
      </c>
      <c r="G41" s="37">
        <v>0</v>
      </c>
      <c r="H41" s="37">
        <v>0</v>
      </c>
      <c r="I41" s="37">
        <v>0</v>
      </c>
      <c r="J41" s="37">
        <f t="shared" si="4"/>
        <v>0</v>
      </c>
      <c r="K41" s="37">
        <v>0</v>
      </c>
      <c r="L41" s="45">
        <v>0</v>
      </c>
      <c r="M41" s="45">
        <v>0</v>
      </c>
      <c r="R41" s="48" t="s">
        <v>23</v>
      </c>
      <c r="S41" s="30" t="b">
        <f t="shared" si="1"/>
        <v>1</v>
      </c>
    </row>
    <row r="42" spans="1:19" ht="12" customHeight="1" x14ac:dyDescent="0.2">
      <c r="A42" s="40">
        <v>31</v>
      </c>
      <c r="B42" s="46" t="s">
        <v>101</v>
      </c>
      <c r="C42" s="47" t="s">
        <v>58</v>
      </c>
      <c r="D42" s="37">
        <f t="shared" si="2"/>
        <v>12547363</v>
      </c>
      <c r="E42" s="37">
        <v>594780</v>
      </c>
      <c r="F42" s="37">
        <f t="shared" si="3"/>
        <v>9545155</v>
      </c>
      <c r="G42" s="37">
        <v>8285922</v>
      </c>
      <c r="H42" s="37">
        <v>0</v>
      </c>
      <c r="I42" s="37">
        <v>1259233</v>
      </c>
      <c r="J42" s="37">
        <f t="shared" si="4"/>
        <v>2407428</v>
      </c>
      <c r="K42" s="37">
        <v>1969454</v>
      </c>
      <c r="L42" s="45">
        <v>437974</v>
      </c>
      <c r="M42" s="45">
        <v>2396744</v>
      </c>
      <c r="R42" s="48" t="s">
        <v>58</v>
      </c>
      <c r="S42" s="30" t="b">
        <f t="shared" si="1"/>
        <v>1</v>
      </c>
    </row>
    <row r="43" spans="1:19" ht="12" customHeight="1" x14ac:dyDescent="0.2">
      <c r="A43" s="40">
        <v>32</v>
      </c>
      <c r="B43" s="44" t="s">
        <v>102</v>
      </c>
      <c r="C43" s="42" t="s">
        <v>41</v>
      </c>
      <c r="D43" s="37">
        <f t="shared" si="2"/>
        <v>164595107</v>
      </c>
      <c r="E43" s="37">
        <v>47003456</v>
      </c>
      <c r="F43" s="37">
        <f t="shared" si="3"/>
        <v>71568922</v>
      </c>
      <c r="G43" s="37">
        <v>64821224</v>
      </c>
      <c r="H43" s="37">
        <v>0</v>
      </c>
      <c r="I43" s="37">
        <v>6747698</v>
      </c>
      <c r="J43" s="37">
        <f t="shared" si="4"/>
        <v>46022729</v>
      </c>
      <c r="K43" s="37">
        <v>18971653</v>
      </c>
      <c r="L43" s="45">
        <v>27051076</v>
      </c>
      <c r="M43" s="45">
        <v>25212228</v>
      </c>
      <c r="R43" s="48" t="s">
        <v>41</v>
      </c>
      <c r="S43" s="30" t="b">
        <f t="shared" si="1"/>
        <v>1</v>
      </c>
    </row>
    <row r="44" spans="1:19" ht="12" customHeight="1" x14ac:dyDescent="0.2">
      <c r="A44" s="40">
        <v>33</v>
      </c>
      <c r="B44" s="49" t="s">
        <v>103</v>
      </c>
      <c r="C44" s="50" t="s">
        <v>39</v>
      </c>
      <c r="D44" s="37">
        <f t="shared" si="2"/>
        <v>241099248</v>
      </c>
      <c r="E44" s="37">
        <v>76517318</v>
      </c>
      <c r="F44" s="37">
        <f t="shared" si="3"/>
        <v>104532675</v>
      </c>
      <c r="G44" s="37">
        <v>91342109</v>
      </c>
      <c r="H44" s="37">
        <v>0</v>
      </c>
      <c r="I44" s="37">
        <v>13190566</v>
      </c>
      <c r="J44" s="37">
        <f t="shared" si="4"/>
        <v>60049255</v>
      </c>
      <c r="K44" s="37">
        <v>26949934</v>
      </c>
      <c r="L44" s="45">
        <v>33099321</v>
      </c>
      <c r="M44" s="45">
        <v>48617055</v>
      </c>
      <c r="R44" s="43" t="s">
        <v>39</v>
      </c>
      <c r="S44" s="30" t="b">
        <f t="shared" si="1"/>
        <v>1</v>
      </c>
    </row>
    <row r="45" spans="1:19" ht="12" customHeight="1" x14ac:dyDescent="0.2">
      <c r="A45" s="40">
        <v>34</v>
      </c>
      <c r="B45" s="44" t="s">
        <v>104</v>
      </c>
      <c r="C45" s="42" t="s">
        <v>16</v>
      </c>
      <c r="D45" s="37">
        <f t="shared" si="2"/>
        <v>45989363</v>
      </c>
      <c r="E45" s="37">
        <v>15759985</v>
      </c>
      <c r="F45" s="37">
        <f t="shared" si="3"/>
        <v>20322037</v>
      </c>
      <c r="G45" s="37">
        <v>17630887</v>
      </c>
      <c r="H45" s="37">
        <v>0</v>
      </c>
      <c r="I45" s="37">
        <v>2691150</v>
      </c>
      <c r="J45" s="37">
        <f t="shared" si="4"/>
        <v>9907341</v>
      </c>
      <c r="K45" s="37">
        <v>5897342</v>
      </c>
      <c r="L45" s="45">
        <v>4009999</v>
      </c>
      <c r="M45" s="45">
        <v>7346358</v>
      </c>
      <c r="R45" s="43" t="s">
        <v>16</v>
      </c>
      <c r="S45" s="30" t="b">
        <f t="shared" si="1"/>
        <v>1</v>
      </c>
    </row>
    <row r="46" spans="1:19" ht="12" customHeight="1" x14ac:dyDescent="0.2">
      <c r="A46" s="40">
        <v>35</v>
      </c>
      <c r="B46" s="46" t="s">
        <v>105</v>
      </c>
      <c r="C46" s="47" t="s">
        <v>21</v>
      </c>
      <c r="D46" s="37">
        <f t="shared" si="2"/>
        <v>152732152</v>
      </c>
      <c r="E46" s="37">
        <v>48974240</v>
      </c>
      <c r="F46" s="37">
        <f t="shared" si="3"/>
        <v>68178294</v>
      </c>
      <c r="G46" s="37">
        <v>62119969</v>
      </c>
      <c r="H46" s="37">
        <v>0</v>
      </c>
      <c r="I46" s="37">
        <v>6058325</v>
      </c>
      <c r="J46" s="37">
        <f t="shared" si="4"/>
        <v>35579618</v>
      </c>
      <c r="K46" s="37">
        <v>18516880</v>
      </c>
      <c r="L46" s="45">
        <v>17062738</v>
      </c>
      <c r="M46" s="45">
        <v>38547635</v>
      </c>
      <c r="R46" s="43" t="s">
        <v>21</v>
      </c>
      <c r="S46" s="30" t="b">
        <f t="shared" si="1"/>
        <v>1</v>
      </c>
    </row>
    <row r="47" spans="1:19" ht="12" customHeight="1" x14ac:dyDescent="0.2">
      <c r="A47" s="40">
        <v>36</v>
      </c>
      <c r="B47" s="44" t="s">
        <v>106</v>
      </c>
      <c r="C47" s="42" t="s">
        <v>25</v>
      </c>
      <c r="D47" s="37">
        <f t="shared" si="2"/>
        <v>58830651</v>
      </c>
      <c r="E47" s="37">
        <v>20950056</v>
      </c>
      <c r="F47" s="37">
        <f t="shared" si="3"/>
        <v>26770120</v>
      </c>
      <c r="G47" s="37">
        <v>23346886</v>
      </c>
      <c r="H47" s="37">
        <v>0</v>
      </c>
      <c r="I47" s="37">
        <v>3423234</v>
      </c>
      <c r="J47" s="37">
        <f t="shared" si="4"/>
        <v>11110475</v>
      </c>
      <c r="K47" s="37">
        <v>7690077</v>
      </c>
      <c r="L47" s="45">
        <v>3420398</v>
      </c>
      <c r="M47" s="45">
        <v>10561708</v>
      </c>
      <c r="R47" s="43" t="s">
        <v>25</v>
      </c>
      <c r="S47" s="30" t="b">
        <f t="shared" si="1"/>
        <v>1</v>
      </c>
    </row>
    <row r="48" spans="1:19" ht="12" customHeight="1" x14ac:dyDescent="0.2">
      <c r="A48" s="40">
        <v>37</v>
      </c>
      <c r="B48" s="41" t="s">
        <v>107</v>
      </c>
      <c r="C48" s="42" t="s">
        <v>240</v>
      </c>
      <c r="D48" s="37">
        <f t="shared" si="2"/>
        <v>144896217</v>
      </c>
      <c r="E48" s="37">
        <v>46947001</v>
      </c>
      <c r="F48" s="37">
        <f t="shared" si="3"/>
        <v>68835700</v>
      </c>
      <c r="G48" s="37">
        <v>62096581</v>
      </c>
      <c r="H48" s="37">
        <v>0</v>
      </c>
      <c r="I48" s="37">
        <v>6739119</v>
      </c>
      <c r="J48" s="37">
        <f t="shared" si="4"/>
        <v>29113516</v>
      </c>
      <c r="K48" s="37">
        <v>18331121</v>
      </c>
      <c r="L48" s="45">
        <v>10782395</v>
      </c>
      <c r="M48" s="45">
        <v>29881942</v>
      </c>
      <c r="R48" s="43" t="s">
        <v>240</v>
      </c>
      <c r="S48" s="30" t="b">
        <f t="shared" si="1"/>
        <v>1</v>
      </c>
    </row>
    <row r="49" spans="1:19" ht="12" customHeight="1" x14ac:dyDescent="0.2">
      <c r="A49" s="40">
        <v>38</v>
      </c>
      <c r="B49" s="51" t="s">
        <v>108</v>
      </c>
      <c r="C49" s="52" t="s">
        <v>241</v>
      </c>
      <c r="D49" s="37">
        <f t="shared" si="2"/>
        <v>51059329</v>
      </c>
      <c r="E49" s="37">
        <v>17499988</v>
      </c>
      <c r="F49" s="37">
        <f t="shared" si="3"/>
        <v>23127915</v>
      </c>
      <c r="G49" s="37">
        <v>21156929</v>
      </c>
      <c r="H49" s="37">
        <v>0</v>
      </c>
      <c r="I49" s="37">
        <v>1970986</v>
      </c>
      <c r="J49" s="37">
        <f t="shared" si="4"/>
        <v>10431426</v>
      </c>
      <c r="K49" s="37">
        <v>6963532</v>
      </c>
      <c r="L49" s="45">
        <v>3467894</v>
      </c>
      <c r="M49" s="45">
        <v>9527902</v>
      </c>
      <c r="R49" s="53" t="s">
        <v>241</v>
      </c>
      <c r="S49" s="30" t="b">
        <f t="shared" si="1"/>
        <v>1</v>
      </c>
    </row>
    <row r="50" spans="1:19" ht="12" customHeight="1" x14ac:dyDescent="0.2">
      <c r="A50" s="40">
        <v>39</v>
      </c>
      <c r="B50" s="41" t="s">
        <v>109</v>
      </c>
      <c r="C50" s="42" t="s">
        <v>242</v>
      </c>
      <c r="D50" s="37">
        <f t="shared" si="2"/>
        <v>31693990</v>
      </c>
      <c r="E50" s="37">
        <v>9433936</v>
      </c>
      <c r="F50" s="37">
        <f t="shared" si="3"/>
        <v>15855649</v>
      </c>
      <c r="G50" s="37">
        <v>14447944</v>
      </c>
      <c r="H50" s="37">
        <v>0</v>
      </c>
      <c r="I50" s="37">
        <v>1407705</v>
      </c>
      <c r="J50" s="37">
        <f t="shared" si="4"/>
        <v>6404405</v>
      </c>
      <c r="K50" s="37">
        <v>4352440</v>
      </c>
      <c r="L50" s="45">
        <v>2051965</v>
      </c>
      <c r="M50" s="45">
        <v>7851305</v>
      </c>
      <c r="R50" s="43" t="s">
        <v>242</v>
      </c>
      <c r="S50" s="30" t="b">
        <f t="shared" si="1"/>
        <v>1</v>
      </c>
    </row>
    <row r="51" spans="1:19" ht="12" customHeight="1" x14ac:dyDescent="0.2">
      <c r="A51" s="40">
        <v>40</v>
      </c>
      <c r="B51" s="49" t="s">
        <v>110</v>
      </c>
      <c r="C51" s="50" t="s">
        <v>24</v>
      </c>
      <c r="D51" s="37">
        <f t="shared" si="2"/>
        <v>53076099</v>
      </c>
      <c r="E51" s="37">
        <v>16211848</v>
      </c>
      <c r="F51" s="37">
        <f t="shared" si="3"/>
        <v>26700460</v>
      </c>
      <c r="G51" s="37">
        <v>24344233</v>
      </c>
      <c r="H51" s="37">
        <v>0</v>
      </c>
      <c r="I51" s="37">
        <v>2356227</v>
      </c>
      <c r="J51" s="37">
        <f t="shared" si="4"/>
        <v>10163791</v>
      </c>
      <c r="K51" s="37">
        <v>7662071</v>
      </c>
      <c r="L51" s="45">
        <v>2501720</v>
      </c>
      <c r="M51" s="45">
        <v>14154012</v>
      </c>
      <c r="R51" s="43" t="s">
        <v>24</v>
      </c>
      <c r="S51" s="30" t="b">
        <f t="shared" si="1"/>
        <v>1</v>
      </c>
    </row>
    <row r="52" spans="1:19" ht="12" customHeight="1" x14ac:dyDescent="0.2">
      <c r="A52" s="40">
        <v>41</v>
      </c>
      <c r="B52" s="46" t="s">
        <v>111</v>
      </c>
      <c r="C52" s="47" t="s">
        <v>20</v>
      </c>
      <c r="D52" s="37">
        <f t="shared" si="2"/>
        <v>24996163</v>
      </c>
      <c r="E52" s="37">
        <v>6471912</v>
      </c>
      <c r="F52" s="37">
        <f t="shared" si="3"/>
        <v>13052364</v>
      </c>
      <c r="G52" s="37">
        <v>11707135</v>
      </c>
      <c r="H52" s="37">
        <v>0</v>
      </c>
      <c r="I52" s="37">
        <v>1345229</v>
      </c>
      <c r="J52" s="37">
        <f t="shared" si="4"/>
        <v>5471887</v>
      </c>
      <c r="K52" s="37">
        <v>3535626</v>
      </c>
      <c r="L52" s="45">
        <v>1936261</v>
      </c>
      <c r="M52" s="45">
        <v>5682421</v>
      </c>
      <c r="R52" s="43" t="s">
        <v>20</v>
      </c>
      <c r="S52" s="30" t="b">
        <f t="shared" si="1"/>
        <v>1</v>
      </c>
    </row>
    <row r="53" spans="1:19" ht="12" customHeight="1" x14ac:dyDescent="0.2">
      <c r="A53" s="40">
        <v>42</v>
      </c>
      <c r="B53" s="44" t="s">
        <v>112</v>
      </c>
      <c r="C53" s="42" t="s">
        <v>113</v>
      </c>
      <c r="D53" s="37">
        <f t="shared" si="2"/>
        <v>26878426</v>
      </c>
      <c r="E53" s="37">
        <v>1152525</v>
      </c>
      <c r="F53" s="37">
        <f t="shared" si="3"/>
        <v>21477374</v>
      </c>
      <c r="G53" s="37">
        <v>16074043</v>
      </c>
      <c r="H53" s="37">
        <v>0</v>
      </c>
      <c r="I53" s="37">
        <v>5403331</v>
      </c>
      <c r="J53" s="37">
        <f t="shared" si="4"/>
        <v>4248527</v>
      </c>
      <c r="K53" s="37">
        <v>3902394</v>
      </c>
      <c r="L53" s="45">
        <v>346133</v>
      </c>
      <c r="M53" s="45">
        <v>3204098</v>
      </c>
      <c r="R53" s="43" t="s">
        <v>113</v>
      </c>
      <c r="S53" s="30" t="b">
        <f t="shared" si="1"/>
        <v>1</v>
      </c>
    </row>
    <row r="54" spans="1:19" ht="12" customHeight="1" x14ac:dyDescent="0.2">
      <c r="A54" s="40">
        <v>43</v>
      </c>
      <c r="B54" s="46" t="s">
        <v>114</v>
      </c>
      <c r="C54" s="47" t="s">
        <v>115</v>
      </c>
      <c r="D54" s="37">
        <f t="shared" si="2"/>
        <v>229098118</v>
      </c>
      <c r="E54" s="37">
        <v>63592939</v>
      </c>
      <c r="F54" s="37">
        <f t="shared" si="3"/>
        <v>105955013</v>
      </c>
      <c r="G54" s="37">
        <v>78686455</v>
      </c>
      <c r="H54" s="37">
        <v>16730257</v>
      </c>
      <c r="I54" s="37">
        <v>10538301</v>
      </c>
      <c r="J54" s="37">
        <f t="shared" si="4"/>
        <v>59550166</v>
      </c>
      <c r="K54" s="37">
        <v>23272497</v>
      </c>
      <c r="L54" s="45">
        <v>36277669</v>
      </c>
      <c r="M54" s="45">
        <v>36288731</v>
      </c>
      <c r="R54" s="48" t="s">
        <v>115</v>
      </c>
      <c r="S54" s="30" t="b">
        <f t="shared" si="1"/>
        <v>1</v>
      </c>
    </row>
    <row r="55" spans="1:19" ht="12" customHeight="1" x14ac:dyDescent="0.2">
      <c r="A55" s="40">
        <v>44</v>
      </c>
      <c r="B55" s="41" t="s">
        <v>116</v>
      </c>
      <c r="C55" s="42" t="s">
        <v>247</v>
      </c>
      <c r="D55" s="37">
        <f t="shared" si="2"/>
        <v>44449910</v>
      </c>
      <c r="E55" s="37">
        <v>13453904</v>
      </c>
      <c r="F55" s="37">
        <f t="shared" si="3"/>
        <v>22767690</v>
      </c>
      <c r="G55" s="37">
        <v>20464854</v>
      </c>
      <c r="H55" s="37">
        <v>0</v>
      </c>
      <c r="I55" s="37">
        <v>2302836</v>
      </c>
      <c r="J55" s="37">
        <f t="shared" si="4"/>
        <v>8228316</v>
      </c>
      <c r="K55" s="37">
        <v>6372183</v>
      </c>
      <c r="L55" s="45">
        <v>1856133</v>
      </c>
      <c r="M55" s="45">
        <v>10648913</v>
      </c>
      <c r="R55" s="43" t="s">
        <v>247</v>
      </c>
      <c r="S55" s="30" t="b">
        <f t="shared" si="1"/>
        <v>1</v>
      </c>
    </row>
    <row r="56" spans="1:19" ht="12" customHeight="1" x14ac:dyDescent="0.2">
      <c r="A56" s="40">
        <v>45</v>
      </c>
      <c r="B56" s="41" t="s">
        <v>117</v>
      </c>
      <c r="C56" s="42" t="s">
        <v>2</v>
      </c>
      <c r="D56" s="37">
        <f t="shared" si="2"/>
        <v>156296360</v>
      </c>
      <c r="E56" s="37">
        <v>47291819</v>
      </c>
      <c r="F56" s="37">
        <f t="shared" si="3"/>
        <v>77721644</v>
      </c>
      <c r="G56" s="37">
        <v>65479720</v>
      </c>
      <c r="H56" s="37">
        <v>0</v>
      </c>
      <c r="I56" s="37">
        <v>12241924</v>
      </c>
      <c r="J56" s="37">
        <f t="shared" si="4"/>
        <v>31282897</v>
      </c>
      <c r="K56" s="37">
        <v>19914950</v>
      </c>
      <c r="L56" s="45">
        <v>11367947</v>
      </c>
      <c r="M56" s="45">
        <v>26026615</v>
      </c>
      <c r="R56" s="43" t="s">
        <v>2</v>
      </c>
      <c r="S56" s="30" t="b">
        <f t="shared" si="1"/>
        <v>1</v>
      </c>
    </row>
    <row r="57" spans="1:19" ht="12" customHeight="1" x14ac:dyDescent="0.2">
      <c r="A57" s="40">
        <v>46</v>
      </c>
      <c r="B57" s="46" t="s">
        <v>118</v>
      </c>
      <c r="C57" s="47" t="s">
        <v>3</v>
      </c>
      <c r="D57" s="37">
        <f t="shared" si="2"/>
        <v>37102082</v>
      </c>
      <c r="E57" s="37">
        <v>12078297</v>
      </c>
      <c r="F57" s="37">
        <f t="shared" si="3"/>
        <v>17971313</v>
      </c>
      <c r="G57" s="37">
        <v>15913412</v>
      </c>
      <c r="H57" s="37">
        <v>0</v>
      </c>
      <c r="I57" s="37">
        <v>2057901</v>
      </c>
      <c r="J57" s="37">
        <f t="shared" si="4"/>
        <v>7052472</v>
      </c>
      <c r="K57" s="37">
        <v>4774557</v>
      </c>
      <c r="L57" s="45">
        <v>2277915</v>
      </c>
      <c r="M57" s="45">
        <v>8419548</v>
      </c>
      <c r="R57" s="43" t="s">
        <v>3</v>
      </c>
      <c r="S57" s="30" t="b">
        <f t="shared" si="1"/>
        <v>1</v>
      </c>
    </row>
    <row r="58" spans="1:19" ht="12" customHeight="1" x14ac:dyDescent="0.2">
      <c r="A58" s="40">
        <v>47</v>
      </c>
      <c r="B58" s="46" t="s">
        <v>119</v>
      </c>
      <c r="C58" s="47" t="s">
        <v>243</v>
      </c>
      <c r="D58" s="37">
        <f t="shared" si="2"/>
        <v>58890781</v>
      </c>
      <c r="E58" s="37">
        <v>17804967</v>
      </c>
      <c r="F58" s="37">
        <f t="shared" si="3"/>
        <v>27424439</v>
      </c>
      <c r="G58" s="37">
        <v>23805056</v>
      </c>
      <c r="H58" s="37">
        <v>0</v>
      </c>
      <c r="I58" s="37">
        <v>3619383</v>
      </c>
      <c r="J58" s="37">
        <f t="shared" si="4"/>
        <v>13661375</v>
      </c>
      <c r="K58" s="37">
        <v>7472313</v>
      </c>
      <c r="L58" s="45">
        <v>6189062</v>
      </c>
      <c r="M58" s="45">
        <v>13336812</v>
      </c>
      <c r="R58" s="43" t="s">
        <v>243</v>
      </c>
      <c r="S58" s="30" t="b">
        <f t="shared" si="1"/>
        <v>1</v>
      </c>
    </row>
    <row r="59" spans="1:19" ht="12" customHeight="1" x14ac:dyDescent="0.2">
      <c r="A59" s="40">
        <v>48</v>
      </c>
      <c r="B59" s="44" t="s">
        <v>120</v>
      </c>
      <c r="C59" s="42" t="s">
        <v>0</v>
      </c>
      <c r="D59" s="37">
        <f t="shared" si="2"/>
        <v>65815792</v>
      </c>
      <c r="E59" s="37">
        <v>21502720</v>
      </c>
      <c r="F59" s="37">
        <f t="shared" si="3"/>
        <v>31307764</v>
      </c>
      <c r="G59" s="37">
        <v>27822518</v>
      </c>
      <c r="H59" s="37">
        <v>0</v>
      </c>
      <c r="I59" s="37">
        <v>3485246</v>
      </c>
      <c r="J59" s="37">
        <f t="shared" si="4"/>
        <v>13005308</v>
      </c>
      <c r="K59" s="37">
        <v>8729384</v>
      </c>
      <c r="L59" s="45">
        <v>4275924</v>
      </c>
      <c r="M59" s="45">
        <v>14319982</v>
      </c>
      <c r="R59" s="43" t="s">
        <v>0</v>
      </c>
      <c r="S59" s="30" t="b">
        <f t="shared" si="1"/>
        <v>1</v>
      </c>
    </row>
    <row r="60" spans="1:19" ht="12" customHeight="1" x14ac:dyDescent="0.2">
      <c r="A60" s="40">
        <v>49</v>
      </c>
      <c r="B60" s="46" t="s">
        <v>121</v>
      </c>
      <c r="C60" s="47" t="s">
        <v>4</v>
      </c>
      <c r="D60" s="37">
        <f t="shared" si="2"/>
        <v>22134534</v>
      </c>
      <c r="E60" s="37">
        <v>6323685</v>
      </c>
      <c r="F60" s="37">
        <f t="shared" si="3"/>
        <v>11474367</v>
      </c>
      <c r="G60" s="37">
        <v>9940498</v>
      </c>
      <c r="H60" s="37">
        <v>0</v>
      </c>
      <c r="I60" s="37">
        <v>1533869</v>
      </c>
      <c r="J60" s="37">
        <f t="shared" si="4"/>
        <v>4336482</v>
      </c>
      <c r="K60" s="37">
        <v>3072636</v>
      </c>
      <c r="L60" s="45">
        <v>1263846</v>
      </c>
      <c r="M60" s="45">
        <v>6304112</v>
      </c>
      <c r="R60" s="43" t="s">
        <v>4</v>
      </c>
      <c r="S60" s="30" t="b">
        <f t="shared" si="1"/>
        <v>1</v>
      </c>
    </row>
    <row r="61" spans="1:19" ht="12" customHeight="1" x14ac:dyDescent="0.2">
      <c r="A61" s="40">
        <v>50</v>
      </c>
      <c r="B61" s="44" t="s">
        <v>122</v>
      </c>
      <c r="C61" s="42" t="s">
        <v>1</v>
      </c>
      <c r="D61" s="37">
        <f t="shared" si="2"/>
        <v>44064934</v>
      </c>
      <c r="E61" s="37">
        <v>14727047</v>
      </c>
      <c r="F61" s="37">
        <f t="shared" si="3"/>
        <v>20662136</v>
      </c>
      <c r="G61" s="37">
        <v>18493774</v>
      </c>
      <c r="H61" s="37">
        <v>0</v>
      </c>
      <c r="I61" s="37">
        <v>2168362</v>
      </c>
      <c r="J61" s="37">
        <f t="shared" si="4"/>
        <v>8675751</v>
      </c>
      <c r="K61" s="37">
        <v>6032997</v>
      </c>
      <c r="L61" s="45">
        <v>2642754</v>
      </c>
      <c r="M61" s="45">
        <v>12115936</v>
      </c>
      <c r="R61" s="43" t="s">
        <v>1</v>
      </c>
      <c r="S61" s="30" t="b">
        <f t="shared" si="1"/>
        <v>1</v>
      </c>
    </row>
    <row r="62" spans="1:19" ht="12" customHeight="1" x14ac:dyDescent="0.2">
      <c r="A62" s="40">
        <v>51</v>
      </c>
      <c r="B62" s="46" t="s">
        <v>123</v>
      </c>
      <c r="C62" s="47" t="s">
        <v>244</v>
      </c>
      <c r="D62" s="37">
        <f t="shared" si="2"/>
        <v>66786224</v>
      </c>
      <c r="E62" s="37">
        <v>21053903</v>
      </c>
      <c r="F62" s="37">
        <f t="shared" si="3"/>
        <v>32140905</v>
      </c>
      <c r="G62" s="37">
        <v>28220102</v>
      </c>
      <c r="H62" s="37">
        <v>0</v>
      </c>
      <c r="I62" s="37">
        <v>3920803</v>
      </c>
      <c r="J62" s="37">
        <f t="shared" si="4"/>
        <v>13591416</v>
      </c>
      <c r="K62" s="37">
        <v>9144885</v>
      </c>
      <c r="L62" s="45">
        <v>4446531</v>
      </c>
      <c r="M62" s="45">
        <v>18045907</v>
      </c>
      <c r="R62" s="43" t="s">
        <v>244</v>
      </c>
      <c r="S62" s="30" t="b">
        <f t="shared" si="1"/>
        <v>1</v>
      </c>
    </row>
    <row r="63" spans="1:19" ht="12" customHeight="1" x14ac:dyDescent="0.2">
      <c r="A63" s="40">
        <v>52</v>
      </c>
      <c r="B63" s="46" t="s">
        <v>124</v>
      </c>
      <c r="C63" s="47" t="s">
        <v>26</v>
      </c>
      <c r="D63" s="37">
        <f t="shared" si="2"/>
        <v>234713542</v>
      </c>
      <c r="E63" s="37">
        <v>75035814</v>
      </c>
      <c r="F63" s="37">
        <f t="shared" si="3"/>
        <v>109267389</v>
      </c>
      <c r="G63" s="37">
        <v>97066272</v>
      </c>
      <c r="H63" s="37">
        <v>0</v>
      </c>
      <c r="I63" s="37">
        <v>12201117</v>
      </c>
      <c r="J63" s="37">
        <f t="shared" si="4"/>
        <v>50410339</v>
      </c>
      <c r="K63" s="37">
        <v>29603503</v>
      </c>
      <c r="L63" s="45">
        <v>20806836</v>
      </c>
      <c r="M63" s="45">
        <v>41729229</v>
      </c>
      <c r="R63" s="43" t="s">
        <v>26</v>
      </c>
      <c r="S63" s="30" t="b">
        <f t="shared" si="1"/>
        <v>1</v>
      </c>
    </row>
    <row r="64" spans="1:19" ht="12" customHeight="1" x14ac:dyDescent="0.2">
      <c r="A64" s="40">
        <v>53</v>
      </c>
      <c r="B64" s="46" t="s">
        <v>125</v>
      </c>
      <c r="C64" s="47" t="s">
        <v>245</v>
      </c>
      <c r="D64" s="37">
        <f t="shared" si="2"/>
        <v>40881853</v>
      </c>
      <c r="E64" s="37">
        <v>12637046</v>
      </c>
      <c r="F64" s="37">
        <f t="shared" si="3"/>
        <v>17878736</v>
      </c>
      <c r="G64" s="37">
        <v>15913597</v>
      </c>
      <c r="H64" s="37">
        <v>0</v>
      </c>
      <c r="I64" s="37">
        <v>1965139</v>
      </c>
      <c r="J64" s="37">
        <f t="shared" si="4"/>
        <v>10366071</v>
      </c>
      <c r="K64" s="37">
        <v>4978913</v>
      </c>
      <c r="L64" s="45">
        <v>5387158</v>
      </c>
      <c r="M64" s="45">
        <v>7306974</v>
      </c>
      <c r="R64" s="43" t="s">
        <v>245</v>
      </c>
      <c r="S64" s="30" t="b">
        <f t="shared" si="1"/>
        <v>1</v>
      </c>
    </row>
    <row r="65" spans="1:19" ht="12" customHeight="1" x14ac:dyDescent="0.2">
      <c r="A65" s="40">
        <v>54</v>
      </c>
      <c r="B65" s="46" t="s">
        <v>126</v>
      </c>
      <c r="C65" s="47" t="s">
        <v>127</v>
      </c>
      <c r="D65" s="37">
        <f t="shared" si="2"/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f t="shared" si="4"/>
        <v>0</v>
      </c>
      <c r="K65" s="37">
        <v>0</v>
      </c>
      <c r="L65" s="45">
        <v>0</v>
      </c>
      <c r="M65" s="45">
        <v>0</v>
      </c>
      <c r="R65" s="43" t="s">
        <v>127</v>
      </c>
      <c r="S65" s="30" t="b">
        <f t="shared" si="1"/>
        <v>1</v>
      </c>
    </row>
    <row r="66" spans="1:19" ht="12" customHeight="1" x14ac:dyDescent="0.2">
      <c r="A66" s="40">
        <v>55</v>
      </c>
      <c r="B66" s="46" t="s">
        <v>249</v>
      </c>
      <c r="C66" s="47" t="s">
        <v>248</v>
      </c>
      <c r="D66" s="37">
        <f t="shared" si="2"/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f t="shared" si="4"/>
        <v>0</v>
      </c>
      <c r="K66" s="37">
        <v>0</v>
      </c>
      <c r="L66" s="45">
        <v>0</v>
      </c>
      <c r="M66" s="45">
        <v>0</v>
      </c>
      <c r="R66" s="43" t="s">
        <v>248</v>
      </c>
      <c r="S66" s="30" t="b">
        <f t="shared" si="1"/>
        <v>1</v>
      </c>
    </row>
    <row r="67" spans="1:19" ht="12" customHeight="1" x14ac:dyDescent="0.2">
      <c r="A67" s="54">
        <v>56</v>
      </c>
      <c r="B67" s="55" t="s">
        <v>261</v>
      </c>
      <c r="C67" s="56" t="s">
        <v>262</v>
      </c>
      <c r="D67" s="37">
        <f t="shared" si="2"/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f t="shared" si="4"/>
        <v>0</v>
      </c>
      <c r="K67" s="37">
        <v>0</v>
      </c>
      <c r="L67" s="45">
        <v>0</v>
      </c>
      <c r="M67" s="45">
        <v>0</v>
      </c>
      <c r="R67" s="43" t="s">
        <v>262</v>
      </c>
      <c r="S67" s="30" t="b">
        <f t="shared" si="1"/>
        <v>1</v>
      </c>
    </row>
    <row r="68" spans="1:19" ht="12" customHeight="1" x14ac:dyDescent="0.2">
      <c r="A68" s="40">
        <v>57</v>
      </c>
      <c r="B68" s="46" t="s">
        <v>128</v>
      </c>
      <c r="C68" s="47" t="s">
        <v>55</v>
      </c>
      <c r="D68" s="37">
        <f t="shared" si="2"/>
        <v>105800496</v>
      </c>
      <c r="E68" s="37">
        <v>94256195</v>
      </c>
      <c r="F68" s="37">
        <f t="shared" si="3"/>
        <v>1541928</v>
      </c>
      <c r="G68" s="37">
        <v>1541928</v>
      </c>
      <c r="H68" s="37">
        <v>0</v>
      </c>
      <c r="I68" s="37">
        <v>0</v>
      </c>
      <c r="J68" s="37">
        <f t="shared" si="4"/>
        <v>10002373</v>
      </c>
      <c r="K68" s="37">
        <v>8274958</v>
      </c>
      <c r="L68" s="45">
        <v>1727415</v>
      </c>
      <c r="M68" s="45">
        <v>0</v>
      </c>
      <c r="R68" s="43" t="s">
        <v>55</v>
      </c>
      <c r="S68" s="30" t="b">
        <f t="shared" si="1"/>
        <v>1</v>
      </c>
    </row>
    <row r="69" spans="1:19" ht="12" customHeight="1" x14ac:dyDescent="0.2">
      <c r="A69" s="40">
        <v>58</v>
      </c>
      <c r="B69" s="44" t="s">
        <v>129</v>
      </c>
      <c r="C69" s="47" t="s">
        <v>327</v>
      </c>
      <c r="D69" s="37">
        <f t="shared" si="2"/>
        <v>85671715</v>
      </c>
      <c r="E69" s="37">
        <v>75964872</v>
      </c>
      <c r="F69" s="37">
        <f t="shared" si="3"/>
        <v>2837802</v>
      </c>
      <c r="G69" s="37">
        <v>2837802</v>
      </c>
      <c r="H69" s="37">
        <v>0</v>
      </c>
      <c r="I69" s="37">
        <v>0</v>
      </c>
      <c r="J69" s="37">
        <f t="shared" si="4"/>
        <v>6869041</v>
      </c>
      <c r="K69" s="37">
        <v>6577264</v>
      </c>
      <c r="L69" s="45">
        <v>291777</v>
      </c>
      <c r="M69" s="45">
        <v>0</v>
      </c>
      <c r="R69" s="43" t="s">
        <v>263</v>
      </c>
      <c r="S69" s="30" t="b">
        <f t="shared" si="1"/>
        <v>1</v>
      </c>
    </row>
    <row r="70" spans="1:19" ht="12" customHeight="1" x14ac:dyDescent="0.2">
      <c r="A70" s="40">
        <v>59</v>
      </c>
      <c r="B70" s="49" t="s">
        <v>130</v>
      </c>
      <c r="C70" s="50" t="s">
        <v>131</v>
      </c>
      <c r="D70" s="37">
        <f t="shared" si="2"/>
        <v>125014112</v>
      </c>
      <c r="E70" s="37">
        <v>111622295</v>
      </c>
      <c r="F70" s="37">
        <f t="shared" si="3"/>
        <v>954785</v>
      </c>
      <c r="G70" s="37">
        <v>954785</v>
      </c>
      <c r="H70" s="37">
        <v>0</v>
      </c>
      <c r="I70" s="37">
        <v>0</v>
      </c>
      <c r="J70" s="37">
        <f t="shared" si="4"/>
        <v>12437032</v>
      </c>
      <c r="K70" s="37">
        <v>9351610</v>
      </c>
      <c r="L70" s="45">
        <v>3085422</v>
      </c>
      <c r="M70" s="45">
        <v>0</v>
      </c>
      <c r="R70" s="43" t="s">
        <v>131</v>
      </c>
      <c r="S70" s="30" t="b">
        <f t="shared" si="1"/>
        <v>1</v>
      </c>
    </row>
    <row r="71" spans="1:19" ht="12" customHeight="1" x14ac:dyDescent="0.2">
      <c r="A71" s="40">
        <v>60</v>
      </c>
      <c r="B71" s="44" t="s">
        <v>132</v>
      </c>
      <c r="C71" s="47" t="s">
        <v>328</v>
      </c>
      <c r="D71" s="37">
        <f t="shared" si="2"/>
        <v>161334734</v>
      </c>
      <c r="E71" s="37">
        <v>132670055</v>
      </c>
      <c r="F71" s="37">
        <f t="shared" si="3"/>
        <v>1874783</v>
      </c>
      <c r="G71" s="37">
        <v>1874783</v>
      </c>
      <c r="H71" s="37">
        <v>0</v>
      </c>
      <c r="I71" s="37">
        <v>0</v>
      </c>
      <c r="J71" s="37">
        <f t="shared" si="4"/>
        <v>26789896</v>
      </c>
      <c r="K71" s="37">
        <v>11847093</v>
      </c>
      <c r="L71" s="45">
        <v>14942803</v>
      </c>
      <c r="M71" s="45">
        <v>0</v>
      </c>
      <c r="R71" s="43" t="s">
        <v>264</v>
      </c>
      <c r="S71" s="30" t="b">
        <f t="shared" si="1"/>
        <v>1</v>
      </c>
    </row>
    <row r="72" spans="1:19" ht="12" customHeight="1" x14ac:dyDescent="0.2">
      <c r="A72" s="40">
        <v>61</v>
      </c>
      <c r="B72" s="46" t="s">
        <v>133</v>
      </c>
      <c r="C72" s="47" t="s">
        <v>253</v>
      </c>
      <c r="D72" s="37">
        <f t="shared" si="2"/>
        <v>64277598</v>
      </c>
      <c r="E72" s="37">
        <v>55738912</v>
      </c>
      <c r="F72" s="37">
        <f t="shared" si="3"/>
        <v>600144</v>
      </c>
      <c r="G72" s="37">
        <v>600144</v>
      </c>
      <c r="H72" s="37">
        <v>0</v>
      </c>
      <c r="I72" s="37">
        <v>0</v>
      </c>
      <c r="J72" s="37">
        <f t="shared" si="4"/>
        <v>7938542</v>
      </c>
      <c r="K72" s="37">
        <v>4751435</v>
      </c>
      <c r="L72" s="45">
        <v>3187107</v>
      </c>
      <c r="M72" s="45">
        <v>0</v>
      </c>
      <c r="R72" s="43" t="s">
        <v>253</v>
      </c>
      <c r="S72" s="30" t="b">
        <f t="shared" si="1"/>
        <v>1</v>
      </c>
    </row>
    <row r="73" spans="1:19" ht="12" customHeight="1" x14ac:dyDescent="0.2">
      <c r="A73" s="40">
        <v>62</v>
      </c>
      <c r="B73" s="41" t="s">
        <v>134</v>
      </c>
      <c r="C73" s="47" t="s">
        <v>329</v>
      </c>
      <c r="D73" s="37">
        <f t="shared" si="2"/>
        <v>22094189</v>
      </c>
      <c r="E73" s="37">
        <v>0</v>
      </c>
      <c r="F73" s="37">
        <f t="shared" si="3"/>
        <v>0</v>
      </c>
      <c r="G73" s="37">
        <v>0</v>
      </c>
      <c r="H73" s="37">
        <v>0</v>
      </c>
      <c r="I73" s="37">
        <v>0</v>
      </c>
      <c r="J73" s="37">
        <f t="shared" si="4"/>
        <v>22094189</v>
      </c>
      <c r="K73" s="37">
        <v>0</v>
      </c>
      <c r="L73" s="45">
        <v>22094189</v>
      </c>
      <c r="M73" s="45">
        <v>0</v>
      </c>
      <c r="R73" s="43" t="s">
        <v>265</v>
      </c>
      <c r="S73" s="30" t="b">
        <f t="shared" si="1"/>
        <v>1</v>
      </c>
    </row>
    <row r="74" spans="1:19" ht="12" customHeight="1" x14ac:dyDescent="0.2">
      <c r="A74" s="40">
        <v>63</v>
      </c>
      <c r="B74" s="41" t="s">
        <v>135</v>
      </c>
      <c r="C74" s="47" t="s">
        <v>330</v>
      </c>
      <c r="D74" s="37">
        <f t="shared" si="2"/>
        <v>21374173</v>
      </c>
      <c r="E74" s="37">
        <v>0</v>
      </c>
      <c r="F74" s="37">
        <f t="shared" si="3"/>
        <v>0</v>
      </c>
      <c r="G74" s="37">
        <v>0</v>
      </c>
      <c r="H74" s="37">
        <v>0</v>
      </c>
      <c r="I74" s="37">
        <v>0</v>
      </c>
      <c r="J74" s="37">
        <f t="shared" si="4"/>
        <v>21374173</v>
      </c>
      <c r="K74" s="37">
        <v>0</v>
      </c>
      <c r="L74" s="45">
        <v>21374173</v>
      </c>
      <c r="M74" s="45">
        <v>0</v>
      </c>
      <c r="R74" s="43" t="s">
        <v>266</v>
      </c>
      <c r="S74" s="30" t="b">
        <f t="shared" si="1"/>
        <v>1</v>
      </c>
    </row>
    <row r="75" spans="1:19" ht="12" customHeight="1" x14ac:dyDescent="0.2">
      <c r="A75" s="40">
        <v>64</v>
      </c>
      <c r="B75" s="44" t="s">
        <v>136</v>
      </c>
      <c r="C75" s="47" t="s">
        <v>331</v>
      </c>
      <c r="D75" s="37">
        <f t="shared" si="2"/>
        <v>120689733</v>
      </c>
      <c r="E75" s="37">
        <v>5700300</v>
      </c>
      <c r="F75" s="37">
        <f t="shared" si="3"/>
        <v>90007058</v>
      </c>
      <c r="G75" s="37">
        <v>76937369</v>
      </c>
      <c r="H75" s="37">
        <v>0</v>
      </c>
      <c r="I75" s="37">
        <v>13069689</v>
      </c>
      <c r="J75" s="37">
        <f t="shared" si="4"/>
        <v>24982375</v>
      </c>
      <c r="K75" s="37">
        <v>18140061</v>
      </c>
      <c r="L75" s="45">
        <v>6842314</v>
      </c>
      <c r="M75" s="45">
        <v>34562909</v>
      </c>
      <c r="R75" s="43" t="s">
        <v>267</v>
      </c>
      <c r="S75" s="30" t="b">
        <f t="shared" si="1"/>
        <v>1</v>
      </c>
    </row>
    <row r="76" spans="1:19" ht="12" customHeight="1" x14ac:dyDescent="0.2">
      <c r="A76" s="40">
        <v>65</v>
      </c>
      <c r="B76" s="44" t="s">
        <v>137</v>
      </c>
      <c r="C76" s="42" t="s">
        <v>54</v>
      </c>
      <c r="D76" s="37">
        <f t="shared" si="2"/>
        <v>90347731</v>
      </c>
      <c r="E76" s="37">
        <v>3581303</v>
      </c>
      <c r="F76" s="37">
        <f t="shared" si="3"/>
        <v>60488967</v>
      </c>
      <c r="G76" s="37">
        <v>48279280</v>
      </c>
      <c r="H76" s="37">
        <v>0</v>
      </c>
      <c r="I76" s="37">
        <v>12209687</v>
      </c>
      <c r="J76" s="37">
        <f t="shared" si="4"/>
        <v>26277461</v>
      </c>
      <c r="K76" s="37">
        <v>11580429</v>
      </c>
      <c r="L76" s="45">
        <v>14697032</v>
      </c>
      <c r="M76" s="45">
        <v>32752691</v>
      </c>
      <c r="R76" s="43" t="s">
        <v>54</v>
      </c>
      <c r="S76" s="30" t="b">
        <f t="shared" ref="S76:S96" si="5">R76=C76</f>
        <v>1</v>
      </c>
    </row>
    <row r="77" spans="1:19" ht="12" customHeight="1" x14ac:dyDescent="0.2">
      <c r="A77" s="40">
        <v>66</v>
      </c>
      <c r="B77" s="44" t="s">
        <v>138</v>
      </c>
      <c r="C77" s="47" t="s">
        <v>332</v>
      </c>
      <c r="D77" s="37">
        <f t="shared" ref="D77:D140" si="6">E77+F77+J77</f>
        <v>162232730</v>
      </c>
      <c r="E77" s="37">
        <v>7738395</v>
      </c>
      <c r="F77" s="37">
        <f t="shared" ref="F77:F140" si="7">G77+H77+I77</f>
        <v>119135463</v>
      </c>
      <c r="G77" s="37">
        <v>104341753</v>
      </c>
      <c r="H77" s="37">
        <v>0</v>
      </c>
      <c r="I77" s="37">
        <v>14793710</v>
      </c>
      <c r="J77" s="37">
        <f t="shared" ref="J77:J140" si="8">K77+L77</f>
        <v>35358872</v>
      </c>
      <c r="K77" s="37">
        <v>25331424</v>
      </c>
      <c r="L77" s="45">
        <v>10027448</v>
      </c>
      <c r="M77" s="45">
        <v>53856417</v>
      </c>
      <c r="R77" s="43" t="s">
        <v>268</v>
      </c>
      <c r="S77" s="30" t="b">
        <f t="shared" si="5"/>
        <v>1</v>
      </c>
    </row>
    <row r="78" spans="1:19" ht="12" customHeight="1" x14ac:dyDescent="0.2">
      <c r="A78" s="40">
        <v>67</v>
      </c>
      <c r="B78" s="44" t="s">
        <v>139</v>
      </c>
      <c r="C78" s="47" t="s">
        <v>333</v>
      </c>
      <c r="D78" s="37">
        <f t="shared" si="6"/>
        <v>1555981</v>
      </c>
      <c r="E78" s="37">
        <v>0</v>
      </c>
      <c r="F78" s="37">
        <f t="shared" si="7"/>
        <v>0</v>
      </c>
      <c r="G78" s="37">
        <v>0</v>
      </c>
      <c r="H78" s="37">
        <v>0</v>
      </c>
      <c r="I78" s="37">
        <v>0</v>
      </c>
      <c r="J78" s="37">
        <f t="shared" si="8"/>
        <v>1555981</v>
      </c>
      <c r="K78" s="37">
        <v>0</v>
      </c>
      <c r="L78" s="45">
        <v>1555981</v>
      </c>
      <c r="M78" s="45">
        <v>0</v>
      </c>
      <c r="R78" s="43" t="s">
        <v>269</v>
      </c>
      <c r="S78" s="30" t="b">
        <f t="shared" si="5"/>
        <v>1</v>
      </c>
    </row>
    <row r="79" spans="1:19" ht="12" customHeight="1" x14ac:dyDescent="0.2">
      <c r="A79" s="40">
        <v>68</v>
      </c>
      <c r="B79" s="41" t="s">
        <v>140</v>
      </c>
      <c r="C79" s="47" t="s">
        <v>334</v>
      </c>
      <c r="D79" s="37">
        <f t="shared" si="6"/>
        <v>1921288</v>
      </c>
      <c r="E79" s="37">
        <v>0</v>
      </c>
      <c r="F79" s="37">
        <f t="shared" si="7"/>
        <v>0</v>
      </c>
      <c r="G79" s="37">
        <v>0</v>
      </c>
      <c r="H79" s="37">
        <v>0</v>
      </c>
      <c r="I79" s="37">
        <v>0</v>
      </c>
      <c r="J79" s="37">
        <f t="shared" si="8"/>
        <v>1921288</v>
      </c>
      <c r="K79" s="37">
        <v>0</v>
      </c>
      <c r="L79" s="45">
        <v>1921288</v>
      </c>
      <c r="M79" s="45">
        <v>0</v>
      </c>
      <c r="R79" s="43" t="s">
        <v>270</v>
      </c>
      <c r="S79" s="30" t="b">
        <f t="shared" si="5"/>
        <v>1</v>
      </c>
    </row>
    <row r="80" spans="1:19" ht="12" customHeight="1" x14ac:dyDescent="0.2">
      <c r="A80" s="40">
        <v>69</v>
      </c>
      <c r="B80" s="44" t="s">
        <v>141</v>
      </c>
      <c r="C80" s="47" t="s">
        <v>335</v>
      </c>
      <c r="D80" s="37">
        <f t="shared" si="6"/>
        <v>2254179</v>
      </c>
      <c r="E80" s="37">
        <v>0</v>
      </c>
      <c r="F80" s="37">
        <f t="shared" si="7"/>
        <v>0</v>
      </c>
      <c r="G80" s="37">
        <v>0</v>
      </c>
      <c r="H80" s="37">
        <v>0</v>
      </c>
      <c r="I80" s="37">
        <v>0</v>
      </c>
      <c r="J80" s="37">
        <f t="shared" si="8"/>
        <v>2254179</v>
      </c>
      <c r="K80" s="37">
        <v>0</v>
      </c>
      <c r="L80" s="45">
        <v>2254179</v>
      </c>
      <c r="M80" s="45">
        <v>0</v>
      </c>
      <c r="R80" s="43" t="s">
        <v>271</v>
      </c>
      <c r="S80" s="30" t="b">
        <f t="shared" si="5"/>
        <v>1</v>
      </c>
    </row>
    <row r="81" spans="1:19" ht="12" customHeight="1" x14ac:dyDescent="0.2">
      <c r="A81" s="40">
        <v>70</v>
      </c>
      <c r="B81" s="44" t="s">
        <v>142</v>
      </c>
      <c r="C81" s="47" t="s">
        <v>336</v>
      </c>
      <c r="D81" s="37">
        <f t="shared" si="6"/>
        <v>2156929</v>
      </c>
      <c r="E81" s="37">
        <v>0</v>
      </c>
      <c r="F81" s="37">
        <f t="shared" si="7"/>
        <v>0</v>
      </c>
      <c r="G81" s="37">
        <v>0</v>
      </c>
      <c r="H81" s="37">
        <v>0</v>
      </c>
      <c r="I81" s="37">
        <v>0</v>
      </c>
      <c r="J81" s="37">
        <f t="shared" si="8"/>
        <v>2156929</v>
      </c>
      <c r="K81" s="37">
        <v>0</v>
      </c>
      <c r="L81" s="45">
        <v>2156929</v>
      </c>
      <c r="M81" s="45">
        <v>0</v>
      </c>
      <c r="R81" s="43" t="s">
        <v>272</v>
      </c>
      <c r="S81" s="30" t="b">
        <f t="shared" si="5"/>
        <v>1</v>
      </c>
    </row>
    <row r="82" spans="1:19" ht="12" customHeight="1" x14ac:dyDescent="0.2">
      <c r="A82" s="40">
        <v>71</v>
      </c>
      <c r="B82" s="41" t="s">
        <v>143</v>
      </c>
      <c r="C82" s="47" t="s">
        <v>337</v>
      </c>
      <c r="D82" s="37">
        <f t="shared" si="6"/>
        <v>11651782</v>
      </c>
      <c r="E82" s="37">
        <v>0</v>
      </c>
      <c r="F82" s="37">
        <f t="shared" si="7"/>
        <v>0</v>
      </c>
      <c r="G82" s="37">
        <v>0</v>
      </c>
      <c r="H82" s="37">
        <v>0</v>
      </c>
      <c r="I82" s="37">
        <v>0</v>
      </c>
      <c r="J82" s="37">
        <f t="shared" si="8"/>
        <v>11651782</v>
      </c>
      <c r="K82" s="37">
        <v>0</v>
      </c>
      <c r="L82" s="45">
        <v>11651782</v>
      </c>
      <c r="M82" s="45">
        <v>0</v>
      </c>
      <c r="R82" s="43" t="s">
        <v>273</v>
      </c>
      <c r="S82" s="30" t="b">
        <f t="shared" si="5"/>
        <v>1</v>
      </c>
    </row>
    <row r="83" spans="1:19" ht="12" customHeight="1" x14ac:dyDescent="0.2">
      <c r="A83" s="40">
        <v>72</v>
      </c>
      <c r="B83" s="41" t="s">
        <v>144</v>
      </c>
      <c r="C83" s="47" t="s">
        <v>338</v>
      </c>
      <c r="D83" s="37">
        <f t="shared" si="6"/>
        <v>1698115</v>
      </c>
      <c r="E83" s="37">
        <v>0</v>
      </c>
      <c r="F83" s="37">
        <f t="shared" si="7"/>
        <v>0</v>
      </c>
      <c r="G83" s="37">
        <v>0</v>
      </c>
      <c r="H83" s="37">
        <v>0</v>
      </c>
      <c r="I83" s="37">
        <v>0</v>
      </c>
      <c r="J83" s="37">
        <f t="shared" si="8"/>
        <v>1698115</v>
      </c>
      <c r="K83" s="37">
        <v>0</v>
      </c>
      <c r="L83" s="45">
        <v>1698115</v>
      </c>
      <c r="M83" s="45">
        <v>0</v>
      </c>
      <c r="R83" s="43" t="s">
        <v>274</v>
      </c>
      <c r="S83" s="30" t="b">
        <f t="shared" si="5"/>
        <v>1</v>
      </c>
    </row>
    <row r="84" spans="1:19" ht="12" customHeight="1" x14ac:dyDescent="0.2">
      <c r="A84" s="40">
        <v>73</v>
      </c>
      <c r="B84" s="41" t="s">
        <v>145</v>
      </c>
      <c r="C84" s="47" t="s">
        <v>339</v>
      </c>
      <c r="D84" s="37">
        <f t="shared" si="6"/>
        <v>1693750</v>
      </c>
      <c r="E84" s="37">
        <v>0</v>
      </c>
      <c r="F84" s="37">
        <f t="shared" si="7"/>
        <v>0</v>
      </c>
      <c r="G84" s="37">
        <v>0</v>
      </c>
      <c r="H84" s="37">
        <v>0</v>
      </c>
      <c r="I84" s="37">
        <v>0</v>
      </c>
      <c r="J84" s="37">
        <f t="shared" si="8"/>
        <v>1693750</v>
      </c>
      <c r="K84" s="37">
        <v>0</v>
      </c>
      <c r="L84" s="45">
        <v>1693750</v>
      </c>
      <c r="M84" s="45">
        <v>0</v>
      </c>
      <c r="R84" s="43" t="s">
        <v>275</v>
      </c>
      <c r="S84" s="30" t="b">
        <f t="shared" si="5"/>
        <v>1</v>
      </c>
    </row>
    <row r="85" spans="1:19" ht="12" customHeight="1" x14ac:dyDescent="0.2">
      <c r="A85" s="40">
        <v>74</v>
      </c>
      <c r="B85" s="46" t="s">
        <v>146</v>
      </c>
      <c r="C85" s="47" t="s">
        <v>147</v>
      </c>
      <c r="D85" s="37">
        <f t="shared" si="6"/>
        <v>167585145</v>
      </c>
      <c r="E85" s="37">
        <v>66645864</v>
      </c>
      <c r="F85" s="37">
        <f t="shared" si="7"/>
        <v>66828583</v>
      </c>
      <c r="G85" s="37">
        <v>57440976</v>
      </c>
      <c r="H85" s="37">
        <v>0</v>
      </c>
      <c r="I85" s="37">
        <v>9387607</v>
      </c>
      <c r="J85" s="37">
        <f t="shared" si="8"/>
        <v>34110698</v>
      </c>
      <c r="K85" s="37">
        <v>18435574</v>
      </c>
      <c r="L85" s="45">
        <v>15675124</v>
      </c>
      <c r="M85" s="45">
        <v>26195403</v>
      </c>
      <c r="R85" s="43" t="s">
        <v>147</v>
      </c>
      <c r="S85" s="30" t="b">
        <f t="shared" si="5"/>
        <v>1</v>
      </c>
    </row>
    <row r="86" spans="1:19" ht="12" customHeight="1" x14ac:dyDescent="0.2">
      <c r="A86" s="40">
        <v>75</v>
      </c>
      <c r="B86" s="41" t="s">
        <v>148</v>
      </c>
      <c r="C86" s="47" t="s">
        <v>340</v>
      </c>
      <c r="D86" s="37">
        <f t="shared" si="6"/>
        <v>245760844</v>
      </c>
      <c r="E86" s="37">
        <v>29079880</v>
      </c>
      <c r="F86" s="37">
        <f t="shared" si="7"/>
        <v>164211420</v>
      </c>
      <c r="G86" s="37">
        <v>139435824</v>
      </c>
      <c r="H86" s="37">
        <v>0</v>
      </c>
      <c r="I86" s="37">
        <v>24775596</v>
      </c>
      <c r="J86" s="37">
        <f t="shared" si="8"/>
        <v>52469544</v>
      </c>
      <c r="K86" s="37">
        <v>34886540</v>
      </c>
      <c r="L86" s="45">
        <v>17583004</v>
      </c>
      <c r="M86" s="45">
        <v>72878463</v>
      </c>
      <c r="R86" s="43" t="s">
        <v>276</v>
      </c>
      <c r="S86" s="30" t="b">
        <f t="shared" si="5"/>
        <v>1</v>
      </c>
    </row>
    <row r="87" spans="1:19" ht="12" customHeight="1" x14ac:dyDescent="0.2">
      <c r="A87" s="40">
        <v>76</v>
      </c>
      <c r="B87" s="46" t="s">
        <v>149</v>
      </c>
      <c r="C87" s="47" t="s">
        <v>36</v>
      </c>
      <c r="D87" s="37">
        <f t="shared" si="6"/>
        <v>140051521</v>
      </c>
      <c r="E87" s="37">
        <v>6069027</v>
      </c>
      <c r="F87" s="37">
        <f t="shared" si="7"/>
        <v>94615930</v>
      </c>
      <c r="G87" s="37">
        <v>82410633</v>
      </c>
      <c r="H87" s="37">
        <v>0</v>
      </c>
      <c r="I87" s="37">
        <v>12205297</v>
      </c>
      <c r="J87" s="37">
        <f t="shared" si="8"/>
        <v>39366564</v>
      </c>
      <c r="K87" s="37">
        <v>19746053</v>
      </c>
      <c r="L87" s="45">
        <v>19620511</v>
      </c>
      <c r="M87" s="45">
        <v>37395679</v>
      </c>
      <c r="R87" s="43" t="s">
        <v>36</v>
      </c>
      <c r="S87" s="30" t="b">
        <f t="shared" si="5"/>
        <v>1</v>
      </c>
    </row>
    <row r="88" spans="1:19" ht="12" customHeight="1" x14ac:dyDescent="0.2">
      <c r="A88" s="40">
        <v>77</v>
      </c>
      <c r="B88" s="49" t="s">
        <v>150</v>
      </c>
      <c r="C88" s="50" t="s">
        <v>38</v>
      </c>
      <c r="D88" s="37">
        <f t="shared" si="6"/>
        <v>38520329</v>
      </c>
      <c r="E88" s="37">
        <v>1811253</v>
      </c>
      <c r="F88" s="37">
        <f t="shared" si="7"/>
        <v>28064908</v>
      </c>
      <c r="G88" s="37">
        <v>24359687</v>
      </c>
      <c r="H88" s="37">
        <v>0</v>
      </c>
      <c r="I88" s="37">
        <v>3705221</v>
      </c>
      <c r="J88" s="37">
        <f t="shared" si="8"/>
        <v>8644168</v>
      </c>
      <c r="K88" s="37">
        <v>5783522</v>
      </c>
      <c r="L88" s="45">
        <v>2860646</v>
      </c>
      <c r="M88" s="45">
        <v>11992161</v>
      </c>
      <c r="R88" s="43" t="s">
        <v>38</v>
      </c>
      <c r="S88" s="30" t="b">
        <f t="shared" si="5"/>
        <v>1</v>
      </c>
    </row>
    <row r="89" spans="1:19" ht="12" customHeight="1" x14ac:dyDescent="0.2">
      <c r="A89" s="40">
        <v>78</v>
      </c>
      <c r="B89" s="41" t="s">
        <v>151</v>
      </c>
      <c r="C89" s="47" t="s">
        <v>37</v>
      </c>
      <c r="D89" s="37">
        <f t="shared" si="6"/>
        <v>292547477</v>
      </c>
      <c r="E89" s="37">
        <v>9904495</v>
      </c>
      <c r="F89" s="37">
        <f t="shared" si="7"/>
        <v>227488608</v>
      </c>
      <c r="G89" s="37">
        <v>134048354</v>
      </c>
      <c r="H89" s="37">
        <v>58773973</v>
      </c>
      <c r="I89" s="37">
        <v>34666281</v>
      </c>
      <c r="J89" s="37">
        <f t="shared" si="8"/>
        <v>55154374</v>
      </c>
      <c r="K89" s="37">
        <v>32185463</v>
      </c>
      <c r="L89" s="45">
        <v>22968911</v>
      </c>
      <c r="M89" s="45">
        <v>58233569</v>
      </c>
      <c r="R89" s="43" t="s">
        <v>37</v>
      </c>
      <c r="S89" s="30" t="b">
        <f t="shared" si="5"/>
        <v>1</v>
      </c>
    </row>
    <row r="90" spans="1:19" ht="12" customHeight="1" x14ac:dyDescent="0.2">
      <c r="A90" s="40">
        <v>79</v>
      </c>
      <c r="B90" s="49" t="s">
        <v>152</v>
      </c>
      <c r="C90" s="50" t="s">
        <v>53</v>
      </c>
      <c r="D90" s="37">
        <f t="shared" si="6"/>
        <v>99007660</v>
      </c>
      <c r="E90" s="37">
        <v>81504359</v>
      </c>
      <c r="F90" s="37">
        <f t="shared" si="7"/>
        <v>2863224</v>
      </c>
      <c r="G90" s="37">
        <v>2863224</v>
      </c>
      <c r="H90" s="37">
        <v>0</v>
      </c>
      <c r="I90" s="37">
        <v>0</v>
      </c>
      <c r="J90" s="37">
        <f t="shared" si="8"/>
        <v>14640077</v>
      </c>
      <c r="K90" s="37">
        <v>6840599</v>
      </c>
      <c r="L90" s="45">
        <v>7799478</v>
      </c>
      <c r="M90" s="45">
        <v>0</v>
      </c>
      <c r="R90" s="43" t="s">
        <v>53</v>
      </c>
      <c r="S90" s="30" t="b">
        <f t="shared" si="5"/>
        <v>1</v>
      </c>
    </row>
    <row r="91" spans="1:19" ht="12" customHeight="1" x14ac:dyDescent="0.2">
      <c r="A91" s="40">
        <v>80</v>
      </c>
      <c r="B91" s="41" t="s">
        <v>153</v>
      </c>
      <c r="C91" s="47" t="s">
        <v>341</v>
      </c>
      <c r="D91" s="37">
        <f t="shared" si="6"/>
        <v>220514842</v>
      </c>
      <c r="E91" s="37">
        <v>7909767</v>
      </c>
      <c r="F91" s="37">
        <f t="shared" si="7"/>
        <v>132653166</v>
      </c>
      <c r="G91" s="37">
        <v>107802335</v>
      </c>
      <c r="H91" s="37">
        <v>0</v>
      </c>
      <c r="I91" s="37">
        <v>24850831</v>
      </c>
      <c r="J91" s="37">
        <f t="shared" si="8"/>
        <v>79951909</v>
      </c>
      <c r="K91" s="37">
        <v>26166895</v>
      </c>
      <c r="L91" s="45">
        <v>53785014</v>
      </c>
      <c r="M91" s="45">
        <v>51753639</v>
      </c>
      <c r="R91" s="43" t="s">
        <v>257</v>
      </c>
      <c r="S91" s="30" t="b">
        <f t="shared" si="5"/>
        <v>1</v>
      </c>
    </row>
    <row r="92" spans="1:19" ht="12" customHeight="1" x14ac:dyDescent="0.2">
      <c r="A92" s="40">
        <v>81</v>
      </c>
      <c r="B92" s="49" t="s">
        <v>154</v>
      </c>
      <c r="C92" s="50" t="s">
        <v>45</v>
      </c>
      <c r="D92" s="37">
        <f t="shared" si="6"/>
        <v>11300480</v>
      </c>
      <c r="E92" s="37">
        <v>0</v>
      </c>
      <c r="F92" s="37">
        <f t="shared" si="7"/>
        <v>0</v>
      </c>
      <c r="G92" s="37">
        <v>0</v>
      </c>
      <c r="H92" s="37">
        <v>0</v>
      </c>
      <c r="I92" s="37">
        <v>0</v>
      </c>
      <c r="J92" s="37">
        <f t="shared" si="8"/>
        <v>11300480</v>
      </c>
      <c r="K92" s="37">
        <v>0</v>
      </c>
      <c r="L92" s="45">
        <v>11300480</v>
      </c>
      <c r="M92" s="45">
        <v>0</v>
      </c>
      <c r="R92" s="43" t="s">
        <v>45</v>
      </c>
      <c r="S92" s="30" t="b">
        <f t="shared" si="5"/>
        <v>1</v>
      </c>
    </row>
    <row r="93" spans="1:19" ht="12" customHeight="1" x14ac:dyDescent="0.2">
      <c r="A93" s="40">
        <v>82</v>
      </c>
      <c r="B93" s="44" t="s">
        <v>155</v>
      </c>
      <c r="C93" s="48" t="s">
        <v>291</v>
      </c>
      <c r="D93" s="37">
        <f t="shared" si="6"/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f t="shared" si="8"/>
        <v>0</v>
      </c>
      <c r="K93" s="37">
        <v>0</v>
      </c>
      <c r="L93" s="45">
        <v>0</v>
      </c>
      <c r="M93" s="45">
        <v>0</v>
      </c>
      <c r="R93" s="57" t="s">
        <v>291</v>
      </c>
      <c r="S93" s="30" t="b">
        <f t="shared" si="5"/>
        <v>1</v>
      </c>
    </row>
    <row r="94" spans="1:19" ht="22.5" customHeight="1" x14ac:dyDescent="0.2">
      <c r="A94" s="193">
        <v>83</v>
      </c>
      <c r="B94" s="196" t="s">
        <v>156</v>
      </c>
      <c r="C94" s="47" t="s">
        <v>277</v>
      </c>
      <c r="D94" s="37">
        <f t="shared" si="6"/>
        <v>15109424</v>
      </c>
      <c r="E94" s="37">
        <f>E95+E96+E97</f>
        <v>461708</v>
      </c>
      <c r="F94" s="37">
        <f t="shared" ref="F94:I94" si="9">F95+F96+F97</f>
        <v>7073783</v>
      </c>
      <c r="G94" s="37">
        <f t="shared" si="9"/>
        <v>6173218</v>
      </c>
      <c r="H94" s="37">
        <f t="shared" si="9"/>
        <v>0</v>
      </c>
      <c r="I94" s="37">
        <f t="shared" si="9"/>
        <v>900565</v>
      </c>
      <c r="J94" s="37">
        <f t="shared" si="8"/>
        <v>7573933</v>
      </c>
      <c r="K94" s="37">
        <f>K95+K96+K97</f>
        <v>1406999</v>
      </c>
      <c r="L94" s="37">
        <f t="shared" ref="L94:M94" si="10">L95+L96+L97</f>
        <v>6166934</v>
      </c>
      <c r="M94" s="37">
        <f t="shared" si="10"/>
        <v>1308082</v>
      </c>
      <c r="R94" s="58" t="s">
        <v>277</v>
      </c>
      <c r="S94" s="30" t="b">
        <f t="shared" si="5"/>
        <v>1</v>
      </c>
    </row>
    <row r="95" spans="1:19" ht="22.5" customHeight="1" x14ac:dyDescent="0.2">
      <c r="A95" s="194"/>
      <c r="B95" s="197"/>
      <c r="C95" s="47" t="s">
        <v>278</v>
      </c>
      <c r="D95" s="38">
        <f t="shared" si="6"/>
        <v>11212420</v>
      </c>
      <c r="E95" s="37">
        <v>461708</v>
      </c>
      <c r="F95" s="37">
        <f t="shared" si="7"/>
        <v>7073783</v>
      </c>
      <c r="G95" s="37">
        <v>6173218</v>
      </c>
      <c r="H95" s="37">
        <v>0</v>
      </c>
      <c r="I95" s="37">
        <v>900565</v>
      </c>
      <c r="J95" s="37">
        <f t="shared" si="8"/>
        <v>3676929</v>
      </c>
      <c r="K95" s="37">
        <v>1406999</v>
      </c>
      <c r="L95" s="45">
        <f>2269930</f>
        <v>2269930</v>
      </c>
      <c r="M95" s="45">
        <v>1308082</v>
      </c>
      <c r="R95" s="43" t="s">
        <v>278</v>
      </c>
      <c r="S95" s="30" t="b">
        <f t="shared" si="5"/>
        <v>1</v>
      </c>
    </row>
    <row r="96" spans="1:19" ht="15.75" customHeight="1" x14ac:dyDescent="0.2">
      <c r="A96" s="194"/>
      <c r="B96" s="197"/>
      <c r="C96" s="47" t="s">
        <v>279</v>
      </c>
      <c r="D96" s="37">
        <f t="shared" si="6"/>
        <v>2244204</v>
      </c>
      <c r="E96" s="37">
        <v>0</v>
      </c>
      <c r="F96" s="37">
        <f t="shared" si="7"/>
        <v>0</v>
      </c>
      <c r="G96" s="37">
        <v>0</v>
      </c>
      <c r="H96" s="37">
        <v>0</v>
      </c>
      <c r="I96" s="37">
        <v>0</v>
      </c>
      <c r="J96" s="37">
        <f t="shared" si="8"/>
        <v>2244204</v>
      </c>
      <c r="K96" s="37">
        <v>0</v>
      </c>
      <c r="L96" s="45">
        <v>2244204</v>
      </c>
      <c r="M96" s="45">
        <v>0</v>
      </c>
      <c r="R96" s="43" t="s">
        <v>279</v>
      </c>
      <c r="S96" s="30" t="b">
        <f t="shared" si="5"/>
        <v>1</v>
      </c>
    </row>
    <row r="97" spans="1:19" ht="30" customHeight="1" x14ac:dyDescent="0.2">
      <c r="A97" s="195"/>
      <c r="B97" s="198"/>
      <c r="C97" s="28" t="s">
        <v>390</v>
      </c>
      <c r="D97" s="37">
        <f t="shared" si="6"/>
        <v>1652800</v>
      </c>
      <c r="E97" s="37">
        <v>0</v>
      </c>
      <c r="F97" s="37">
        <f t="shared" si="7"/>
        <v>0</v>
      </c>
      <c r="G97" s="37">
        <v>0</v>
      </c>
      <c r="H97" s="37">
        <v>0</v>
      </c>
      <c r="I97" s="37">
        <v>0</v>
      </c>
      <c r="J97" s="37">
        <f t="shared" si="8"/>
        <v>1652800</v>
      </c>
      <c r="K97" s="37">
        <v>0</v>
      </c>
      <c r="L97" s="45">
        <v>1652800</v>
      </c>
      <c r="M97" s="45">
        <v>0</v>
      </c>
      <c r="R97" s="43"/>
    </row>
    <row r="98" spans="1:19" ht="12" customHeight="1" x14ac:dyDescent="0.2">
      <c r="A98" s="40">
        <v>84</v>
      </c>
      <c r="B98" s="44" t="s">
        <v>157</v>
      </c>
      <c r="C98" s="42" t="s">
        <v>52</v>
      </c>
      <c r="D98" s="37">
        <f t="shared" si="6"/>
        <v>1681386</v>
      </c>
      <c r="E98" s="37">
        <v>0</v>
      </c>
      <c r="F98" s="37">
        <f t="shared" si="7"/>
        <v>0</v>
      </c>
      <c r="G98" s="37">
        <v>0</v>
      </c>
      <c r="H98" s="37">
        <v>0</v>
      </c>
      <c r="I98" s="37">
        <v>0</v>
      </c>
      <c r="J98" s="37">
        <f t="shared" si="8"/>
        <v>1681386</v>
      </c>
      <c r="K98" s="37">
        <v>0</v>
      </c>
      <c r="L98" s="45">
        <v>1681386</v>
      </c>
      <c r="M98" s="45">
        <v>0</v>
      </c>
      <c r="R98" s="43" t="s">
        <v>52</v>
      </c>
      <c r="S98" s="30" t="b">
        <f t="shared" ref="S98:S154" si="11">R98=C98</f>
        <v>1</v>
      </c>
    </row>
    <row r="99" spans="1:19" ht="12" customHeight="1" x14ac:dyDescent="0.2">
      <c r="A99" s="40">
        <v>85</v>
      </c>
      <c r="B99" s="44" t="s">
        <v>158</v>
      </c>
      <c r="C99" s="50" t="s">
        <v>159</v>
      </c>
      <c r="D99" s="37">
        <f t="shared" si="6"/>
        <v>8505283</v>
      </c>
      <c r="E99" s="37">
        <v>385389</v>
      </c>
      <c r="F99" s="37">
        <f t="shared" si="7"/>
        <v>6084199</v>
      </c>
      <c r="G99" s="37">
        <v>5155509</v>
      </c>
      <c r="H99" s="37">
        <v>0</v>
      </c>
      <c r="I99" s="37">
        <v>928690</v>
      </c>
      <c r="J99" s="37">
        <f t="shared" si="8"/>
        <v>2035695</v>
      </c>
      <c r="K99" s="37">
        <v>1235341</v>
      </c>
      <c r="L99" s="45">
        <v>800354</v>
      </c>
      <c r="M99" s="45">
        <v>2610538</v>
      </c>
      <c r="R99" s="43" t="s">
        <v>159</v>
      </c>
      <c r="S99" s="30" t="b">
        <f t="shared" si="11"/>
        <v>1</v>
      </c>
    </row>
    <row r="100" spans="1:19" ht="12" customHeight="1" x14ac:dyDescent="0.2">
      <c r="A100" s="40">
        <v>86</v>
      </c>
      <c r="B100" s="46" t="s">
        <v>160</v>
      </c>
      <c r="C100" s="47" t="s">
        <v>161</v>
      </c>
      <c r="D100" s="37">
        <f t="shared" si="6"/>
        <v>35428288</v>
      </c>
      <c r="E100" s="37">
        <v>1561986</v>
      </c>
      <c r="F100" s="37">
        <f t="shared" si="7"/>
        <v>26079625</v>
      </c>
      <c r="G100" s="37">
        <v>21327317</v>
      </c>
      <c r="H100" s="37">
        <v>0</v>
      </c>
      <c r="I100" s="37">
        <v>4752308</v>
      </c>
      <c r="J100" s="37">
        <f t="shared" si="8"/>
        <v>7786677</v>
      </c>
      <c r="K100" s="37">
        <v>5081584</v>
      </c>
      <c r="L100" s="45">
        <v>2705093</v>
      </c>
      <c r="M100" s="45">
        <v>8852763</v>
      </c>
      <c r="R100" s="43" t="s">
        <v>161</v>
      </c>
      <c r="S100" s="30" t="b">
        <f t="shared" si="11"/>
        <v>1</v>
      </c>
    </row>
    <row r="101" spans="1:19" ht="12" customHeight="1" x14ac:dyDescent="0.2">
      <c r="A101" s="40">
        <v>87</v>
      </c>
      <c r="B101" s="44" t="s">
        <v>162</v>
      </c>
      <c r="C101" s="42" t="s">
        <v>28</v>
      </c>
      <c r="D101" s="37">
        <f t="shared" si="6"/>
        <v>32679291</v>
      </c>
      <c r="E101" s="37">
        <v>11545971</v>
      </c>
      <c r="F101" s="37">
        <f t="shared" si="7"/>
        <v>14991634</v>
      </c>
      <c r="G101" s="37">
        <v>13344433</v>
      </c>
      <c r="H101" s="37">
        <v>0</v>
      </c>
      <c r="I101" s="37">
        <v>1647201</v>
      </c>
      <c r="J101" s="37">
        <f t="shared" si="8"/>
        <v>6141686</v>
      </c>
      <c r="K101" s="37">
        <v>4213430</v>
      </c>
      <c r="L101" s="45">
        <v>1928256</v>
      </c>
      <c r="M101" s="45">
        <v>6848444</v>
      </c>
      <c r="R101" s="43" t="s">
        <v>28</v>
      </c>
      <c r="S101" s="30" t="b">
        <f t="shared" si="11"/>
        <v>1</v>
      </c>
    </row>
    <row r="102" spans="1:19" ht="12" customHeight="1" x14ac:dyDescent="0.2">
      <c r="A102" s="40">
        <v>88</v>
      </c>
      <c r="B102" s="46" t="s">
        <v>163</v>
      </c>
      <c r="C102" s="47" t="s">
        <v>12</v>
      </c>
      <c r="D102" s="37">
        <f t="shared" si="6"/>
        <v>30829084</v>
      </c>
      <c r="E102" s="37">
        <v>11685197</v>
      </c>
      <c r="F102" s="37">
        <f t="shared" si="7"/>
        <v>13658356</v>
      </c>
      <c r="G102" s="37">
        <v>12775268</v>
      </c>
      <c r="H102" s="37">
        <v>0</v>
      </c>
      <c r="I102" s="37">
        <v>883088</v>
      </c>
      <c r="J102" s="37">
        <f t="shared" si="8"/>
        <v>5485531</v>
      </c>
      <c r="K102" s="37">
        <v>4289596</v>
      </c>
      <c r="L102" s="45">
        <v>1195935</v>
      </c>
      <c r="M102" s="45">
        <v>6164865</v>
      </c>
      <c r="R102" s="43" t="s">
        <v>12</v>
      </c>
      <c r="S102" s="30" t="b">
        <f t="shared" si="11"/>
        <v>1</v>
      </c>
    </row>
    <row r="103" spans="1:19" ht="12" customHeight="1" x14ac:dyDescent="0.2">
      <c r="A103" s="40">
        <v>89</v>
      </c>
      <c r="B103" s="46" t="s">
        <v>164</v>
      </c>
      <c r="C103" s="47" t="s">
        <v>27</v>
      </c>
      <c r="D103" s="37">
        <f t="shared" si="6"/>
        <v>95936433</v>
      </c>
      <c r="E103" s="37">
        <v>33833487</v>
      </c>
      <c r="F103" s="37">
        <f t="shared" si="7"/>
        <v>41907126</v>
      </c>
      <c r="G103" s="37">
        <v>36640847</v>
      </c>
      <c r="H103" s="37">
        <v>0</v>
      </c>
      <c r="I103" s="37">
        <v>5266279</v>
      </c>
      <c r="J103" s="37">
        <f t="shared" si="8"/>
        <v>20195820</v>
      </c>
      <c r="K103" s="37">
        <v>11877446</v>
      </c>
      <c r="L103" s="45">
        <v>8318374</v>
      </c>
      <c r="M103" s="45">
        <v>14639268</v>
      </c>
      <c r="R103" s="43" t="s">
        <v>27</v>
      </c>
      <c r="S103" s="30" t="b">
        <f t="shared" si="11"/>
        <v>1</v>
      </c>
    </row>
    <row r="104" spans="1:19" ht="12" customHeight="1" x14ac:dyDescent="0.2">
      <c r="A104" s="40">
        <v>90</v>
      </c>
      <c r="B104" s="44" t="s">
        <v>165</v>
      </c>
      <c r="C104" s="50" t="s">
        <v>46</v>
      </c>
      <c r="D104" s="37">
        <f t="shared" si="6"/>
        <v>39002868</v>
      </c>
      <c r="E104" s="37">
        <v>13400584</v>
      </c>
      <c r="F104" s="37">
        <f t="shared" si="7"/>
        <v>17885592</v>
      </c>
      <c r="G104" s="37">
        <v>15498363</v>
      </c>
      <c r="H104" s="37">
        <v>0</v>
      </c>
      <c r="I104" s="37">
        <v>2387229</v>
      </c>
      <c r="J104" s="37">
        <f t="shared" si="8"/>
        <v>7716692</v>
      </c>
      <c r="K104" s="37">
        <v>5110392</v>
      </c>
      <c r="L104" s="45">
        <v>2606300</v>
      </c>
      <c r="M104" s="45">
        <v>8778216</v>
      </c>
      <c r="R104" s="43" t="s">
        <v>46</v>
      </c>
      <c r="S104" s="30" t="b">
        <f t="shared" si="11"/>
        <v>1</v>
      </c>
    </row>
    <row r="105" spans="1:19" ht="12" customHeight="1" x14ac:dyDescent="0.2">
      <c r="A105" s="40">
        <v>91</v>
      </c>
      <c r="B105" s="44" t="s">
        <v>166</v>
      </c>
      <c r="C105" s="42" t="s">
        <v>33</v>
      </c>
      <c r="D105" s="37">
        <f t="shared" si="6"/>
        <v>46433324</v>
      </c>
      <c r="E105" s="37">
        <v>11783015</v>
      </c>
      <c r="F105" s="37">
        <f t="shared" si="7"/>
        <v>23392006</v>
      </c>
      <c r="G105" s="37">
        <v>20185569</v>
      </c>
      <c r="H105" s="37">
        <v>0</v>
      </c>
      <c r="I105" s="37">
        <v>3206437</v>
      </c>
      <c r="J105" s="37">
        <f t="shared" si="8"/>
        <v>11258303</v>
      </c>
      <c r="K105" s="37">
        <v>6290675</v>
      </c>
      <c r="L105" s="45">
        <v>4967628</v>
      </c>
      <c r="M105" s="45">
        <v>11262165</v>
      </c>
      <c r="R105" s="43" t="s">
        <v>33</v>
      </c>
      <c r="S105" s="30" t="b">
        <f t="shared" si="11"/>
        <v>1</v>
      </c>
    </row>
    <row r="106" spans="1:19" ht="12" customHeight="1" x14ac:dyDescent="0.2">
      <c r="A106" s="40">
        <v>92</v>
      </c>
      <c r="B106" s="41" t="s">
        <v>167</v>
      </c>
      <c r="C106" s="42" t="s">
        <v>29</v>
      </c>
      <c r="D106" s="37">
        <f t="shared" si="6"/>
        <v>103730662</v>
      </c>
      <c r="E106" s="37">
        <v>39211210</v>
      </c>
      <c r="F106" s="37">
        <f t="shared" si="7"/>
        <v>45513577</v>
      </c>
      <c r="G106" s="37">
        <v>41633995</v>
      </c>
      <c r="H106" s="37">
        <v>0</v>
      </c>
      <c r="I106" s="37">
        <v>3879582</v>
      </c>
      <c r="J106" s="37">
        <f t="shared" si="8"/>
        <v>19005875</v>
      </c>
      <c r="K106" s="37">
        <v>14206200</v>
      </c>
      <c r="L106" s="45">
        <v>4799675</v>
      </c>
      <c r="M106" s="45">
        <v>16874260</v>
      </c>
      <c r="R106" s="43" t="s">
        <v>29</v>
      </c>
      <c r="S106" s="30" t="b">
        <f t="shared" si="11"/>
        <v>1</v>
      </c>
    </row>
    <row r="107" spans="1:19" ht="12" customHeight="1" x14ac:dyDescent="0.2">
      <c r="A107" s="40">
        <v>93</v>
      </c>
      <c r="B107" s="41" t="s">
        <v>168</v>
      </c>
      <c r="C107" s="42" t="s">
        <v>30</v>
      </c>
      <c r="D107" s="37">
        <f t="shared" si="6"/>
        <v>87349442</v>
      </c>
      <c r="E107" s="37">
        <v>25363627</v>
      </c>
      <c r="F107" s="37">
        <f t="shared" si="7"/>
        <v>39508686</v>
      </c>
      <c r="G107" s="37">
        <v>34156393</v>
      </c>
      <c r="H107" s="37">
        <v>0</v>
      </c>
      <c r="I107" s="37">
        <v>5352293</v>
      </c>
      <c r="J107" s="37">
        <f t="shared" si="8"/>
        <v>22477129</v>
      </c>
      <c r="K107" s="37">
        <v>11338991</v>
      </c>
      <c r="L107" s="45">
        <v>11138138</v>
      </c>
      <c r="M107" s="45">
        <v>12184857</v>
      </c>
      <c r="R107" s="43" t="s">
        <v>30</v>
      </c>
      <c r="S107" s="30" t="b">
        <f t="shared" si="11"/>
        <v>1</v>
      </c>
    </row>
    <row r="108" spans="1:19" ht="12" customHeight="1" x14ac:dyDescent="0.2">
      <c r="A108" s="40">
        <v>94</v>
      </c>
      <c r="B108" s="46" t="s">
        <v>169</v>
      </c>
      <c r="C108" s="47" t="s">
        <v>14</v>
      </c>
      <c r="D108" s="37">
        <f t="shared" si="6"/>
        <v>29590521</v>
      </c>
      <c r="E108" s="37">
        <v>10227259</v>
      </c>
      <c r="F108" s="37">
        <f t="shared" si="7"/>
        <v>13011465</v>
      </c>
      <c r="G108" s="37">
        <v>12215703</v>
      </c>
      <c r="H108" s="37">
        <v>0</v>
      </c>
      <c r="I108" s="37">
        <v>795762</v>
      </c>
      <c r="J108" s="37">
        <f t="shared" si="8"/>
        <v>6351797</v>
      </c>
      <c r="K108" s="37">
        <v>3916962</v>
      </c>
      <c r="L108" s="45">
        <v>2434835</v>
      </c>
      <c r="M108" s="45">
        <v>5477066</v>
      </c>
      <c r="R108" s="43" t="s">
        <v>14</v>
      </c>
      <c r="S108" s="30" t="b">
        <f t="shared" si="11"/>
        <v>1</v>
      </c>
    </row>
    <row r="109" spans="1:19" ht="12" customHeight="1" x14ac:dyDescent="0.2">
      <c r="A109" s="40">
        <v>95</v>
      </c>
      <c r="B109" s="49" t="s">
        <v>170</v>
      </c>
      <c r="C109" s="50" t="s">
        <v>31</v>
      </c>
      <c r="D109" s="37">
        <f t="shared" si="6"/>
        <v>45095370</v>
      </c>
      <c r="E109" s="37">
        <v>14403013</v>
      </c>
      <c r="F109" s="37">
        <f t="shared" si="7"/>
        <v>21348572</v>
      </c>
      <c r="G109" s="37">
        <v>18575220</v>
      </c>
      <c r="H109" s="37">
        <v>0</v>
      </c>
      <c r="I109" s="37">
        <v>2773352</v>
      </c>
      <c r="J109" s="37">
        <f t="shared" si="8"/>
        <v>9343785</v>
      </c>
      <c r="K109" s="37">
        <v>6097892</v>
      </c>
      <c r="L109" s="45">
        <v>3245893</v>
      </c>
      <c r="M109" s="45">
        <v>9824681</v>
      </c>
      <c r="R109" s="43" t="s">
        <v>31</v>
      </c>
      <c r="S109" s="30" t="b">
        <f t="shared" si="11"/>
        <v>1</v>
      </c>
    </row>
    <row r="110" spans="1:19" ht="12" customHeight="1" x14ac:dyDescent="0.2">
      <c r="A110" s="40">
        <v>96</v>
      </c>
      <c r="B110" s="41" t="s">
        <v>171</v>
      </c>
      <c r="C110" s="42" t="s">
        <v>15</v>
      </c>
      <c r="D110" s="37">
        <f t="shared" si="6"/>
        <v>45029790</v>
      </c>
      <c r="E110" s="37">
        <v>15770643</v>
      </c>
      <c r="F110" s="37">
        <f t="shared" si="7"/>
        <v>18794990</v>
      </c>
      <c r="G110" s="37">
        <v>17763603</v>
      </c>
      <c r="H110" s="37">
        <v>0</v>
      </c>
      <c r="I110" s="37">
        <v>1031387</v>
      </c>
      <c r="J110" s="37">
        <f t="shared" si="8"/>
        <v>10464157</v>
      </c>
      <c r="K110" s="37">
        <v>5861898</v>
      </c>
      <c r="L110" s="45">
        <v>4602259</v>
      </c>
      <c r="M110" s="45">
        <v>8326717</v>
      </c>
      <c r="R110" s="43" t="s">
        <v>15</v>
      </c>
      <c r="S110" s="30" t="b">
        <f t="shared" si="11"/>
        <v>1</v>
      </c>
    </row>
    <row r="111" spans="1:19" ht="12" customHeight="1" x14ac:dyDescent="0.2">
      <c r="A111" s="40">
        <v>97</v>
      </c>
      <c r="B111" s="44" t="s">
        <v>172</v>
      </c>
      <c r="C111" s="42" t="s">
        <v>13</v>
      </c>
      <c r="D111" s="37">
        <f t="shared" si="6"/>
        <v>61811987</v>
      </c>
      <c r="E111" s="37">
        <v>19883311</v>
      </c>
      <c r="F111" s="37">
        <f t="shared" si="7"/>
        <v>22622126</v>
      </c>
      <c r="G111" s="37">
        <v>20697766</v>
      </c>
      <c r="H111" s="37">
        <v>0</v>
      </c>
      <c r="I111" s="37">
        <v>1924360</v>
      </c>
      <c r="J111" s="37">
        <f t="shared" si="8"/>
        <v>19306550</v>
      </c>
      <c r="K111" s="37">
        <v>6926523</v>
      </c>
      <c r="L111" s="45">
        <v>12380027</v>
      </c>
      <c r="M111" s="45">
        <v>9662930</v>
      </c>
      <c r="R111" s="48" t="s">
        <v>13</v>
      </c>
      <c r="S111" s="30" t="b">
        <f t="shared" si="11"/>
        <v>1</v>
      </c>
    </row>
    <row r="112" spans="1:19" ht="12" customHeight="1" x14ac:dyDescent="0.2">
      <c r="A112" s="40">
        <v>98</v>
      </c>
      <c r="B112" s="46" t="s">
        <v>173</v>
      </c>
      <c r="C112" s="47" t="s">
        <v>32</v>
      </c>
      <c r="D112" s="37">
        <f t="shared" si="6"/>
        <v>39874474</v>
      </c>
      <c r="E112" s="37">
        <v>13189940</v>
      </c>
      <c r="F112" s="37">
        <f t="shared" si="7"/>
        <v>15990128</v>
      </c>
      <c r="G112" s="37">
        <v>14007490</v>
      </c>
      <c r="H112" s="37">
        <v>0</v>
      </c>
      <c r="I112" s="37">
        <v>1982638</v>
      </c>
      <c r="J112" s="37">
        <f t="shared" si="8"/>
        <v>10694406</v>
      </c>
      <c r="K112" s="37">
        <v>4577440</v>
      </c>
      <c r="L112" s="45">
        <v>6116966</v>
      </c>
      <c r="M112" s="45">
        <v>6132513</v>
      </c>
      <c r="R112" s="43" t="s">
        <v>32</v>
      </c>
      <c r="S112" s="30" t="b">
        <f t="shared" si="11"/>
        <v>1</v>
      </c>
    </row>
    <row r="113" spans="1:19" ht="12" customHeight="1" x14ac:dyDescent="0.2">
      <c r="A113" s="40">
        <v>99</v>
      </c>
      <c r="B113" s="46" t="s">
        <v>174</v>
      </c>
      <c r="C113" s="47" t="s">
        <v>56</v>
      </c>
      <c r="D113" s="37">
        <f t="shared" si="6"/>
        <v>50154544</v>
      </c>
      <c r="E113" s="37">
        <v>16429026</v>
      </c>
      <c r="F113" s="37">
        <f t="shared" si="7"/>
        <v>22525733</v>
      </c>
      <c r="G113" s="37">
        <v>20494029</v>
      </c>
      <c r="H113" s="37">
        <v>0</v>
      </c>
      <c r="I113" s="37">
        <v>2031704</v>
      </c>
      <c r="J113" s="37">
        <f t="shared" si="8"/>
        <v>11199785</v>
      </c>
      <c r="K113" s="37">
        <v>6607823</v>
      </c>
      <c r="L113" s="45">
        <v>4591962</v>
      </c>
      <c r="M113" s="45">
        <v>11354997</v>
      </c>
      <c r="R113" s="43" t="s">
        <v>56</v>
      </c>
      <c r="S113" s="30" t="b">
        <f t="shared" si="11"/>
        <v>1</v>
      </c>
    </row>
    <row r="114" spans="1:19" ht="12" customHeight="1" x14ac:dyDescent="0.2">
      <c r="A114" s="40">
        <v>100</v>
      </c>
      <c r="B114" s="41" t="s">
        <v>175</v>
      </c>
      <c r="C114" s="42" t="s">
        <v>34</v>
      </c>
      <c r="D114" s="37">
        <f t="shared" si="6"/>
        <v>84912430</v>
      </c>
      <c r="E114" s="37">
        <v>25844942</v>
      </c>
      <c r="F114" s="37">
        <f t="shared" si="7"/>
        <v>38895928</v>
      </c>
      <c r="G114" s="37">
        <v>35329853</v>
      </c>
      <c r="H114" s="37">
        <v>0</v>
      </c>
      <c r="I114" s="37">
        <v>3566075</v>
      </c>
      <c r="J114" s="37">
        <f t="shared" si="8"/>
        <v>20171560</v>
      </c>
      <c r="K114" s="37">
        <v>11279717</v>
      </c>
      <c r="L114" s="45">
        <v>8891843</v>
      </c>
      <c r="M114" s="45">
        <v>17078210</v>
      </c>
      <c r="R114" s="43" t="s">
        <v>34</v>
      </c>
      <c r="S114" s="30" t="b">
        <f t="shared" si="11"/>
        <v>1</v>
      </c>
    </row>
    <row r="115" spans="1:19" ht="12" customHeight="1" x14ac:dyDescent="0.2">
      <c r="A115" s="40">
        <v>101</v>
      </c>
      <c r="B115" s="44" t="s">
        <v>176</v>
      </c>
      <c r="C115" s="42" t="s">
        <v>246</v>
      </c>
      <c r="D115" s="37">
        <f t="shared" si="6"/>
        <v>39960559</v>
      </c>
      <c r="E115" s="37">
        <v>12929140</v>
      </c>
      <c r="F115" s="37">
        <f t="shared" si="7"/>
        <v>18900183</v>
      </c>
      <c r="G115" s="37">
        <v>16237775</v>
      </c>
      <c r="H115" s="37">
        <v>0</v>
      </c>
      <c r="I115" s="37">
        <v>2662408</v>
      </c>
      <c r="J115" s="37">
        <f t="shared" si="8"/>
        <v>8131236</v>
      </c>
      <c r="K115" s="37">
        <v>5259150</v>
      </c>
      <c r="L115" s="45">
        <v>2872086</v>
      </c>
      <c r="M115" s="45">
        <v>8062287</v>
      </c>
      <c r="R115" s="43" t="s">
        <v>246</v>
      </c>
      <c r="S115" s="30" t="b">
        <f t="shared" si="11"/>
        <v>1</v>
      </c>
    </row>
    <row r="116" spans="1:19" ht="12" customHeight="1" x14ac:dyDescent="0.2">
      <c r="A116" s="40">
        <v>102</v>
      </c>
      <c r="B116" s="41" t="s">
        <v>177</v>
      </c>
      <c r="C116" s="47" t="s">
        <v>178</v>
      </c>
      <c r="D116" s="37">
        <f t="shared" si="6"/>
        <v>1278851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f t="shared" si="8"/>
        <v>1278851</v>
      </c>
      <c r="K116" s="37"/>
      <c r="L116" s="45">
        <v>1278851</v>
      </c>
      <c r="M116" s="45"/>
      <c r="R116" s="43" t="s">
        <v>178</v>
      </c>
      <c r="S116" s="30" t="b">
        <f t="shared" si="11"/>
        <v>1</v>
      </c>
    </row>
    <row r="117" spans="1:19" ht="12" customHeight="1" x14ac:dyDescent="0.2">
      <c r="A117" s="40">
        <v>103</v>
      </c>
      <c r="B117" s="41" t="s">
        <v>179</v>
      </c>
      <c r="C117" s="42" t="s">
        <v>180</v>
      </c>
      <c r="D117" s="37">
        <f t="shared" si="6"/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f t="shared" si="8"/>
        <v>0</v>
      </c>
      <c r="K117" s="37"/>
      <c r="L117" s="45">
        <v>0</v>
      </c>
      <c r="M117" s="45"/>
      <c r="R117" s="43" t="s">
        <v>180</v>
      </c>
      <c r="S117" s="30" t="b">
        <f t="shared" si="11"/>
        <v>1</v>
      </c>
    </row>
    <row r="118" spans="1:19" ht="12" customHeight="1" x14ac:dyDescent="0.2">
      <c r="A118" s="40">
        <v>104</v>
      </c>
      <c r="B118" s="46" t="s">
        <v>181</v>
      </c>
      <c r="C118" s="47" t="s">
        <v>182</v>
      </c>
      <c r="D118" s="37">
        <f t="shared" si="6"/>
        <v>244886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f t="shared" si="8"/>
        <v>244886</v>
      </c>
      <c r="K118" s="37"/>
      <c r="L118" s="45">
        <v>244886</v>
      </c>
      <c r="M118" s="45"/>
      <c r="R118" s="43" t="s">
        <v>182</v>
      </c>
      <c r="S118" s="30" t="b">
        <f t="shared" si="11"/>
        <v>1</v>
      </c>
    </row>
    <row r="119" spans="1:19" ht="12" customHeight="1" x14ac:dyDescent="0.2">
      <c r="A119" s="40">
        <v>105</v>
      </c>
      <c r="B119" s="46" t="s">
        <v>183</v>
      </c>
      <c r="C119" s="47" t="s">
        <v>184</v>
      </c>
      <c r="D119" s="37">
        <f t="shared" si="6"/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f t="shared" si="8"/>
        <v>0</v>
      </c>
      <c r="K119" s="37"/>
      <c r="L119" s="45">
        <v>0</v>
      </c>
      <c r="M119" s="45"/>
      <c r="R119" s="43" t="s">
        <v>184</v>
      </c>
      <c r="S119" s="30" t="b">
        <f t="shared" si="11"/>
        <v>1</v>
      </c>
    </row>
    <row r="120" spans="1:19" ht="12" customHeight="1" x14ac:dyDescent="0.2">
      <c r="A120" s="40">
        <v>106</v>
      </c>
      <c r="B120" s="46" t="s">
        <v>185</v>
      </c>
      <c r="C120" s="47" t="s">
        <v>186</v>
      </c>
      <c r="D120" s="37">
        <f t="shared" si="6"/>
        <v>0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f t="shared" si="8"/>
        <v>0</v>
      </c>
      <c r="K120" s="37"/>
      <c r="L120" s="45">
        <v>0</v>
      </c>
      <c r="M120" s="45"/>
      <c r="R120" s="43" t="s">
        <v>186</v>
      </c>
      <c r="S120" s="30" t="b">
        <f t="shared" si="11"/>
        <v>1</v>
      </c>
    </row>
    <row r="121" spans="1:19" ht="12" customHeight="1" x14ac:dyDescent="0.2">
      <c r="A121" s="40">
        <v>107</v>
      </c>
      <c r="B121" s="46" t="s">
        <v>187</v>
      </c>
      <c r="C121" s="47" t="s">
        <v>188</v>
      </c>
      <c r="D121" s="37">
        <f t="shared" si="6"/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f t="shared" si="8"/>
        <v>0</v>
      </c>
      <c r="K121" s="37"/>
      <c r="L121" s="45">
        <v>0</v>
      </c>
      <c r="M121" s="45"/>
      <c r="R121" s="43" t="s">
        <v>188</v>
      </c>
      <c r="S121" s="30" t="b">
        <f t="shared" si="11"/>
        <v>1</v>
      </c>
    </row>
    <row r="122" spans="1:19" ht="12" customHeight="1" x14ac:dyDescent="0.2">
      <c r="A122" s="40">
        <v>108</v>
      </c>
      <c r="B122" s="46" t="s">
        <v>189</v>
      </c>
      <c r="C122" s="47" t="s">
        <v>190</v>
      </c>
      <c r="D122" s="37">
        <f t="shared" si="6"/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f t="shared" si="8"/>
        <v>0</v>
      </c>
      <c r="K122" s="37"/>
      <c r="L122" s="45">
        <v>0</v>
      </c>
      <c r="M122" s="45"/>
      <c r="R122" s="43" t="s">
        <v>190</v>
      </c>
      <c r="S122" s="30" t="b">
        <f t="shared" si="11"/>
        <v>1</v>
      </c>
    </row>
    <row r="123" spans="1:19" ht="12" customHeight="1" x14ac:dyDescent="0.2">
      <c r="A123" s="40">
        <v>109</v>
      </c>
      <c r="B123" s="46" t="s">
        <v>191</v>
      </c>
      <c r="C123" s="47" t="s">
        <v>192</v>
      </c>
      <c r="D123" s="37">
        <f t="shared" si="6"/>
        <v>4768482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f t="shared" si="8"/>
        <v>4768482</v>
      </c>
      <c r="K123" s="37"/>
      <c r="L123" s="45">
        <v>4768482</v>
      </c>
      <c r="M123" s="45"/>
      <c r="R123" s="43" t="s">
        <v>192</v>
      </c>
      <c r="S123" s="30" t="b">
        <f t="shared" si="11"/>
        <v>1</v>
      </c>
    </row>
    <row r="124" spans="1:19" ht="12" customHeight="1" x14ac:dyDescent="0.2">
      <c r="A124" s="40">
        <v>110</v>
      </c>
      <c r="B124" s="59" t="s">
        <v>193</v>
      </c>
      <c r="C124" s="60" t="s">
        <v>194</v>
      </c>
      <c r="D124" s="37">
        <f t="shared" si="6"/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f t="shared" si="8"/>
        <v>0</v>
      </c>
      <c r="K124" s="37"/>
      <c r="L124" s="45">
        <v>0</v>
      </c>
      <c r="M124" s="45"/>
      <c r="R124" s="53" t="s">
        <v>194</v>
      </c>
      <c r="S124" s="30" t="b">
        <f t="shared" si="11"/>
        <v>1</v>
      </c>
    </row>
    <row r="125" spans="1:19" ht="12" customHeight="1" x14ac:dyDescent="0.2">
      <c r="A125" s="40">
        <v>111</v>
      </c>
      <c r="B125" s="59" t="s">
        <v>280</v>
      </c>
      <c r="C125" s="60" t="s">
        <v>255</v>
      </c>
      <c r="D125" s="37">
        <f t="shared" si="6"/>
        <v>232960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f t="shared" si="8"/>
        <v>232960</v>
      </c>
      <c r="K125" s="37"/>
      <c r="L125" s="45">
        <v>232960</v>
      </c>
      <c r="M125" s="45"/>
      <c r="R125" s="53" t="s">
        <v>255</v>
      </c>
      <c r="S125" s="30" t="b">
        <f t="shared" si="11"/>
        <v>1</v>
      </c>
    </row>
    <row r="126" spans="1:19" ht="12" customHeight="1" x14ac:dyDescent="0.2">
      <c r="A126" s="40">
        <v>112</v>
      </c>
      <c r="B126" s="44" t="s">
        <v>195</v>
      </c>
      <c r="C126" s="42" t="s">
        <v>196</v>
      </c>
      <c r="D126" s="37">
        <f t="shared" si="6"/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f t="shared" si="8"/>
        <v>0</v>
      </c>
      <c r="K126" s="37"/>
      <c r="L126" s="45">
        <v>0</v>
      </c>
      <c r="M126" s="45"/>
      <c r="R126" s="43" t="s">
        <v>196</v>
      </c>
      <c r="S126" s="30" t="b">
        <f t="shared" si="11"/>
        <v>1</v>
      </c>
    </row>
    <row r="127" spans="1:19" ht="12" customHeight="1" x14ac:dyDescent="0.2">
      <c r="A127" s="40">
        <v>113</v>
      </c>
      <c r="B127" s="46" t="s">
        <v>197</v>
      </c>
      <c r="C127" s="47" t="s">
        <v>198</v>
      </c>
      <c r="D127" s="37">
        <f t="shared" si="6"/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f t="shared" si="8"/>
        <v>0</v>
      </c>
      <c r="K127" s="37"/>
      <c r="L127" s="45">
        <v>0</v>
      </c>
      <c r="M127" s="45"/>
      <c r="R127" s="43" t="s">
        <v>198</v>
      </c>
      <c r="S127" s="30" t="b">
        <f t="shared" si="11"/>
        <v>1</v>
      </c>
    </row>
    <row r="128" spans="1:19" ht="12" customHeight="1" x14ac:dyDescent="0.2">
      <c r="A128" s="40">
        <v>114</v>
      </c>
      <c r="B128" s="41" t="s">
        <v>199</v>
      </c>
      <c r="C128" s="61" t="s">
        <v>200</v>
      </c>
      <c r="D128" s="37">
        <f t="shared" si="6"/>
        <v>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f t="shared" si="8"/>
        <v>0</v>
      </c>
      <c r="K128" s="37"/>
      <c r="L128" s="45">
        <v>0</v>
      </c>
      <c r="M128" s="45"/>
      <c r="R128" s="62" t="s">
        <v>200</v>
      </c>
      <c r="S128" s="30" t="b">
        <f t="shared" si="11"/>
        <v>1</v>
      </c>
    </row>
    <row r="129" spans="1:19" ht="12" customHeight="1" x14ac:dyDescent="0.2">
      <c r="A129" s="40">
        <v>115</v>
      </c>
      <c r="B129" s="46" t="s">
        <v>201</v>
      </c>
      <c r="C129" s="48" t="s">
        <v>294</v>
      </c>
      <c r="D129" s="37">
        <f t="shared" si="6"/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f t="shared" si="8"/>
        <v>0</v>
      </c>
      <c r="K129" s="37"/>
      <c r="L129" s="45">
        <v>0</v>
      </c>
      <c r="M129" s="45"/>
      <c r="R129" s="43" t="s">
        <v>294</v>
      </c>
      <c r="S129" s="30" t="b">
        <f t="shared" si="11"/>
        <v>1</v>
      </c>
    </row>
    <row r="130" spans="1:19" ht="12" customHeight="1" x14ac:dyDescent="0.2">
      <c r="A130" s="40">
        <v>116</v>
      </c>
      <c r="B130" s="44" t="s">
        <v>202</v>
      </c>
      <c r="C130" s="47" t="s">
        <v>342</v>
      </c>
      <c r="D130" s="37">
        <f t="shared" si="6"/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f t="shared" si="8"/>
        <v>0</v>
      </c>
      <c r="K130" s="37"/>
      <c r="L130" s="45">
        <v>0</v>
      </c>
      <c r="M130" s="45"/>
      <c r="R130" s="43" t="s">
        <v>281</v>
      </c>
      <c r="S130" s="30" t="b">
        <f t="shared" si="11"/>
        <v>1</v>
      </c>
    </row>
    <row r="131" spans="1:19" ht="12" customHeight="1" x14ac:dyDescent="0.2">
      <c r="A131" s="40">
        <v>117</v>
      </c>
      <c r="B131" s="44" t="s">
        <v>203</v>
      </c>
      <c r="C131" s="47" t="s">
        <v>204</v>
      </c>
      <c r="D131" s="37">
        <f t="shared" si="6"/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f t="shared" si="8"/>
        <v>0</v>
      </c>
      <c r="K131" s="37"/>
      <c r="L131" s="45">
        <v>0</v>
      </c>
      <c r="M131" s="45"/>
      <c r="R131" s="43" t="s">
        <v>204</v>
      </c>
      <c r="S131" s="30" t="b">
        <f t="shared" si="11"/>
        <v>1</v>
      </c>
    </row>
    <row r="132" spans="1:19" ht="12" customHeight="1" x14ac:dyDescent="0.2">
      <c r="A132" s="40">
        <v>118</v>
      </c>
      <c r="B132" s="44" t="s">
        <v>205</v>
      </c>
      <c r="C132" s="47" t="s">
        <v>206</v>
      </c>
      <c r="D132" s="37">
        <f t="shared" si="6"/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f t="shared" si="8"/>
        <v>0</v>
      </c>
      <c r="K132" s="37"/>
      <c r="L132" s="45">
        <v>0</v>
      </c>
      <c r="M132" s="45"/>
      <c r="R132" s="43" t="s">
        <v>206</v>
      </c>
      <c r="S132" s="30" t="b">
        <f t="shared" si="11"/>
        <v>1</v>
      </c>
    </row>
    <row r="133" spans="1:19" ht="12" customHeight="1" x14ac:dyDescent="0.2">
      <c r="A133" s="40">
        <v>119</v>
      </c>
      <c r="B133" s="41" t="s">
        <v>207</v>
      </c>
      <c r="C133" s="42" t="s">
        <v>208</v>
      </c>
      <c r="D133" s="37">
        <f t="shared" si="6"/>
        <v>360527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f t="shared" si="8"/>
        <v>360527</v>
      </c>
      <c r="K133" s="37"/>
      <c r="L133" s="45">
        <v>360527</v>
      </c>
      <c r="M133" s="45"/>
      <c r="R133" s="43" t="s">
        <v>208</v>
      </c>
      <c r="S133" s="30" t="b">
        <f t="shared" si="11"/>
        <v>1</v>
      </c>
    </row>
    <row r="134" spans="1:19" ht="12" customHeight="1" x14ac:dyDescent="0.2">
      <c r="A134" s="40">
        <v>120</v>
      </c>
      <c r="B134" s="44" t="s">
        <v>209</v>
      </c>
      <c r="C134" s="42" t="s">
        <v>210</v>
      </c>
      <c r="D134" s="37">
        <f t="shared" si="6"/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f t="shared" si="8"/>
        <v>0</v>
      </c>
      <c r="K134" s="37"/>
      <c r="L134" s="45">
        <v>0</v>
      </c>
      <c r="M134" s="45"/>
      <c r="R134" s="43" t="s">
        <v>210</v>
      </c>
      <c r="S134" s="30" t="b">
        <f t="shared" si="11"/>
        <v>1</v>
      </c>
    </row>
    <row r="135" spans="1:19" ht="12" customHeight="1" x14ac:dyDescent="0.2">
      <c r="A135" s="40">
        <v>121</v>
      </c>
      <c r="B135" s="46" t="s">
        <v>211</v>
      </c>
      <c r="C135" s="47" t="s">
        <v>212</v>
      </c>
      <c r="D135" s="37">
        <f t="shared" si="6"/>
        <v>1591762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f t="shared" si="8"/>
        <v>1591762</v>
      </c>
      <c r="K135" s="37"/>
      <c r="L135" s="45">
        <v>1591762</v>
      </c>
      <c r="M135" s="45"/>
      <c r="R135" s="43" t="s">
        <v>212</v>
      </c>
      <c r="S135" s="30" t="b">
        <f t="shared" si="11"/>
        <v>1</v>
      </c>
    </row>
    <row r="136" spans="1:19" ht="12" customHeight="1" x14ac:dyDescent="0.2">
      <c r="A136" s="40">
        <v>122</v>
      </c>
      <c r="B136" s="46" t="s">
        <v>213</v>
      </c>
      <c r="C136" s="47" t="s">
        <v>214</v>
      </c>
      <c r="D136" s="37">
        <f t="shared" si="6"/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f t="shared" si="8"/>
        <v>0</v>
      </c>
      <c r="K136" s="37"/>
      <c r="L136" s="45">
        <v>0</v>
      </c>
      <c r="M136" s="45"/>
      <c r="R136" s="43" t="s">
        <v>214</v>
      </c>
      <c r="S136" s="30" t="b">
        <f t="shared" si="11"/>
        <v>1</v>
      </c>
    </row>
    <row r="137" spans="1:19" ht="12" customHeight="1" x14ac:dyDescent="0.2">
      <c r="A137" s="40">
        <v>123</v>
      </c>
      <c r="B137" s="46" t="s">
        <v>215</v>
      </c>
      <c r="C137" s="47" t="s">
        <v>252</v>
      </c>
      <c r="D137" s="37">
        <f t="shared" si="6"/>
        <v>82721901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f t="shared" si="8"/>
        <v>82721901</v>
      </c>
      <c r="K137" s="37"/>
      <c r="L137" s="45">
        <v>82721901</v>
      </c>
      <c r="M137" s="45"/>
      <c r="R137" s="43" t="s">
        <v>252</v>
      </c>
      <c r="S137" s="30" t="b">
        <f t="shared" si="11"/>
        <v>1</v>
      </c>
    </row>
    <row r="138" spans="1:19" ht="12" customHeight="1" x14ac:dyDescent="0.2">
      <c r="A138" s="40">
        <v>124</v>
      </c>
      <c r="B138" s="46" t="s">
        <v>216</v>
      </c>
      <c r="C138" s="47" t="s">
        <v>217</v>
      </c>
      <c r="D138" s="37">
        <f t="shared" si="6"/>
        <v>190275338</v>
      </c>
      <c r="E138" s="37">
        <v>0</v>
      </c>
      <c r="F138" s="37">
        <f t="shared" si="7"/>
        <v>38934538</v>
      </c>
      <c r="G138" s="37">
        <v>0</v>
      </c>
      <c r="H138" s="37">
        <v>38934538</v>
      </c>
      <c r="I138" s="37">
        <v>0</v>
      </c>
      <c r="J138" s="37">
        <f t="shared" si="8"/>
        <v>151340800</v>
      </c>
      <c r="K138" s="37"/>
      <c r="L138" s="45">
        <v>151340800</v>
      </c>
      <c r="M138" s="45"/>
      <c r="R138" s="43" t="s">
        <v>217</v>
      </c>
      <c r="S138" s="30" t="b">
        <f t="shared" si="11"/>
        <v>1</v>
      </c>
    </row>
    <row r="139" spans="1:19" ht="12" customHeight="1" x14ac:dyDescent="0.2">
      <c r="A139" s="40">
        <v>125</v>
      </c>
      <c r="B139" s="46" t="s">
        <v>218</v>
      </c>
      <c r="C139" s="47" t="s">
        <v>42</v>
      </c>
      <c r="D139" s="37">
        <f t="shared" si="6"/>
        <v>28335380</v>
      </c>
      <c r="E139" s="37">
        <v>0</v>
      </c>
      <c r="F139" s="37">
        <f t="shared" si="7"/>
        <v>0</v>
      </c>
      <c r="G139" s="37">
        <v>0</v>
      </c>
      <c r="H139" s="37">
        <v>0</v>
      </c>
      <c r="I139" s="37">
        <v>0</v>
      </c>
      <c r="J139" s="37">
        <f t="shared" si="8"/>
        <v>28335380</v>
      </c>
      <c r="K139" s="37"/>
      <c r="L139" s="45">
        <v>28335380</v>
      </c>
      <c r="M139" s="45"/>
      <c r="R139" s="43" t="s">
        <v>42</v>
      </c>
      <c r="S139" s="30" t="b">
        <f t="shared" si="11"/>
        <v>1</v>
      </c>
    </row>
    <row r="140" spans="1:19" ht="12" customHeight="1" x14ac:dyDescent="0.2">
      <c r="A140" s="40">
        <v>126</v>
      </c>
      <c r="B140" s="41" t="s">
        <v>219</v>
      </c>
      <c r="C140" s="42" t="s">
        <v>49</v>
      </c>
      <c r="D140" s="37">
        <f t="shared" si="6"/>
        <v>45461452</v>
      </c>
      <c r="E140" s="37">
        <v>0</v>
      </c>
      <c r="F140" s="37">
        <f t="shared" si="7"/>
        <v>0</v>
      </c>
      <c r="G140" s="37">
        <v>0</v>
      </c>
      <c r="H140" s="37">
        <v>0</v>
      </c>
      <c r="I140" s="37">
        <v>0</v>
      </c>
      <c r="J140" s="37">
        <f t="shared" si="8"/>
        <v>45461452</v>
      </c>
      <c r="K140" s="37">
        <v>0</v>
      </c>
      <c r="L140" s="45">
        <v>45461452</v>
      </c>
      <c r="M140" s="45">
        <v>0</v>
      </c>
      <c r="R140" s="43" t="s">
        <v>49</v>
      </c>
      <c r="S140" s="30" t="b">
        <f t="shared" si="11"/>
        <v>1</v>
      </c>
    </row>
    <row r="141" spans="1:19" ht="12" customHeight="1" x14ac:dyDescent="0.2">
      <c r="A141" s="40">
        <v>127</v>
      </c>
      <c r="B141" s="41" t="s">
        <v>220</v>
      </c>
      <c r="C141" s="47" t="s">
        <v>256</v>
      </c>
      <c r="D141" s="37">
        <f t="shared" ref="D141:D154" si="12">E141+F141+J141</f>
        <v>19535835</v>
      </c>
      <c r="E141" s="37">
        <v>0</v>
      </c>
      <c r="F141" s="37">
        <f t="shared" ref="F141:F147" si="13">G141+H141+I141</f>
        <v>0</v>
      </c>
      <c r="G141" s="37">
        <v>0</v>
      </c>
      <c r="H141" s="37">
        <v>0</v>
      </c>
      <c r="I141" s="37">
        <v>0</v>
      </c>
      <c r="J141" s="37">
        <f t="shared" ref="J141:J154" si="14">K141+L141</f>
        <v>19535835</v>
      </c>
      <c r="K141" s="37">
        <v>0</v>
      </c>
      <c r="L141" s="45">
        <v>19535835</v>
      </c>
      <c r="M141" s="45">
        <v>0</v>
      </c>
      <c r="R141" s="43" t="s">
        <v>256</v>
      </c>
      <c r="S141" s="30" t="b">
        <f t="shared" si="11"/>
        <v>1</v>
      </c>
    </row>
    <row r="142" spans="1:19" ht="12" customHeight="1" x14ac:dyDescent="0.2">
      <c r="A142" s="40">
        <v>128</v>
      </c>
      <c r="B142" s="49" t="s">
        <v>221</v>
      </c>
      <c r="C142" s="50" t="s">
        <v>51</v>
      </c>
      <c r="D142" s="37">
        <f t="shared" si="12"/>
        <v>13980083</v>
      </c>
      <c r="E142" s="37">
        <v>0</v>
      </c>
      <c r="F142" s="37">
        <f t="shared" si="13"/>
        <v>0</v>
      </c>
      <c r="G142" s="37">
        <v>0</v>
      </c>
      <c r="H142" s="37">
        <v>0</v>
      </c>
      <c r="I142" s="37">
        <v>0</v>
      </c>
      <c r="J142" s="37">
        <f t="shared" si="14"/>
        <v>13980083</v>
      </c>
      <c r="K142" s="37">
        <v>0</v>
      </c>
      <c r="L142" s="45">
        <v>13980083</v>
      </c>
      <c r="M142" s="45">
        <v>0</v>
      </c>
      <c r="R142" s="43" t="s">
        <v>51</v>
      </c>
      <c r="S142" s="30" t="b">
        <f t="shared" si="11"/>
        <v>1</v>
      </c>
    </row>
    <row r="143" spans="1:19" ht="12" customHeight="1" x14ac:dyDescent="0.2">
      <c r="A143" s="40">
        <v>129</v>
      </c>
      <c r="B143" s="46" t="s">
        <v>222</v>
      </c>
      <c r="C143" s="47" t="s">
        <v>50</v>
      </c>
      <c r="D143" s="37">
        <f t="shared" si="12"/>
        <v>31276398</v>
      </c>
      <c r="E143" s="37">
        <v>0</v>
      </c>
      <c r="F143" s="37">
        <f t="shared" si="13"/>
        <v>0</v>
      </c>
      <c r="G143" s="37">
        <v>0</v>
      </c>
      <c r="H143" s="37">
        <v>0</v>
      </c>
      <c r="I143" s="37">
        <v>0</v>
      </c>
      <c r="J143" s="37">
        <f t="shared" si="14"/>
        <v>31276398</v>
      </c>
      <c r="K143" s="37">
        <v>0</v>
      </c>
      <c r="L143" s="45">
        <v>31276398</v>
      </c>
      <c r="M143" s="45">
        <v>0</v>
      </c>
      <c r="R143" s="43" t="s">
        <v>50</v>
      </c>
      <c r="S143" s="30" t="b">
        <f t="shared" si="11"/>
        <v>1</v>
      </c>
    </row>
    <row r="144" spans="1:19" ht="12" customHeight="1" x14ac:dyDescent="0.2">
      <c r="A144" s="40">
        <v>130</v>
      </c>
      <c r="B144" s="46" t="s">
        <v>223</v>
      </c>
      <c r="C144" s="47" t="s">
        <v>224</v>
      </c>
      <c r="D144" s="37">
        <f t="shared" si="12"/>
        <v>12625841</v>
      </c>
      <c r="E144" s="37">
        <v>0</v>
      </c>
      <c r="F144" s="37">
        <f t="shared" si="13"/>
        <v>0</v>
      </c>
      <c r="G144" s="37">
        <v>0</v>
      </c>
      <c r="H144" s="37">
        <v>0</v>
      </c>
      <c r="I144" s="37">
        <v>0</v>
      </c>
      <c r="J144" s="37">
        <f t="shared" si="14"/>
        <v>12625841</v>
      </c>
      <c r="K144" s="37">
        <v>0</v>
      </c>
      <c r="L144" s="45">
        <v>12625841</v>
      </c>
      <c r="M144" s="45">
        <v>0</v>
      </c>
      <c r="R144" s="43" t="s">
        <v>224</v>
      </c>
      <c r="S144" s="30" t="b">
        <f t="shared" si="11"/>
        <v>1</v>
      </c>
    </row>
    <row r="145" spans="1:19" ht="12" customHeight="1" x14ac:dyDescent="0.2">
      <c r="A145" s="40">
        <v>131</v>
      </c>
      <c r="B145" s="46" t="s">
        <v>225</v>
      </c>
      <c r="C145" s="47" t="s">
        <v>43</v>
      </c>
      <c r="D145" s="37">
        <f t="shared" si="12"/>
        <v>19922188</v>
      </c>
      <c r="E145" s="37">
        <v>0</v>
      </c>
      <c r="F145" s="37">
        <f t="shared" si="13"/>
        <v>0</v>
      </c>
      <c r="G145" s="37">
        <v>0</v>
      </c>
      <c r="H145" s="37">
        <v>0</v>
      </c>
      <c r="I145" s="37">
        <v>0</v>
      </c>
      <c r="J145" s="37">
        <f t="shared" si="14"/>
        <v>19922188</v>
      </c>
      <c r="K145" s="37">
        <v>0</v>
      </c>
      <c r="L145" s="45">
        <v>19922188</v>
      </c>
      <c r="M145" s="45">
        <v>0</v>
      </c>
      <c r="R145" s="43" t="s">
        <v>43</v>
      </c>
      <c r="S145" s="30" t="b">
        <f t="shared" si="11"/>
        <v>1</v>
      </c>
    </row>
    <row r="146" spans="1:19" ht="12" customHeight="1" x14ac:dyDescent="0.2">
      <c r="A146" s="40">
        <v>132</v>
      </c>
      <c r="B146" s="49" t="s">
        <v>226</v>
      </c>
      <c r="C146" s="50" t="s">
        <v>254</v>
      </c>
      <c r="D146" s="37">
        <f t="shared" si="12"/>
        <v>96090046</v>
      </c>
      <c r="E146" s="37">
        <v>4419270</v>
      </c>
      <c r="F146" s="37">
        <f t="shared" si="13"/>
        <v>72744837</v>
      </c>
      <c r="G146" s="37">
        <v>60013608</v>
      </c>
      <c r="H146" s="37">
        <v>0</v>
      </c>
      <c r="I146" s="37">
        <v>12731229</v>
      </c>
      <c r="J146" s="37">
        <f t="shared" si="14"/>
        <v>18925939</v>
      </c>
      <c r="K146" s="37">
        <v>14428723</v>
      </c>
      <c r="L146" s="45">
        <v>4497216</v>
      </c>
      <c r="M146" s="45">
        <v>17792730</v>
      </c>
      <c r="R146" s="43" t="s">
        <v>254</v>
      </c>
      <c r="S146" s="30" t="b">
        <f t="shared" si="11"/>
        <v>1</v>
      </c>
    </row>
    <row r="147" spans="1:19" ht="12" customHeight="1" x14ac:dyDescent="0.2">
      <c r="A147" s="40">
        <v>133</v>
      </c>
      <c r="B147" s="44" t="s">
        <v>227</v>
      </c>
      <c r="C147" s="50" t="s">
        <v>228</v>
      </c>
      <c r="D147" s="37">
        <f t="shared" si="12"/>
        <v>212910858</v>
      </c>
      <c r="E147" s="37">
        <v>63329393</v>
      </c>
      <c r="F147" s="37">
        <f t="shared" si="13"/>
        <v>107367464</v>
      </c>
      <c r="G147" s="37">
        <v>90854361</v>
      </c>
      <c r="H147" s="37">
        <v>0</v>
      </c>
      <c r="I147" s="37">
        <v>16513103</v>
      </c>
      <c r="J147" s="37">
        <f t="shared" si="14"/>
        <v>42214001</v>
      </c>
      <c r="K147" s="37">
        <v>28376561</v>
      </c>
      <c r="L147" s="45">
        <v>13837440</v>
      </c>
      <c r="M147" s="45">
        <v>46604205</v>
      </c>
      <c r="R147" s="43" t="s">
        <v>228</v>
      </c>
      <c r="S147" s="30" t="b">
        <f t="shared" si="11"/>
        <v>1</v>
      </c>
    </row>
    <row r="148" spans="1:19" ht="12" customHeight="1" x14ac:dyDescent="0.2">
      <c r="A148" s="40">
        <v>134</v>
      </c>
      <c r="B148" s="46" t="s">
        <v>229</v>
      </c>
      <c r="C148" s="47" t="s">
        <v>230</v>
      </c>
      <c r="D148" s="37">
        <f t="shared" si="12"/>
        <v>1786299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f t="shared" si="14"/>
        <v>1786299</v>
      </c>
      <c r="K148" s="37">
        <v>0</v>
      </c>
      <c r="L148" s="45">
        <v>1786299</v>
      </c>
      <c r="M148" s="45">
        <v>0</v>
      </c>
      <c r="R148" s="43" t="s">
        <v>230</v>
      </c>
      <c r="S148" s="30" t="b">
        <f t="shared" si="11"/>
        <v>1</v>
      </c>
    </row>
    <row r="149" spans="1:19" ht="12" customHeight="1" x14ac:dyDescent="0.2">
      <c r="A149" s="40">
        <v>135</v>
      </c>
      <c r="B149" s="41" t="s">
        <v>231</v>
      </c>
      <c r="C149" s="42" t="s">
        <v>232</v>
      </c>
      <c r="D149" s="37">
        <f t="shared" si="12"/>
        <v>11929573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f t="shared" si="14"/>
        <v>11929573</v>
      </c>
      <c r="K149" s="37">
        <v>0</v>
      </c>
      <c r="L149" s="45">
        <v>11929573</v>
      </c>
      <c r="M149" s="45">
        <v>0</v>
      </c>
      <c r="R149" s="43" t="s">
        <v>232</v>
      </c>
      <c r="S149" s="30" t="b">
        <f t="shared" si="11"/>
        <v>1</v>
      </c>
    </row>
    <row r="150" spans="1:19" ht="12" customHeight="1" x14ac:dyDescent="0.2">
      <c r="A150" s="40">
        <v>136</v>
      </c>
      <c r="B150" s="63" t="s">
        <v>233</v>
      </c>
      <c r="C150" s="64" t="s">
        <v>234</v>
      </c>
      <c r="D150" s="37">
        <f t="shared" si="12"/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f t="shared" si="14"/>
        <v>0</v>
      </c>
      <c r="K150" s="37">
        <v>0</v>
      </c>
      <c r="L150" s="45">
        <v>0</v>
      </c>
      <c r="M150" s="45">
        <v>0</v>
      </c>
      <c r="R150" s="65" t="s">
        <v>234</v>
      </c>
      <c r="S150" s="30" t="b">
        <f t="shared" si="11"/>
        <v>1</v>
      </c>
    </row>
    <row r="151" spans="1:19" ht="12" customHeight="1" x14ac:dyDescent="0.2">
      <c r="A151" s="40">
        <v>137</v>
      </c>
      <c r="B151" s="66" t="s">
        <v>282</v>
      </c>
      <c r="C151" s="67" t="s">
        <v>283</v>
      </c>
      <c r="D151" s="37">
        <f t="shared" si="12"/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f t="shared" si="14"/>
        <v>0</v>
      </c>
      <c r="K151" s="37">
        <v>0</v>
      </c>
      <c r="L151" s="45">
        <v>0</v>
      </c>
      <c r="M151" s="45">
        <v>0</v>
      </c>
      <c r="R151" s="68" t="s">
        <v>283</v>
      </c>
      <c r="S151" s="30" t="b">
        <f t="shared" si="11"/>
        <v>1</v>
      </c>
    </row>
    <row r="152" spans="1:19" ht="12" customHeight="1" x14ac:dyDescent="0.2">
      <c r="A152" s="40">
        <v>138</v>
      </c>
      <c r="B152" s="69" t="s">
        <v>284</v>
      </c>
      <c r="C152" s="70" t="s">
        <v>285</v>
      </c>
      <c r="D152" s="37">
        <f t="shared" si="12"/>
        <v>0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f t="shared" si="14"/>
        <v>0</v>
      </c>
      <c r="K152" s="37">
        <v>0</v>
      </c>
      <c r="L152" s="45">
        <v>0</v>
      </c>
      <c r="M152" s="45">
        <v>0</v>
      </c>
      <c r="R152" s="71" t="s">
        <v>285</v>
      </c>
      <c r="S152" s="30" t="b">
        <f t="shared" si="11"/>
        <v>1</v>
      </c>
    </row>
    <row r="153" spans="1:19" ht="12" customHeight="1" x14ac:dyDescent="0.2">
      <c r="A153" s="40">
        <v>139</v>
      </c>
      <c r="B153" s="72" t="s">
        <v>286</v>
      </c>
      <c r="C153" s="73" t="s">
        <v>287</v>
      </c>
      <c r="D153" s="37">
        <f t="shared" si="12"/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f t="shared" si="14"/>
        <v>0</v>
      </c>
      <c r="K153" s="37">
        <v>0</v>
      </c>
      <c r="L153" s="45">
        <v>0</v>
      </c>
      <c r="M153" s="45">
        <v>0</v>
      </c>
      <c r="R153" s="74" t="s">
        <v>287</v>
      </c>
      <c r="S153" s="30" t="b">
        <f t="shared" si="11"/>
        <v>1</v>
      </c>
    </row>
    <row r="154" spans="1:19" x14ac:dyDescent="0.2">
      <c r="A154" s="40">
        <v>140</v>
      </c>
      <c r="B154" s="75" t="s">
        <v>292</v>
      </c>
      <c r="C154" s="76" t="s">
        <v>293</v>
      </c>
      <c r="D154" s="37">
        <f t="shared" si="12"/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f t="shared" si="14"/>
        <v>0</v>
      </c>
      <c r="K154" s="37">
        <v>0</v>
      </c>
      <c r="L154" s="45">
        <v>0</v>
      </c>
      <c r="M154" s="45">
        <v>0</v>
      </c>
      <c r="R154" s="77" t="s">
        <v>293</v>
      </c>
      <c r="S154" s="30" t="b">
        <f t="shared" si="11"/>
        <v>1</v>
      </c>
    </row>
    <row r="155" spans="1:19" x14ac:dyDescent="0.2"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9" x14ac:dyDescent="0.2">
      <c r="C156" s="80" t="s">
        <v>60</v>
      </c>
      <c r="D156" s="81">
        <f t="shared" ref="D156:D157" si="15">E156+F156+J156</f>
        <v>879146194</v>
      </c>
      <c r="E156" s="45"/>
      <c r="F156" s="45"/>
      <c r="G156" s="45"/>
      <c r="H156" s="45"/>
      <c r="I156" s="45"/>
      <c r="J156" s="45">
        <f t="shared" ref="J156:J157" si="16">K156+L156</f>
        <v>879146194</v>
      </c>
      <c r="K156" s="45"/>
      <c r="L156" s="45">
        <v>879146194</v>
      </c>
      <c r="M156" s="45"/>
    </row>
    <row r="157" spans="1:19" x14ac:dyDescent="0.2">
      <c r="C157" s="80" t="s">
        <v>295</v>
      </c>
      <c r="D157" s="81">
        <f t="shared" si="15"/>
        <v>43668277</v>
      </c>
      <c r="E157" s="45"/>
      <c r="F157" s="45"/>
      <c r="G157" s="45"/>
      <c r="H157" s="45"/>
      <c r="I157" s="45"/>
      <c r="J157" s="45">
        <f t="shared" si="16"/>
        <v>43668277</v>
      </c>
      <c r="K157" s="45"/>
      <c r="L157" s="45">
        <v>43668277</v>
      </c>
      <c r="M157" s="45"/>
    </row>
    <row r="158" spans="1:19" x14ac:dyDescent="0.2">
      <c r="C158" s="80"/>
      <c r="D158" s="81"/>
      <c r="E158" s="45"/>
      <c r="F158" s="45"/>
      <c r="G158" s="45"/>
      <c r="H158" s="45"/>
      <c r="I158" s="45"/>
      <c r="J158" s="45"/>
      <c r="K158" s="45"/>
      <c r="L158" s="45"/>
      <c r="M158" s="45"/>
    </row>
    <row r="159" spans="1:19" x14ac:dyDescent="0.2">
      <c r="C159" s="82" t="s">
        <v>296</v>
      </c>
      <c r="D159" s="83">
        <f t="shared" ref="D159:L159" si="17">D9+D156+D157</f>
        <v>9286344197</v>
      </c>
      <c r="E159" s="84">
        <f t="shared" si="17"/>
        <v>2371553580</v>
      </c>
      <c r="F159" s="84">
        <f t="shared" si="17"/>
        <v>3616664472</v>
      </c>
      <c r="G159" s="84">
        <f t="shared" si="17"/>
        <v>3006400427</v>
      </c>
      <c r="H159" s="84">
        <f t="shared" si="17"/>
        <v>165134343</v>
      </c>
      <c r="I159" s="84">
        <f t="shared" si="17"/>
        <v>445129702</v>
      </c>
      <c r="J159" s="84">
        <f t="shared" si="17"/>
        <v>3298126145</v>
      </c>
      <c r="K159" s="84">
        <f t="shared" si="17"/>
        <v>924806017</v>
      </c>
      <c r="L159" s="84">
        <f t="shared" si="17"/>
        <v>2324646128</v>
      </c>
      <c r="M159" s="84">
        <f>M9</f>
        <v>1445232997</v>
      </c>
    </row>
    <row r="160" spans="1:19" x14ac:dyDescent="0.2">
      <c r="C160" s="80" t="s">
        <v>343</v>
      </c>
      <c r="D160" s="81">
        <v>9286344197</v>
      </c>
      <c r="E160" s="45">
        <v>2371553580</v>
      </c>
      <c r="F160" s="45">
        <v>3616664472</v>
      </c>
      <c r="G160" s="45">
        <v>3006400427</v>
      </c>
      <c r="H160" s="45">
        <v>165134343</v>
      </c>
      <c r="I160" s="45">
        <v>445129702</v>
      </c>
      <c r="J160" s="45">
        <v>3298126145</v>
      </c>
      <c r="K160" s="45">
        <v>973480017</v>
      </c>
      <c r="L160" s="45">
        <v>2324646128</v>
      </c>
      <c r="M160" s="45">
        <v>1445232997</v>
      </c>
    </row>
    <row r="161" spans="3:13" ht="17.25" customHeight="1" x14ac:dyDescent="0.2">
      <c r="C161" s="80" t="s">
        <v>297</v>
      </c>
      <c r="D161" s="45">
        <f t="shared" ref="D161:K161" si="18">D159-D160</f>
        <v>0</v>
      </c>
      <c r="E161" s="45">
        <f t="shared" si="18"/>
        <v>0</v>
      </c>
      <c r="F161" s="45">
        <f t="shared" si="18"/>
        <v>0</v>
      </c>
      <c r="G161" s="45">
        <f t="shared" si="18"/>
        <v>0</v>
      </c>
      <c r="H161" s="45">
        <f t="shared" si="18"/>
        <v>0</v>
      </c>
      <c r="I161" s="45">
        <f t="shared" si="18"/>
        <v>0</v>
      </c>
      <c r="J161" s="45">
        <f>J159-J160</f>
        <v>0</v>
      </c>
      <c r="K161" s="45">
        <f t="shared" si="18"/>
        <v>-48674000</v>
      </c>
      <c r="L161" s="45">
        <f>L159-L160</f>
        <v>0</v>
      </c>
      <c r="M161" s="45">
        <f>M159-M160</f>
        <v>0</v>
      </c>
    </row>
  </sheetData>
  <mergeCells count="24">
    <mergeCell ref="A94:A97"/>
    <mergeCell ref="B94:B97"/>
    <mergeCell ref="E6:E8"/>
    <mergeCell ref="F6:F8"/>
    <mergeCell ref="G6:I6"/>
    <mergeCell ref="A9:C9"/>
    <mergeCell ref="A10:C10"/>
    <mergeCell ref="A11:C11"/>
    <mergeCell ref="A1:M1"/>
    <mergeCell ref="A3:A8"/>
    <mergeCell ref="B3:B8"/>
    <mergeCell ref="C3:C8"/>
    <mergeCell ref="D3:L3"/>
    <mergeCell ref="M3:M8"/>
    <mergeCell ref="D4:D8"/>
    <mergeCell ref="E4:L4"/>
    <mergeCell ref="E5:I5"/>
    <mergeCell ref="J5:L5"/>
    <mergeCell ref="J6:J8"/>
    <mergeCell ref="K6:L6"/>
    <mergeCell ref="G7:G8"/>
    <mergeCell ref="I7:I8"/>
    <mergeCell ref="K7:K8"/>
    <mergeCell ref="L7:L8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161"/>
  <sheetViews>
    <sheetView zoomScale="98" zoomScaleNormal="98" workbookViewId="0">
      <selection activeCell="A2" sqref="A2:D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8.28515625" style="8" customWidth="1"/>
    <col min="5" max="5" width="15" style="8" customWidth="1"/>
    <col min="6" max="16384" width="9.140625" style="8"/>
  </cols>
  <sheetData>
    <row r="2" spans="1:5" ht="57.75" customHeight="1" x14ac:dyDescent="0.2">
      <c r="A2" s="179" t="s">
        <v>396</v>
      </c>
      <c r="B2" s="179"/>
      <c r="C2" s="179"/>
      <c r="D2" s="179"/>
    </row>
    <row r="3" spans="1:5" x14ac:dyDescent="0.2">
      <c r="C3" s="9"/>
      <c r="D3" s="8" t="s">
        <v>314</v>
      </c>
    </row>
    <row r="4" spans="1:5" s="2" customFormat="1" ht="15.75" customHeight="1" x14ac:dyDescent="0.2">
      <c r="A4" s="170" t="s">
        <v>47</v>
      </c>
      <c r="B4" s="170" t="s">
        <v>61</v>
      </c>
      <c r="C4" s="171" t="s">
        <v>48</v>
      </c>
      <c r="D4" s="206" t="s">
        <v>354</v>
      </c>
    </row>
    <row r="5" spans="1:5" ht="15" customHeight="1" x14ac:dyDescent="0.2">
      <c r="A5" s="170"/>
      <c r="B5" s="170"/>
      <c r="C5" s="171"/>
      <c r="D5" s="207"/>
    </row>
    <row r="6" spans="1:5" ht="14.25" customHeight="1" x14ac:dyDescent="0.2">
      <c r="A6" s="170"/>
      <c r="B6" s="170"/>
      <c r="C6" s="171"/>
      <c r="D6" s="207"/>
    </row>
    <row r="7" spans="1:5" ht="14.25" customHeight="1" x14ac:dyDescent="0.2">
      <c r="A7" s="170"/>
      <c r="B7" s="170"/>
      <c r="C7" s="171"/>
      <c r="D7" s="208"/>
    </row>
    <row r="8" spans="1:5" s="2" customFormat="1" x14ac:dyDescent="0.2">
      <c r="A8" s="165" t="s">
        <v>251</v>
      </c>
      <c r="B8" s="165"/>
      <c r="C8" s="165"/>
      <c r="D8" s="96">
        <f>D10+D9</f>
        <v>1593030999</v>
      </c>
    </row>
    <row r="9" spans="1:5" s="3" customFormat="1" ht="11.25" customHeight="1" x14ac:dyDescent="0.2">
      <c r="A9" s="5"/>
      <c r="B9" s="5"/>
      <c r="C9" s="11" t="s">
        <v>57</v>
      </c>
      <c r="D9" s="95">
        <v>30544707</v>
      </c>
      <c r="E9" s="100"/>
    </row>
    <row r="10" spans="1:5" s="2" customFormat="1" x14ac:dyDescent="0.2">
      <c r="A10" s="165" t="s">
        <v>250</v>
      </c>
      <c r="B10" s="165"/>
      <c r="C10" s="165"/>
      <c r="D10" s="96">
        <f>SUM(D11:D153)-D93</f>
        <v>1562486292</v>
      </c>
    </row>
    <row r="11" spans="1:5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v>7632277</v>
      </c>
    </row>
    <row r="12" spans="1:5" s="1" customFormat="1" x14ac:dyDescent="0.2">
      <c r="A12" s="25">
        <v>2</v>
      </c>
      <c r="B12" s="14" t="s">
        <v>63</v>
      </c>
      <c r="C12" s="10" t="s">
        <v>235</v>
      </c>
      <c r="D12" s="95">
        <v>7672803</v>
      </c>
    </row>
    <row r="13" spans="1:5" s="22" customFormat="1" x14ac:dyDescent="0.2">
      <c r="A13" s="25">
        <v>3</v>
      </c>
      <c r="B13" s="27" t="s">
        <v>64</v>
      </c>
      <c r="C13" s="21" t="s">
        <v>5</v>
      </c>
      <c r="D13" s="98">
        <v>22532474</v>
      </c>
    </row>
    <row r="14" spans="1:5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v>8385422</v>
      </c>
    </row>
    <row r="15" spans="1:5" s="1" customFormat="1" x14ac:dyDescent="0.2">
      <c r="A15" s="25">
        <v>5</v>
      </c>
      <c r="B15" s="12" t="s">
        <v>66</v>
      </c>
      <c r="C15" s="10" t="s">
        <v>8</v>
      </c>
      <c r="D15" s="95">
        <v>9065922</v>
      </c>
    </row>
    <row r="16" spans="1:5" s="22" customFormat="1" x14ac:dyDescent="0.2">
      <c r="A16" s="25">
        <v>6</v>
      </c>
      <c r="B16" s="27" t="s">
        <v>67</v>
      </c>
      <c r="C16" s="21" t="s">
        <v>68</v>
      </c>
      <c r="D16" s="98">
        <v>63882663</v>
      </c>
    </row>
    <row r="17" spans="1:4" s="1" customFormat="1" x14ac:dyDescent="0.2">
      <c r="A17" s="25">
        <v>7</v>
      </c>
      <c r="B17" s="12" t="s">
        <v>69</v>
      </c>
      <c r="C17" s="10" t="s">
        <v>237</v>
      </c>
      <c r="D17" s="95">
        <v>22702523</v>
      </c>
    </row>
    <row r="18" spans="1:4" s="1" customFormat="1" x14ac:dyDescent="0.2">
      <c r="A18" s="25">
        <v>8</v>
      </c>
      <c r="B18" s="26" t="s">
        <v>70</v>
      </c>
      <c r="C18" s="10" t="s">
        <v>17</v>
      </c>
      <c r="D18" s="95">
        <v>9514516</v>
      </c>
    </row>
    <row r="19" spans="1:4" s="1" customFormat="1" x14ac:dyDescent="0.2">
      <c r="A19" s="25">
        <v>9</v>
      </c>
      <c r="B19" s="26" t="s">
        <v>71</v>
      </c>
      <c r="C19" s="10" t="s">
        <v>6</v>
      </c>
      <c r="D19" s="95">
        <v>8266144</v>
      </c>
    </row>
    <row r="20" spans="1:4" s="1" customFormat="1" x14ac:dyDescent="0.2">
      <c r="A20" s="25">
        <v>10</v>
      </c>
      <c r="B20" s="26" t="s">
        <v>72</v>
      </c>
      <c r="C20" s="10" t="s">
        <v>18</v>
      </c>
      <c r="D20" s="95">
        <v>10911330</v>
      </c>
    </row>
    <row r="21" spans="1:4" s="1" customFormat="1" x14ac:dyDescent="0.2">
      <c r="A21" s="25">
        <v>11</v>
      </c>
      <c r="B21" s="26" t="s">
        <v>73</v>
      </c>
      <c r="C21" s="10" t="s">
        <v>7</v>
      </c>
      <c r="D21" s="95">
        <v>8793677</v>
      </c>
    </row>
    <row r="22" spans="1:4" s="1" customFormat="1" x14ac:dyDescent="0.2">
      <c r="A22" s="25">
        <v>12</v>
      </c>
      <c r="B22" s="26" t="s">
        <v>74</v>
      </c>
      <c r="C22" s="10" t="s">
        <v>19</v>
      </c>
      <c r="D22" s="95">
        <v>17424437</v>
      </c>
    </row>
    <row r="23" spans="1:4" s="1" customFormat="1" x14ac:dyDescent="0.2">
      <c r="A23" s="25">
        <v>13</v>
      </c>
      <c r="B23" s="26" t="s">
        <v>259</v>
      </c>
      <c r="C23" s="10" t="s">
        <v>260</v>
      </c>
      <c r="D23" s="95"/>
    </row>
    <row r="24" spans="1:4" s="1" customFormat="1" x14ac:dyDescent="0.2">
      <c r="A24" s="25">
        <v>14</v>
      </c>
      <c r="B24" s="12" t="s">
        <v>75</v>
      </c>
      <c r="C24" s="10" t="s">
        <v>76</v>
      </c>
      <c r="D24" s="95"/>
    </row>
    <row r="25" spans="1:4" s="1" customFormat="1" x14ac:dyDescent="0.2">
      <c r="A25" s="25">
        <v>15</v>
      </c>
      <c r="B25" s="26" t="s">
        <v>77</v>
      </c>
      <c r="C25" s="10" t="s">
        <v>22</v>
      </c>
      <c r="D25" s="95">
        <v>10876314</v>
      </c>
    </row>
    <row r="26" spans="1:4" s="1" customFormat="1" x14ac:dyDescent="0.2">
      <c r="A26" s="25">
        <v>16</v>
      </c>
      <c r="B26" s="26" t="s">
        <v>78</v>
      </c>
      <c r="C26" s="10" t="s">
        <v>10</v>
      </c>
      <c r="D26" s="95">
        <v>16998771</v>
      </c>
    </row>
    <row r="27" spans="1:4" s="1" customFormat="1" x14ac:dyDescent="0.2">
      <c r="A27" s="25">
        <v>17</v>
      </c>
      <c r="B27" s="26" t="s">
        <v>79</v>
      </c>
      <c r="C27" s="10" t="s">
        <v>238</v>
      </c>
      <c r="D27" s="95">
        <v>20286355</v>
      </c>
    </row>
    <row r="28" spans="1:4" s="22" customFormat="1" x14ac:dyDescent="0.2">
      <c r="A28" s="25">
        <v>18</v>
      </c>
      <c r="B28" s="27" t="s">
        <v>80</v>
      </c>
      <c r="C28" s="21" t="s">
        <v>9</v>
      </c>
      <c r="D28" s="98">
        <v>32825946</v>
      </c>
    </row>
    <row r="29" spans="1:4" s="1" customFormat="1" x14ac:dyDescent="0.2">
      <c r="A29" s="25">
        <v>19</v>
      </c>
      <c r="B29" s="12" t="s">
        <v>81</v>
      </c>
      <c r="C29" s="10" t="s">
        <v>11</v>
      </c>
      <c r="D29" s="95">
        <v>6942120</v>
      </c>
    </row>
    <row r="30" spans="1:4" s="1" customFormat="1" x14ac:dyDescent="0.2">
      <c r="A30" s="25">
        <v>20</v>
      </c>
      <c r="B30" s="12" t="s">
        <v>82</v>
      </c>
      <c r="C30" s="10" t="s">
        <v>239</v>
      </c>
      <c r="D30" s="95">
        <v>5339856</v>
      </c>
    </row>
    <row r="31" spans="1:4" x14ac:dyDescent="0.2">
      <c r="A31" s="25">
        <v>21</v>
      </c>
      <c r="B31" s="12" t="s">
        <v>83</v>
      </c>
      <c r="C31" s="10" t="s">
        <v>84</v>
      </c>
      <c r="D31" s="99">
        <v>24769010</v>
      </c>
    </row>
    <row r="32" spans="1:4" s="22" customFormat="1" x14ac:dyDescent="0.2">
      <c r="A32" s="25">
        <v>22</v>
      </c>
      <c r="B32" s="23" t="s">
        <v>85</v>
      </c>
      <c r="C32" s="21" t="s">
        <v>40</v>
      </c>
      <c r="D32" s="98">
        <v>23980867</v>
      </c>
    </row>
    <row r="33" spans="1:4" s="22" customFormat="1" x14ac:dyDescent="0.2">
      <c r="A33" s="25">
        <v>23</v>
      </c>
      <c r="B33" s="27" t="s">
        <v>86</v>
      </c>
      <c r="C33" s="21" t="s">
        <v>87</v>
      </c>
      <c r="D33" s="98">
        <v>9927695</v>
      </c>
    </row>
    <row r="34" spans="1:4" s="1" customFormat="1" ht="12" customHeight="1" x14ac:dyDescent="0.2">
      <c r="A34" s="25">
        <v>24</v>
      </c>
      <c r="B34" s="26" t="s">
        <v>88</v>
      </c>
      <c r="C34" s="10" t="s">
        <v>89</v>
      </c>
      <c r="D34" s="95"/>
    </row>
    <row r="35" spans="1:4" s="1" customFormat="1" ht="24" x14ac:dyDescent="0.2">
      <c r="A35" s="25">
        <v>25</v>
      </c>
      <c r="B35" s="26" t="s">
        <v>90</v>
      </c>
      <c r="C35" s="10" t="s">
        <v>91</v>
      </c>
      <c r="D35" s="95"/>
    </row>
    <row r="36" spans="1:4" s="1" customFormat="1" x14ac:dyDescent="0.2">
      <c r="A36" s="25">
        <v>26</v>
      </c>
      <c r="B36" s="12" t="s">
        <v>92</v>
      </c>
      <c r="C36" s="10" t="s">
        <v>93</v>
      </c>
      <c r="D36" s="95">
        <v>41562868</v>
      </c>
    </row>
    <row r="37" spans="1:4" s="1" customFormat="1" x14ac:dyDescent="0.2">
      <c r="A37" s="25">
        <v>27</v>
      </c>
      <c r="B37" s="26" t="s">
        <v>94</v>
      </c>
      <c r="C37" s="10" t="s">
        <v>95</v>
      </c>
      <c r="D37" s="95">
        <v>32026634</v>
      </c>
    </row>
    <row r="38" spans="1:4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v>19691699</v>
      </c>
    </row>
    <row r="39" spans="1:4" s="1" customFormat="1" x14ac:dyDescent="0.2">
      <c r="A39" s="25">
        <v>29</v>
      </c>
      <c r="B39" s="14" t="s">
        <v>98</v>
      </c>
      <c r="C39" s="10" t="s">
        <v>99</v>
      </c>
      <c r="D39" s="95">
        <v>7883150</v>
      </c>
    </row>
    <row r="40" spans="1:4" s="22" customFormat="1" x14ac:dyDescent="0.2">
      <c r="A40" s="25">
        <v>30</v>
      </c>
      <c r="B40" s="23" t="s">
        <v>100</v>
      </c>
      <c r="C40" s="92" t="s">
        <v>298</v>
      </c>
      <c r="D40" s="98"/>
    </row>
    <row r="41" spans="1:4" s="22" customFormat="1" ht="20.25" customHeight="1" x14ac:dyDescent="0.2">
      <c r="A41" s="25">
        <v>31</v>
      </c>
      <c r="B41" s="27" t="s">
        <v>101</v>
      </c>
      <c r="C41" s="21" t="s">
        <v>58</v>
      </c>
      <c r="D41" s="98">
        <v>2562518</v>
      </c>
    </row>
    <row r="42" spans="1:4" s="22" customFormat="1" x14ac:dyDescent="0.2">
      <c r="A42" s="25">
        <v>32</v>
      </c>
      <c r="B42" s="24" t="s">
        <v>102</v>
      </c>
      <c r="C42" s="21" t="s">
        <v>41</v>
      </c>
      <c r="D42" s="98">
        <v>33437501</v>
      </c>
    </row>
    <row r="43" spans="1:4" x14ac:dyDescent="0.2">
      <c r="A43" s="25">
        <v>33</v>
      </c>
      <c r="B43" s="12" t="s">
        <v>103</v>
      </c>
      <c r="C43" s="10" t="s">
        <v>39</v>
      </c>
      <c r="D43" s="99">
        <v>44812048</v>
      </c>
    </row>
    <row r="44" spans="1:4" s="1" customFormat="1" x14ac:dyDescent="0.2">
      <c r="A44" s="25">
        <v>34</v>
      </c>
      <c r="B44" s="14" t="s">
        <v>104</v>
      </c>
      <c r="C44" s="10" t="s">
        <v>16</v>
      </c>
      <c r="D44" s="95">
        <v>9939288</v>
      </c>
    </row>
    <row r="45" spans="1:4" s="1" customFormat="1" x14ac:dyDescent="0.2">
      <c r="A45" s="25">
        <v>35</v>
      </c>
      <c r="B45" s="26" t="s">
        <v>105</v>
      </c>
      <c r="C45" s="10" t="s">
        <v>21</v>
      </c>
      <c r="D45" s="95">
        <v>30852686</v>
      </c>
    </row>
    <row r="46" spans="1:4" s="1" customFormat="1" x14ac:dyDescent="0.2">
      <c r="A46" s="25">
        <v>36</v>
      </c>
      <c r="B46" s="14" t="s">
        <v>106</v>
      </c>
      <c r="C46" s="10" t="s">
        <v>25</v>
      </c>
      <c r="D46" s="95">
        <v>11702803</v>
      </c>
    </row>
    <row r="47" spans="1:4" x14ac:dyDescent="0.2">
      <c r="A47" s="25">
        <v>37</v>
      </c>
      <c r="B47" s="12" t="s">
        <v>107</v>
      </c>
      <c r="C47" s="10" t="s">
        <v>240</v>
      </c>
      <c r="D47" s="99">
        <v>33287526</v>
      </c>
    </row>
    <row r="48" spans="1:4" s="1" customFormat="1" x14ac:dyDescent="0.2">
      <c r="A48" s="25">
        <v>38</v>
      </c>
      <c r="B48" s="15" t="s">
        <v>108</v>
      </c>
      <c r="C48" s="16" t="s">
        <v>241</v>
      </c>
      <c r="D48" s="95">
        <v>11086753</v>
      </c>
    </row>
    <row r="49" spans="1:4" s="1" customFormat="1" x14ac:dyDescent="0.2">
      <c r="A49" s="25">
        <v>39</v>
      </c>
      <c r="B49" s="12" t="s">
        <v>109</v>
      </c>
      <c r="C49" s="10" t="s">
        <v>242</v>
      </c>
      <c r="D49" s="95">
        <v>7231776</v>
      </c>
    </row>
    <row r="50" spans="1:4" s="1" customFormat="1" x14ac:dyDescent="0.2">
      <c r="A50" s="25">
        <v>40</v>
      </c>
      <c r="B50" s="12" t="s">
        <v>110</v>
      </c>
      <c r="C50" s="10" t="s">
        <v>24</v>
      </c>
      <c r="D50" s="95">
        <v>12740020</v>
      </c>
    </row>
    <row r="51" spans="1:4" s="1" customFormat="1" x14ac:dyDescent="0.2">
      <c r="A51" s="25">
        <v>41</v>
      </c>
      <c r="B51" s="26" t="s">
        <v>111</v>
      </c>
      <c r="C51" s="10" t="s">
        <v>20</v>
      </c>
      <c r="D51" s="95">
        <v>5171210</v>
      </c>
    </row>
    <row r="52" spans="1:4" s="1" customFormat="1" x14ac:dyDescent="0.2">
      <c r="A52" s="25">
        <v>42</v>
      </c>
      <c r="B52" s="14" t="s">
        <v>112</v>
      </c>
      <c r="C52" s="10" t="s">
        <v>113</v>
      </c>
      <c r="D52" s="95">
        <v>5247604</v>
      </c>
    </row>
    <row r="53" spans="1:4" s="22" customFormat="1" x14ac:dyDescent="0.2">
      <c r="A53" s="25">
        <v>43</v>
      </c>
      <c r="B53" s="27" t="s">
        <v>114</v>
      </c>
      <c r="C53" s="21" t="s">
        <v>115</v>
      </c>
      <c r="D53" s="98">
        <v>42212540</v>
      </c>
    </row>
    <row r="54" spans="1:4" s="1" customFormat="1" x14ac:dyDescent="0.2">
      <c r="A54" s="25">
        <v>44</v>
      </c>
      <c r="B54" s="12" t="s">
        <v>116</v>
      </c>
      <c r="C54" s="10" t="s">
        <v>247</v>
      </c>
      <c r="D54" s="95">
        <v>10435798</v>
      </c>
    </row>
    <row r="55" spans="1:4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v>30687828</v>
      </c>
    </row>
    <row r="56" spans="1:4" s="1" customFormat="1" x14ac:dyDescent="0.2">
      <c r="A56" s="25">
        <v>46</v>
      </c>
      <c r="B56" s="26" t="s">
        <v>118</v>
      </c>
      <c r="C56" s="10" t="s">
        <v>3</v>
      </c>
      <c r="D56" s="95">
        <v>7940730</v>
      </c>
    </row>
    <row r="57" spans="1:4" s="1" customFormat="1" x14ac:dyDescent="0.2">
      <c r="A57" s="25">
        <v>47</v>
      </c>
      <c r="B57" s="26" t="s">
        <v>119</v>
      </c>
      <c r="C57" s="10" t="s">
        <v>243</v>
      </c>
      <c r="D57" s="95">
        <v>11960945</v>
      </c>
    </row>
    <row r="58" spans="1:4" s="1" customFormat="1" x14ac:dyDescent="0.2">
      <c r="A58" s="25">
        <v>48</v>
      </c>
      <c r="B58" s="14" t="s">
        <v>120</v>
      </c>
      <c r="C58" s="10" t="s">
        <v>0</v>
      </c>
      <c r="D58" s="95">
        <v>14744943</v>
      </c>
    </row>
    <row r="59" spans="1:4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v>5029098</v>
      </c>
    </row>
    <row r="60" spans="1:4" s="1" customFormat="1" x14ac:dyDescent="0.2">
      <c r="A60" s="25">
        <v>50</v>
      </c>
      <c r="B60" s="14" t="s">
        <v>122</v>
      </c>
      <c r="C60" s="10" t="s">
        <v>1</v>
      </c>
      <c r="D60" s="95">
        <v>10030481</v>
      </c>
    </row>
    <row r="61" spans="1:4" s="1" customFormat="1" x14ac:dyDescent="0.2">
      <c r="A61" s="25">
        <v>51</v>
      </c>
      <c r="B61" s="26" t="s">
        <v>123</v>
      </c>
      <c r="C61" s="10" t="s">
        <v>244</v>
      </c>
      <c r="D61" s="95">
        <v>14975164</v>
      </c>
    </row>
    <row r="62" spans="1:4" s="1" customFormat="1" x14ac:dyDescent="0.2">
      <c r="A62" s="25">
        <v>52</v>
      </c>
      <c r="B62" s="26" t="s">
        <v>124</v>
      </c>
      <c r="C62" s="10" t="s">
        <v>26</v>
      </c>
      <c r="D62" s="95">
        <v>50975056</v>
      </c>
    </row>
    <row r="63" spans="1:4" s="1" customFormat="1" x14ac:dyDescent="0.2">
      <c r="A63" s="25">
        <v>53</v>
      </c>
      <c r="B63" s="26" t="s">
        <v>125</v>
      </c>
      <c r="C63" s="10" t="s">
        <v>245</v>
      </c>
      <c r="D63" s="95">
        <v>8231754</v>
      </c>
    </row>
    <row r="64" spans="1:4" s="1" customFormat="1" x14ac:dyDescent="0.2">
      <c r="A64" s="25">
        <v>54</v>
      </c>
      <c r="B64" s="26" t="s">
        <v>126</v>
      </c>
      <c r="C64" s="10" t="s">
        <v>127</v>
      </c>
      <c r="D64" s="95"/>
    </row>
    <row r="65" spans="1:4" s="1" customFormat="1" x14ac:dyDescent="0.2">
      <c r="A65" s="25">
        <v>55</v>
      </c>
      <c r="B65" s="26" t="s">
        <v>249</v>
      </c>
      <c r="C65" s="10" t="s">
        <v>248</v>
      </c>
      <c r="D65" s="95"/>
    </row>
    <row r="66" spans="1:4" s="1" customFormat="1" x14ac:dyDescent="0.2">
      <c r="A66" s="25">
        <v>56</v>
      </c>
      <c r="B66" s="26" t="s">
        <v>261</v>
      </c>
      <c r="C66" s="10" t="s">
        <v>262</v>
      </c>
      <c r="D66" s="95"/>
    </row>
    <row r="67" spans="1:4" s="1" customFormat="1" x14ac:dyDescent="0.2">
      <c r="A67" s="25">
        <v>57</v>
      </c>
      <c r="B67" s="26" t="s">
        <v>128</v>
      </c>
      <c r="C67" s="10" t="s">
        <v>55</v>
      </c>
      <c r="D67" s="95">
        <v>7520086</v>
      </c>
    </row>
    <row r="68" spans="1:4" s="1" customFormat="1" x14ac:dyDescent="0.2">
      <c r="A68" s="25">
        <v>58</v>
      </c>
      <c r="B68" s="14" t="s">
        <v>129</v>
      </c>
      <c r="C68" s="10" t="s">
        <v>263</v>
      </c>
      <c r="D68" s="95">
        <v>5971673</v>
      </c>
    </row>
    <row r="69" spans="1:4" s="1" customFormat="1" ht="24" x14ac:dyDescent="0.2">
      <c r="A69" s="25">
        <v>59</v>
      </c>
      <c r="B69" s="12" t="s">
        <v>130</v>
      </c>
      <c r="C69" s="10" t="s">
        <v>131</v>
      </c>
      <c r="D69" s="95">
        <v>20860743</v>
      </c>
    </row>
    <row r="70" spans="1:4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v>24685044</v>
      </c>
    </row>
    <row r="71" spans="1:4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v>4282385</v>
      </c>
    </row>
    <row r="72" spans="1:4" s="1" customFormat="1" ht="24" x14ac:dyDescent="0.2">
      <c r="A72" s="25">
        <v>62</v>
      </c>
      <c r="B72" s="12" t="s">
        <v>134</v>
      </c>
      <c r="C72" s="10" t="s">
        <v>265</v>
      </c>
      <c r="D72" s="95"/>
    </row>
    <row r="73" spans="1:4" s="1" customFormat="1" ht="24" x14ac:dyDescent="0.2">
      <c r="A73" s="25">
        <v>63</v>
      </c>
      <c r="B73" s="12" t="s">
        <v>135</v>
      </c>
      <c r="C73" s="10" t="s">
        <v>266</v>
      </c>
      <c r="D73" s="95">
        <v>6969421</v>
      </c>
    </row>
    <row r="74" spans="1:4" s="1" customFormat="1" x14ac:dyDescent="0.2">
      <c r="A74" s="25">
        <v>64</v>
      </c>
      <c r="B74" s="14" t="s">
        <v>136</v>
      </c>
      <c r="C74" s="10" t="s">
        <v>267</v>
      </c>
      <c r="D74" s="95">
        <v>18791708</v>
      </c>
    </row>
    <row r="75" spans="1:4" s="1" customFormat="1" x14ac:dyDescent="0.2">
      <c r="A75" s="25">
        <v>65</v>
      </c>
      <c r="B75" s="14" t="s">
        <v>137</v>
      </c>
      <c r="C75" s="10" t="s">
        <v>54</v>
      </c>
      <c r="D75" s="95">
        <v>13258874</v>
      </c>
    </row>
    <row r="76" spans="1:4" s="1" customFormat="1" x14ac:dyDescent="0.2">
      <c r="A76" s="25">
        <v>66</v>
      </c>
      <c r="B76" s="14" t="s">
        <v>138</v>
      </c>
      <c r="C76" s="10" t="s">
        <v>268</v>
      </c>
      <c r="D76" s="95">
        <v>28226633</v>
      </c>
    </row>
    <row r="77" spans="1:4" s="1" customFormat="1" ht="24" x14ac:dyDescent="0.2">
      <c r="A77" s="25">
        <v>67</v>
      </c>
      <c r="B77" s="14" t="s">
        <v>139</v>
      </c>
      <c r="C77" s="10" t="s">
        <v>269</v>
      </c>
      <c r="D77" s="95"/>
    </row>
    <row r="78" spans="1:4" s="1" customFormat="1" ht="24" x14ac:dyDescent="0.2">
      <c r="A78" s="25">
        <v>68</v>
      </c>
      <c r="B78" s="12" t="s">
        <v>140</v>
      </c>
      <c r="C78" s="10" t="s">
        <v>270</v>
      </c>
      <c r="D78" s="95">
        <v>16483667</v>
      </c>
    </row>
    <row r="79" spans="1:4" s="1" customFormat="1" ht="24" x14ac:dyDescent="0.2">
      <c r="A79" s="25">
        <v>69</v>
      </c>
      <c r="B79" s="14" t="s">
        <v>141</v>
      </c>
      <c r="C79" s="10" t="s">
        <v>271</v>
      </c>
      <c r="D79" s="95"/>
    </row>
    <row r="80" spans="1:4" s="1" customFormat="1" ht="24" x14ac:dyDescent="0.2">
      <c r="A80" s="25">
        <v>70</v>
      </c>
      <c r="B80" s="14" t="s">
        <v>142</v>
      </c>
      <c r="C80" s="10" t="s">
        <v>272</v>
      </c>
      <c r="D80" s="95"/>
    </row>
    <row r="81" spans="1:4" s="1" customFormat="1" ht="24" x14ac:dyDescent="0.2">
      <c r="A81" s="25">
        <v>71</v>
      </c>
      <c r="B81" s="12" t="s">
        <v>143</v>
      </c>
      <c r="C81" s="10" t="s">
        <v>273</v>
      </c>
      <c r="D81" s="95"/>
    </row>
    <row r="82" spans="1:4" s="1" customFormat="1" ht="24" x14ac:dyDescent="0.2">
      <c r="A82" s="25">
        <v>72</v>
      </c>
      <c r="B82" s="12" t="s">
        <v>144</v>
      </c>
      <c r="C82" s="10" t="s">
        <v>274</v>
      </c>
      <c r="D82" s="95"/>
    </row>
    <row r="83" spans="1:4" s="1" customFormat="1" ht="24" x14ac:dyDescent="0.2">
      <c r="A83" s="25">
        <v>73</v>
      </c>
      <c r="B83" s="12" t="s">
        <v>145</v>
      </c>
      <c r="C83" s="10" t="s">
        <v>275</v>
      </c>
      <c r="D83" s="95"/>
    </row>
    <row r="84" spans="1:4" s="1" customFormat="1" x14ac:dyDescent="0.2">
      <c r="A84" s="25">
        <v>74</v>
      </c>
      <c r="B84" s="26" t="s">
        <v>146</v>
      </c>
      <c r="C84" s="10" t="s">
        <v>147</v>
      </c>
      <c r="D84" s="95">
        <v>30129215</v>
      </c>
    </row>
    <row r="85" spans="1:4" s="1" customFormat="1" x14ac:dyDescent="0.2">
      <c r="A85" s="25">
        <v>75</v>
      </c>
      <c r="B85" s="12" t="s">
        <v>148</v>
      </c>
      <c r="C85" s="10" t="s">
        <v>276</v>
      </c>
      <c r="D85" s="95">
        <v>55272053</v>
      </c>
    </row>
    <row r="86" spans="1:4" s="1" customFormat="1" x14ac:dyDescent="0.2">
      <c r="A86" s="25">
        <v>76</v>
      </c>
      <c r="B86" s="26" t="s">
        <v>149</v>
      </c>
      <c r="C86" s="10" t="s">
        <v>36</v>
      </c>
      <c r="D86" s="95">
        <v>51669499</v>
      </c>
    </row>
    <row r="87" spans="1:4" s="1" customFormat="1" x14ac:dyDescent="0.2">
      <c r="A87" s="25">
        <v>77</v>
      </c>
      <c r="B87" s="12" t="s">
        <v>150</v>
      </c>
      <c r="C87" s="10" t="s">
        <v>38</v>
      </c>
      <c r="D87" s="95">
        <v>6688243</v>
      </c>
    </row>
    <row r="88" spans="1:4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v>35303808</v>
      </c>
    </row>
    <row r="89" spans="1:4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v>22059439</v>
      </c>
    </row>
    <row r="90" spans="1:4" s="1" customFormat="1" x14ac:dyDescent="0.2">
      <c r="A90" s="25">
        <v>80</v>
      </c>
      <c r="B90" s="12" t="s">
        <v>153</v>
      </c>
      <c r="C90" s="10" t="s">
        <v>257</v>
      </c>
      <c r="D90" s="95">
        <v>28545275</v>
      </c>
    </row>
    <row r="91" spans="1:4" s="1" customFormat="1" x14ac:dyDescent="0.2">
      <c r="A91" s="25">
        <v>81</v>
      </c>
      <c r="B91" s="12" t="s">
        <v>154</v>
      </c>
      <c r="C91" s="10" t="s">
        <v>45</v>
      </c>
      <c r="D91" s="95"/>
    </row>
    <row r="92" spans="1:4" s="1" customFormat="1" x14ac:dyDescent="0.2">
      <c r="A92" s="25">
        <v>82</v>
      </c>
      <c r="B92" s="14" t="s">
        <v>155</v>
      </c>
      <c r="C92" s="10" t="s">
        <v>291</v>
      </c>
      <c r="D92" s="95"/>
    </row>
    <row r="93" spans="1:4" s="1" customFormat="1" ht="24" x14ac:dyDescent="0.2">
      <c r="A93" s="143">
        <v>83</v>
      </c>
      <c r="B93" s="146" t="s">
        <v>156</v>
      </c>
      <c r="C93" s="17" t="s">
        <v>277</v>
      </c>
      <c r="D93" s="95">
        <v>12337850</v>
      </c>
    </row>
    <row r="94" spans="1:4" s="1" customFormat="1" ht="48" x14ac:dyDescent="0.2">
      <c r="A94" s="144"/>
      <c r="B94" s="147"/>
      <c r="C94" s="10" t="s">
        <v>389</v>
      </c>
      <c r="D94" s="95">
        <v>2671170</v>
      </c>
    </row>
    <row r="95" spans="1:4" s="1" customFormat="1" ht="24" x14ac:dyDescent="0.2">
      <c r="A95" s="144"/>
      <c r="B95" s="147"/>
      <c r="C95" s="10" t="s">
        <v>279</v>
      </c>
      <c r="D95" s="95"/>
    </row>
    <row r="96" spans="1:4" s="1" customFormat="1" ht="36" x14ac:dyDescent="0.2">
      <c r="A96" s="145"/>
      <c r="B96" s="148"/>
      <c r="C96" s="28" t="s">
        <v>390</v>
      </c>
      <c r="D96" s="95">
        <v>9666680</v>
      </c>
    </row>
    <row r="97" spans="1:4" s="1" customFormat="1" ht="24" x14ac:dyDescent="0.2">
      <c r="A97" s="25">
        <v>84</v>
      </c>
      <c r="B97" s="14" t="s">
        <v>157</v>
      </c>
      <c r="C97" s="10" t="s">
        <v>52</v>
      </c>
      <c r="D97" s="95"/>
    </row>
    <row r="98" spans="1:4" s="1" customFormat="1" x14ac:dyDescent="0.2">
      <c r="A98" s="25">
        <v>85</v>
      </c>
      <c r="B98" s="14" t="s">
        <v>158</v>
      </c>
      <c r="C98" s="10" t="s">
        <v>159</v>
      </c>
      <c r="D98" s="95">
        <v>2114732</v>
      </c>
    </row>
    <row r="99" spans="1:4" s="1" customFormat="1" x14ac:dyDescent="0.2">
      <c r="A99" s="25">
        <v>86</v>
      </c>
      <c r="B99" s="26" t="s">
        <v>160</v>
      </c>
      <c r="C99" s="10" t="s">
        <v>161</v>
      </c>
      <c r="D99" s="95">
        <v>5823122</v>
      </c>
    </row>
    <row r="100" spans="1:4" s="1" customFormat="1" x14ac:dyDescent="0.2">
      <c r="A100" s="25">
        <v>87</v>
      </c>
      <c r="B100" s="14" t="s">
        <v>162</v>
      </c>
      <c r="C100" s="10" t="s">
        <v>28</v>
      </c>
      <c r="D100" s="95">
        <v>6918085</v>
      </c>
    </row>
    <row r="101" spans="1:4" s="1" customFormat="1" x14ac:dyDescent="0.2">
      <c r="A101" s="25">
        <v>88</v>
      </c>
      <c r="B101" s="26" t="s">
        <v>163</v>
      </c>
      <c r="C101" s="10" t="s">
        <v>12</v>
      </c>
      <c r="D101" s="95">
        <v>7156366</v>
      </c>
    </row>
    <row r="102" spans="1:4" s="1" customFormat="1" x14ac:dyDescent="0.2">
      <c r="A102" s="25">
        <v>89</v>
      </c>
      <c r="B102" s="26" t="s">
        <v>164</v>
      </c>
      <c r="C102" s="10" t="s">
        <v>27</v>
      </c>
      <c r="D102" s="95">
        <v>19874390</v>
      </c>
    </row>
    <row r="103" spans="1:4" s="1" customFormat="1" x14ac:dyDescent="0.2">
      <c r="A103" s="25">
        <v>90</v>
      </c>
      <c r="B103" s="14" t="s">
        <v>165</v>
      </c>
      <c r="C103" s="10" t="s">
        <v>46</v>
      </c>
      <c r="D103" s="95">
        <v>7963634</v>
      </c>
    </row>
    <row r="104" spans="1:4" s="1" customFormat="1" x14ac:dyDescent="0.2">
      <c r="A104" s="25">
        <v>91</v>
      </c>
      <c r="B104" s="14" t="s">
        <v>166</v>
      </c>
      <c r="C104" s="10" t="s">
        <v>33</v>
      </c>
      <c r="D104" s="95">
        <v>10430293</v>
      </c>
    </row>
    <row r="105" spans="1:4" s="1" customFormat="1" x14ac:dyDescent="0.2">
      <c r="A105" s="25">
        <v>92</v>
      </c>
      <c r="B105" s="12" t="s">
        <v>167</v>
      </c>
      <c r="C105" s="10" t="s">
        <v>29</v>
      </c>
      <c r="D105" s="95">
        <v>23953836</v>
      </c>
    </row>
    <row r="106" spans="1:4" s="1" customFormat="1" x14ac:dyDescent="0.2">
      <c r="A106" s="25">
        <v>93</v>
      </c>
      <c r="B106" s="12" t="s">
        <v>168</v>
      </c>
      <c r="C106" s="10" t="s">
        <v>30</v>
      </c>
      <c r="D106" s="95">
        <v>18034711</v>
      </c>
    </row>
    <row r="107" spans="1:4" s="1" customFormat="1" x14ac:dyDescent="0.2">
      <c r="A107" s="25">
        <v>94</v>
      </c>
      <c r="B107" s="26" t="s">
        <v>169</v>
      </c>
      <c r="C107" s="10" t="s">
        <v>14</v>
      </c>
      <c r="D107" s="95">
        <v>6544397</v>
      </c>
    </row>
    <row r="108" spans="1:4" s="1" customFormat="1" x14ac:dyDescent="0.2">
      <c r="A108" s="25">
        <v>95</v>
      </c>
      <c r="B108" s="12" t="s">
        <v>170</v>
      </c>
      <c r="C108" s="10" t="s">
        <v>31</v>
      </c>
      <c r="D108" s="95">
        <v>10121883</v>
      </c>
    </row>
    <row r="109" spans="1:4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v>9761935</v>
      </c>
    </row>
    <row r="110" spans="1:4" s="22" customFormat="1" x14ac:dyDescent="0.2">
      <c r="A110" s="25">
        <v>97</v>
      </c>
      <c r="B110" s="24" t="s">
        <v>172</v>
      </c>
      <c r="C110" s="21" t="s">
        <v>13</v>
      </c>
      <c r="D110" s="98">
        <v>9294140</v>
      </c>
    </row>
    <row r="111" spans="1:4" s="1" customFormat="1" x14ac:dyDescent="0.2">
      <c r="A111" s="25">
        <v>98</v>
      </c>
      <c r="B111" s="26" t="s">
        <v>173</v>
      </c>
      <c r="C111" s="10" t="s">
        <v>32</v>
      </c>
      <c r="D111" s="95">
        <v>7633117</v>
      </c>
    </row>
    <row r="112" spans="1:4" s="1" customFormat="1" x14ac:dyDescent="0.2">
      <c r="A112" s="25">
        <v>99</v>
      </c>
      <c r="B112" s="26" t="s">
        <v>174</v>
      </c>
      <c r="C112" s="10" t="s">
        <v>56</v>
      </c>
      <c r="D112" s="95">
        <v>10785160</v>
      </c>
    </row>
    <row r="113" spans="1:4" s="1" customFormat="1" x14ac:dyDescent="0.2">
      <c r="A113" s="25">
        <v>100</v>
      </c>
      <c r="B113" s="12" t="s">
        <v>175</v>
      </c>
      <c r="C113" s="10" t="s">
        <v>34</v>
      </c>
      <c r="D113" s="95">
        <v>18730667</v>
      </c>
    </row>
    <row r="114" spans="1:4" s="1" customFormat="1" x14ac:dyDescent="0.2">
      <c r="A114" s="25">
        <v>101</v>
      </c>
      <c r="B114" s="14" t="s">
        <v>176</v>
      </c>
      <c r="C114" s="10" t="s">
        <v>246</v>
      </c>
      <c r="D114" s="95">
        <v>8768252</v>
      </c>
    </row>
    <row r="115" spans="1:4" s="1" customFormat="1" ht="13.5" customHeight="1" x14ac:dyDescent="0.2">
      <c r="A115" s="25">
        <v>102</v>
      </c>
      <c r="B115" s="12" t="s">
        <v>177</v>
      </c>
      <c r="C115" s="10" t="s">
        <v>178</v>
      </c>
      <c r="D115" s="95"/>
    </row>
    <row r="116" spans="1:4" s="1" customFormat="1" x14ac:dyDescent="0.2">
      <c r="A116" s="25">
        <v>103</v>
      </c>
      <c r="B116" s="12" t="s">
        <v>179</v>
      </c>
      <c r="C116" s="10" t="s">
        <v>180</v>
      </c>
      <c r="D116" s="95"/>
    </row>
    <row r="117" spans="1:4" s="1" customFormat="1" x14ac:dyDescent="0.2">
      <c r="A117" s="25">
        <v>104</v>
      </c>
      <c r="B117" s="26" t="s">
        <v>181</v>
      </c>
      <c r="C117" s="10" t="s">
        <v>182</v>
      </c>
      <c r="D117" s="95"/>
    </row>
    <row r="118" spans="1:4" s="1" customFormat="1" x14ac:dyDescent="0.2">
      <c r="A118" s="25">
        <v>105</v>
      </c>
      <c r="B118" s="26" t="s">
        <v>183</v>
      </c>
      <c r="C118" s="10" t="s">
        <v>184</v>
      </c>
      <c r="D118" s="95"/>
    </row>
    <row r="119" spans="1:4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/>
    </row>
    <row r="120" spans="1:4" s="1" customFormat="1" ht="24" x14ac:dyDescent="0.2">
      <c r="A120" s="25">
        <v>107</v>
      </c>
      <c r="B120" s="26" t="s">
        <v>187</v>
      </c>
      <c r="C120" s="10" t="s">
        <v>188</v>
      </c>
      <c r="D120" s="95"/>
    </row>
    <row r="121" spans="1:4" s="1" customFormat="1" x14ac:dyDescent="0.2">
      <c r="A121" s="25">
        <v>108</v>
      </c>
      <c r="B121" s="26" t="s">
        <v>189</v>
      </c>
      <c r="C121" s="10" t="s">
        <v>190</v>
      </c>
      <c r="D121" s="95"/>
    </row>
    <row r="122" spans="1:4" s="1" customFormat="1" x14ac:dyDescent="0.2">
      <c r="A122" s="25">
        <v>109</v>
      </c>
      <c r="B122" s="26" t="s">
        <v>191</v>
      </c>
      <c r="C122" s="10" t="s">
        <v>192</v>
      </c>
      <c r="D122" s="95"/>
    </row>
    <row r="123" spans="1:4" s="1" customFormat="1" x14ac:dyDescent="0.2">
      <c r="A123" s="25">
        <v>110</v>
      </c>
      <c r="B123" s="18" t="s">
        <v>193</v>
      </c>
      <c r="C123" s="16" t="s">
        <v>194</v>
      </c>
      <c r="D123" s="95"/>
    </row>
    <row r="124" spans="1:4" s="1" customFormat="1" x14ac:dyDescent="0.2">
      <c r="A124" s="25">
        <v>111</v>
      </c>
      <c r="B124" s="18" t="s">
        <v>280</v>
      </c>
      <c r="C124" s="16" t="s">
        <v>255</v>
      </c>
      <c r="D124" s="95"/>
    </row>
    <row r="125" spans="1:4" s="1" customFormat="1" x14ac:dyDescent="0.2">
      <c r="A125" s="25">
        <v>112</v>
      </c>
      <c r="B125" s="14" t="s">
        <v>195</v>
      </c>
      <c r="C125" s="10" t="s">
        <v>196</v>
      </c>
      <c r="D125" s="95"/>
    </row>
    <row r="126" spans="1:4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/>
    </row>
    <row r="127" spans="1:4" s="1" customFormat="1" x14ac:dyDescent="0.2">
      <c r="A127" s="25">
        <v>114</v>
      </c>
      <c r="B127" s="12" t="s">
        <v>199</v>
      </c>
      <c r="C127" s="19" t="s">
        <v>200</v>
      </c>
      <c r="D127" s="95"/>
    </row>
    <row r="128" spans="1:4" s="1" customFormat="1" x14ac:dyDescent="0.2">
      <c r="A128" s="25">
        <v>115</v>
      </c>
      <c r="B128" s="26" t="s">
        <v>201</v>
      </c>
      <c r="C128" s="10" t="s">
        <v>294</v>
      </c>
      <c r="D128" s="95"/>
    </row>
    <row r="129" spans="1:4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/>
    </row>
    <row r="130" spans="1:4" s="1" customFormat="1" x14ac:dyDescent="0.2">
      <c r="A130" s="25">
        <v>117</v>
      </c>
      <c r="B130" s="14" t="s">
        <v>203</v>
      </c>
      <c r="C130" s="10" t="s">
        <v>204</v>
      </c>
      <c r="D130" s="95"/>
    </row>
    <row r="131" spans="1:4" s="1" customFormat="1" x14ac:dyDescent="0.2">
      <c r="A131" s="25">
        <v>118</v>
      </c>
      <c r="B131" s="14" t="s">
        <v>205</v>
      </c>
      <c r="C131" s="10" t="s">
        <v>206</v>
      </c>
      <c r="D131" s="95"/>
    </row>
    <row r="132" spans="1:4" s="1" customFormat="1" x14ac:dyDescent="0.2">
      <c r="A132" s="25">
        <v>119</v>
      </c>
      <c r="B132" s="12" t="s">
        <v>207</v>
      </c>
      <c r="C132" s="10" t="s">
        <v>208</v>
      </c>
      <c r="D132" s="95"/>
    </row>
    <row r="133" spans="1:4" s="1" customFormat="1" ht="13.5" customHeight="1" x14ac:dyDescent="0.2">
      <c r="A133" s="25">
        <v>120</v>
      </c>
      <c r="B133" s="14" t="s">
        <v>209</v>
      </c>
      <c r="C133" s="10" t="s">
        <v>210</v>
      </c>
      <c r="D133" s="95"/>
    </row>
    <row r="134" spans="1:4" s="1" customFormat="1" x14ac:dyDescent="0.2">
      <c r="A134" s="25">
        <v>121</v>
      </c>
      <c r="B134" s="26" t="s">
        <v>211</v>
      </c>
      <c r="C134" s="10" t="s">
        <v>212</v>
      </c>
      <c r="D134" s="95"/>
    </row>
    <row r="135" spans="1:4" s="1" customFormat="1" x14ac:dyDescent="0.2">
      <c r="A135" s="25">
        <v>122</v>
      </c>
      <c r="B135" s="26" t="s">
        <v>213</v>
      </c>
      <c r="C135" s="10" t="s">
        <v>214</v>
      </c>
      <c r="D135" s="95"/>
    </row>
    <row r="136" spans="1:4" s="1" customFormat="1" x14ac:dyDescent="0.2">
      <c r="A136" s="25">
        <v>123</v>
      </c>
      <c r="B136" s="26" t="s">
        <v>215</v>
      </c>
      <c r="C136" s="10" t="s">
        <v>252</v>
      </c>
      <c r="D136" s="95"/>
    </row>
    <row r="137" spans="1:4" ht="10.5" customHeight="1" x14ac:dyDescent="0.2">
      <c r="A137" s="25">
        <v>124</v>
      </c>
      <c r="B137" s="26" t="s">
        <v>216</v>
      </c>
      <c r="C137" s="10" t="s">
        <v>217</v>
      </c>
      <c r="D137" s="99"/>
    </row>
    <row r="138" spans="1:4" s="1" customFormat="1" x14ac:dyDescent="0.2">
      <c r="A138" s="25">
        <v>125</v>
      </c>
      <c r="B138" s="26" t="s">
        <v>218</v>
      </c>
      <c r="C138" s="10" t="s">
        <v>42</v>
      </c>
      <c r="D138" s="95">
        <v>389440</v>
      </c>
    </row>
    <row r="139" spans="1:4" s="1" customFormat="1" x14ac:dyDescent="0.2">
      <c r="A139" s="25">
        <v>126</v>
      </c>
      <c r="B139" s="12" t="s">
        <v>219</v>
      </c>
      <c r="C139" s="10" t="s">
        <v>49</v>
      </c>
      <c r="D139" s="95">
        <v>20943304</v>
      </c>
    </row>
    <row r="140" spans="1:4" s="1" customFormat="1" x14ac:dyDescent="0.2">
      <c r="A140" s="25">
        <v>127</v>
      </c>
      <c r="B140" s="12" t="s">
        <v>220</v>
      </c>
      <c r="C140" s="10" t="s">
        <v>256</v>
      </c>
      <c r="D140" s="95"/>
    </row>
    <row r="141" spans="1:4" s="1" customFormat="1" x14ac:dyDescent="0.2">
      <c r="A141" s="25">
        <v>128</v>
      </c>
      <c r="B141" s="12" t="s">
        <v>221</v>
      </c>
      <c r="C141" s="10" t="s">
        <v>51</v>
      </c>
      <c r="D141" s="95"/>
    </row>
    <row r="142" spans="1:4" s="1" customFormat="1" x14ac:dyDescent="0.2">
      <c r="A142" s="25">
        <v>129</v>
      </c>
      <c r="B142" s="26" t="s">
        <v>222</v>
      </c>
      <c r="C142" s="10" t="s">
        <v>50</v>
      </c>
      <c r="D142" s="95"/>
    </row>
    <row r="143" spans="1:4" s="1" customFormat="1" x14ac:dyDescent="0.2">
      <c r="A143" s="25">
        <v>130</v>
      </c>
      <c r="B143" s="26" t="s">
        <v>223</v>
      </c>
      <c r="C143" s="10" t="s">
        <v>224</v>
      </c>
      <c r="D143" s="95"/>
    </row>
    <row r="144" spans="1:4" s="1" customFormat="1" x14ac:dyDescent="0.2">
      <c r="A144" s="25">
        <v>131</v>
      </c>
      <c r="B144" s="26" t="s">
        <v>225</v>
      </c>
      <c r="C144" s="10" t="s">
        <v>43</v>
      </c>
      <c r="D144" s="95"/>
    </row>
    <row r="145" spans="1:68" s="1" customFormat="1" x14ac:dyDescent="0.2">
      <c r="A145" s="25">
        <v>132</v>
      </c>
      <c r="B145" s="12" t="s">
        <v>226</v>
      </c>
      <c r="C145" s="10" t="s">
        <v>254</v>
      </c>
      <c r="D145" s="95">
        <v>39916042</v>
      </c>
    </row>
    <row r="146" spans="1:68" s="1" customFormat="1" x14ac:dyDescent="0.2">
      <c r="A146" s="25">
        <v>133</v>
      </c>
      <c r="B146" s="14" t="s">
        <v>227</v>
      </c>
      <c r="C146" s="10" t="s">
        <v>228</v>
      </c>
      <c r="D146" s="95">
        <v>59966107</v>
      </c>
    </row>
    <row r="147" spans="1:68" x14ac:dyDescent="0.2">
      <c r="A147" s="25">
        <v>134</v>
      </c>
      <c r="B147" s="26" t="s">
        <v>229</v>
      </c>
      <c r="C147" s="10" t="s">
        <v>230</v>
      </c>
      <c r="D147" s="99">
        <v>3115520</v>
      </c>
    </row>
    <row r="148" spans="1:68" x14ac:dyDescent="0.2">
      <c r="A148" s="25">
        <v>135</v>
      </c>
      <c r="B148" s="12" t="s">
        <v>231</v>
      </c>
      <c r="C148" s="10" t="s">
        <v>232</v>
      </c>
      <c r="D148" s="99"/>
    </row>
    <row r="149" spans="1:68" ht="12.75" x14ac:dyDescent="0.2">
      <c r="A149" s="25">
        <v>136</v>
      </c>
      <c r="B149" s="20" t="s">
        <v>233</v>
      </c>
      <c r="C149" s="13" t="s">
        <v>234</v>
      </c>
      <c r="D149" s="99"/>
    </row>
    <row r="150" spans="1:68" ht="12.75" x14ac:dyDescent="0.2">
      <c r="A150" s="25">
        <v>137</v>
      </c>
      <c r="B150" s="85" t="s">
        <v>282</v>
      </c>
      <c r="C150" s="86" t="s">
        <v>283</v>
      </c>
      <c r="D150" s="99"/>
    </row>
    <row r="151" spans="1:68" ht="12.75" x14ac:dyDescent="0.2">
      <c r="A151" s="25">
        <v>138</v>
      </c>
      <c r="B151" s="87" t="s">
        <v>284</v>
      </c>
      <c r="C151" s="88" t="s">
        <v>285</v>
      </c>
      <c r="D151" s="99"/>
    </row>
    <row r="152" spans="1:68" ht="12.75" x14ac:dyDescent="0.2">
      <c r="A152" s="25">
        <v>139</v>
      </c>
      <c r="B152" s="89" t="s">
        <v>286</v>
      </c>
      <c r="C152" s="90" t="s">
        <v>287</v>
      </c>
      <c r="D152" s="99"/>
    </row>
    <row r="153" spans="1:68" x14ac:dyDescent="0.2">
      <c r="A153" s="25">
        <v>140</v>
      </c>
      <c r="B153" s="25" t="s">
        <v>292</v>
      </c>
      <c r="C153" s="91" t="s">
        <v>293</v>
      </c>
      <c r="D153" s="99"/>
    </row>
    <row r="156" spans="1:68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</row>
    <row r="157" spans="1:68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</row>
    <row r="158" spans="1:68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</row>
    <row r="160" spans="1:68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</row>
    <row r="161" spans="1:68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</row>
  </sheetData>
  <mergeCells count="9">
    <mergeCell ref="A2:D2"/>
    <mergeCell ref="A8:C8"/>
    <mergeCell ref="A10:C10"/>
    <mergeCell ref="A93:A96"/>
    <mergeCell ref="B93:B96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161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G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6.140625" style="8" customWidth="1"/>
    <col min="8" max="16384" width="9.140625" style="8"/>
  </cols>
  <sheetData>
    <row r="2" spans="1:7" ht="39.75" customHeight="1" x14ac:dyDescent="0.2">
      <c r="A2" s="179" t="s">
        <v>397</v>
      </c>
      <c r="B2" s="179"/>
      <c r="C2" s="179"/>
      <c r="D2" s="179"/>
      <c r="E2" s="179"/>
      <c r="F2" s="179"/>
      <c r="G2" s="179"/>
    </row>
    <row r="3" spans="1:7" x14ac:dyDescent="0.2">
      <c r="C3" s="9"/>
      <c r="G3" s="8" t="s">
        <v>314</v>
      </c>
    </row>
    <row r="4" spans="1:7" s="2" customFormat="1" ht="15.75" customHeight="1" x14ac:dyDescent="0.2">
      <c r="A4" s="170" t="s">
        <v>47</v>
      </c>
      <c r="B4" s="170" t="s">
        <v>61</v>
      </c>
      <c r="C4" s="171" t="s">
        <v>48</v>
      </c>
      <c r="D4" s="209" t="s">
        <v>357</v>
      </c>
      <c r="E4" s="209"/>
      <c r="F4" s="209"/>
      <c r="G4" s="209"/>
    </row>
    <row r="5" spans="1:7" ht="25.5" customHeight="1" x14ac:dyDescent="0.2">
      <c r="A5" s="170"/>
      <c r="B5" s="170"/>
      <c r="C5" s="171"/>
      <c r="D5" s="209" t="s">
        <v>309</v>
      </c>
      <c r="E5" s="209" t="s">
        <v>358</v>
      </c>
      <c r="F5" s="209" t="s">
        <v>359</v>
      </c>
      <c r="G5" s="209"/>
    </row>
    <row r="6" spans="1:7" ht="14.25" customHeight="1" x14ac:dyDescent="0.2">
      <c r="A6" s="170"/>
      <c r="B6" s="170"/>
      <c r="C6" s="171"/>
      <c r="D6" s="209"/>
      <c r="E6" s="209"/>
      <c r="F6" s="209" t="s">
        <v>360</v>
      </c>
      <c r="G6" s="209" t="s">
        <v>361</v>
      </c>
    </row>
    <row r="7" spans="1:7" ht="21.75" customHeight="1" x14ac:dyDescent="0.2">
      <c r="A7" s="170"/>
      <c r="B7" s="170"/>
      <c r="C7" s="171"/>
      <c r="D7" s="209"/>
      <c r="E7" s="209"/>
      <c r="F7" s="209"/>
      <c r="G7" s="209"/>
    </row>
    <row r="8" spans="1:7" s="2" customFormat="1" x14ac:dyDescent="0.2">
      <c r="A8" s="165" t="s">
        <v>251</v>
      </c>
      <c r="B8" s="165"/>
      <c r="C8" s="165"/>
      <c r="D8" s="96">
        <f>D10+D9</f>
        <v>8514946375</v>
      </c>
      <c r="E8" s="96">
        <f t="shared" ref="E8:G8" si="0">E10+E9</f>
        <v>1004137455</v>
      </c>
      <c r="F8" s="96">
        <f t="shared" si="0"/>
        <v>2844097890</v>
      </c>
      <c r="G8" s="96">
        <f t="shared" si="0"/>
        <v>4666711030</v>
      </c>
    </row>
    <row r="9" spans="1:7" s="3" customFormat="1" ht="11.25" customHeight="1" x14ac:dyDescent="0.2">
      <c r="A9" s="5"/>
      <c r="B9" s="5"/>
      <c r="C9" s="11" t="s">
        <v>57</v>
      </c>
      <c r="D9" s="95">
        <v>338854860</v>
      </c>
      <c r="E9" s="95">
        <v>48519308</v>
      </c>
      <c r="F9" s="95"/>
      <c r="G9" s="95">
        <v>290335552</v>
      </c>
    </row>
    <row r="10" spans="1:7" s="2" customFormat="1" x14ac:dyDescent="0.2">
      <c r="A10" s="165" t="s">
        <v>250</v>
      </c>
      <c r="B10" s="165"/>
      <c r="C10" s="165"/>
      <c r="D10" s="96">
        <f>SUM(D11:D153)-D93</f>
        <v>8176091515</v>
      </c>
      <c r="E10" s="96">
        <f t="shared" ref="E10:G10" si="1">SUM(E11:E153)-E93</f>
        <v>955618147</v>
      </c>
      <c r="F10" s="96">
        <f t="shared" si="1"/>
        <v>2844097890</v>
      </c>
      <c r="G10" s="96">
        <f t="shared" si="1"/>
        <v>4376375478</v>
      </c>
    </row>
    <row r="11" spans="1:7" s="1" customFormat="1" ht="12" customHeight="1" x14ac:dyDescent="0.2">
      <c r="A11" s="25">
        <v>1</v>
      </c>
      <c r="B11" s="12" t="s">
        <v>62</v>
      </c>
      <c r="C11" s="10" t="s">
        <v>44</v>
      </c>
      <c r="D11" s="95">
        <f t="shared" ref="D11:D70" si="2">E11+F11+G11</f>
        <v>34637300</v>
      </c>
      <c r="E11" s="95">
        <v>0</v>
      </c>
      <c r="F11" s="95">
        <v>13075343</v>
      </c>
      <c r="G11" s="95">
        <v>21561957</v>
      </c>
    </row>
    <row r="12" spans="1:7" s="1" customFormat="1" x14ac:dyDescent="0.2">
      <c r="A12" s="25">
        <v>2</v>
      </c>
      <c r="B12" s="14" t="s">
        <v>63</v>
      </c>
      <c r="C12" s="10" t="s">
        <v>235</v>
      </c>
      <c r="D12" s="95">
        <f t="shared" si="2"/>
        <v>37669570</v>
      </c>
      <c r="E12" s="95">
        <v>0</v>
      </c>
      <c r="F12" s="95">
        <v>15734135</v>
      </c>
      <c r="G12" s="95">
        <v>21935435</v>
      </c>
    </row>
    <row r="13" spans="1:7" s="22" customFormat="1" x14ac:dyDescent="0.2">
      <c r="A13" s="25">
        <v>3</v>
      </c>
      <c r="B13" s="27" t="s">
        <v>64</v>
      </c>
      <c r="C13" s="21" t="s">
        <v>5</v>
      </c>
      <c r="D13" s="95">
        <f t="shared" si="2"/>
        <v>132243093</v>
      </c>
      <c r="E13" s="98">
        <v>6109858</v>
      </c>
      <c r="F13" s="98">
        <v>60156612</v>
      </c>
      <c r="G13" s="98">
        <v>65976623</v>
      </c>
    </row>
    <row r="14" spans="1:7" s="1" customFormat="1" ht="14.25" customHeight="1" x14ac:dyDescent="0.2">
      <c r="A14" s="25">
        <v>4</v>
      </c>
      <c r="B14" s="12" t="s">
        <v>65</v>
      </c>
      <c r="C14" s="10" t="s">
        <v>236</v>
      </c>
      <c r="D14" s="95">
        <f t="shared" si="2"/>
        <v>38289732</v>
      </c>
      <c r="E14" s="95">
        <v>0</v>
      </c>
      <c r="F14" s="95">
        <v>14318303</v>
      </c>
      <c r="G14" s="95">
        <v>23971429</v>
      </c>
    </row>
    <row r="15" spans="1:7" s="1" customFormat="1" x14ac:dyDescent="0.2">
      <c r="A15" s="25">
        <v>5</v>
      </c>
      <c r="B15" s="12" t="s">
        <v>66</v>
      </c>
      <c r="C15" s="10" t="s">
        <v>8</v>
      </c>
      <c r="D15" s="95">
        <f t="shared" si="2"/>
        <v>43734526</v>
      </c>
      <c r="E15" s="95">
        <v>0</v>
      </c>
      <c r="F15" s="95">
        <v>17929431</v>
      </c>
      <c r="G15" s="95">
        <v>25805095</v>
      </c>
    </row>
    <row r="16" spans="1:7" s="22" customFormat="1" x14ac:dyDescent="0.2">
      <c r="A16" s="25">
        <v>6</v>
      </c>
      <c r="B16" s="27" t="s">
        <v>67</v>
      </c>
      <c r="C16" s="21" t="s">
        <v>68</v>
      </c>
      <c r="D16" s="95">
        <f t="shared" si="2"/>
        <v>299121857</v>
      </c>
      <c r="E16" s="98">
        <v>10423753</v>
      </c>
      <c r="F16" s="98">
        <v>121900106</v>
      </c>
      <c r="G16" s="98">
        <v>166797998</v>
      </c>
    </row>
    <row r="17" spans="1:7" s="1" customFormat="1" x14ac:dyDescent="0.2">
      <c r="A17" s="25">
        <v>7</v>
      </c>
      <c r="B17" s="12" t="s">
        <v>69</v>
      </c>
      <c r="C17" s="10" t="s">
        <v>237</v>
      </c>
      <c r="D17" s="95">
        <f t="shared" si="2"/>
        <v>124346265</v>
      </c>
      <c r="E17" s="95">
        <v>0</v>
      </c>
      <c r="F17" s="95">
        <v>58174956</v>
      </c>
      <c r="G17" s="95">
        <v>66171309</v>
      </c>
    </row>
    <row r="18" spans="1:7" s="1" customFormat="1" x14ac:dyDescent="0.2">
      <c r="A18" s="25">
        <v>8</v>
      </c>
      <c r="B18" s="26" t="s">
        <v>70</v>
      </c>
      <c r="C18" s="10" t="s">
        <v>17</v>
      </c>
      <c r="D18" s="95">
        <f t="shared" si="2"/>
        <v>48479768</v>
      </c>
      <c r="E18" s="95">
        <v>0</v>
      </c>
      <c r="F18" s="95">
        <v>20882453</v>
      </c>
      <c r="G18" s="95">
        <v>27597315</v>
      </c>
    </row>
    <row r="19" spans="1:7" s="1" customFormat="1" x14ac:dyDescent="0.2">
      <c r="A19" s="25">
        <v>9</v>
      </c>
      <c r="B19" s="26" t="s">
        <v>71</v>
      </c>
      <c r="C19" s="10" t="s">
        <v>6</v>
      </c>
      <c r="D19" s="95">
        <f t="shared" si="2"/>
        <v>40883529</v>
      </c>
      <c r="E19" s="95">
        <v>0</v>
      </c>
      <c r="F19" s="95">
        <v>16835807</v>
      </c>
      <c r="G19" s="95">
        <v>24047722</v>
      </c>
    </row>
    <row r="20" spans="1:7" s="1" customFormat="1" x14ac:dyDescent="0.2">
      <c r="A20" s="25">
        <v>10</v>
      </c>
      <c r="B20" s="26" t="s">
        <v>72</v>
      </c>
      <c r="C20" s="10" t="s">
        <v>18</v>
      </c>
      <c r="D20" s="95">
        <f t="shared" si="2"/>
        <v>52206609</v>
      </c>
      <c r="E20" s="95">
        <v>0</v>
      </c>
      <c r="F20" s="95">
        <v>21498693</v>
      </c>
      <c r="G20" s="95">
        <v>30707916</v>
      </c>
    </row>
    <row r="21" spans="1:7" s="1" customFormat="1" x14ac:dyDescent="0.2">
      <c r="A21" s="25">
        <v>11</v>
      </c>
      <c r="B21" s="26" t="s">
        <v>73</v>
      </c>
      <c r="C21" s="10" t="s">
        <v>7</v>
      </c>
      <c r="D21" s="95">
        <f t="shared" si="2"/>
        <v>39162075</v>
      </c>
      <c r="E21" s="95">
        <v>0</v>
      </c>
      <c r="F21" s="95">
        <v>14097313</v>
      </c>
      <c r="G21" s="95">
        <v>25064762</v>
      </c>
    </row>
    <row r="22" spans="1:7" s="1" customFormat="1" x14ac:dyDescent="0.2">
      <c r="A22" s="25">
        <v>12</v>
      </c>
      <c r="B22" s="26" t="s">
        <v>74</v>
      </c>
      <c r="C22" s="10" t="s">
        <v>19</v>
      </c>
      <c r="D22" s="95">
        <f t="shared" si="2"/>
        <v>94601316</v>
      </c>
      <c r="E22" s="95">
        <v>0</v>
      </c>
      <c r="F22" s="95">
        <v>45494981</v>
      </c>
      <c r="G22" s="95">
        <v>49106335</v>
      </c>
    </row>
    <row r="23" spans="1:7" s="1" customFormat="1" x14ac:dyDescent="0.2">
      <c r="A23" s="25">
        <v>13</v>
      </c>
      <c r="B23" s="26" t="s">
        <v>259</v>
      </c>
      <c r="C23" s="10" t="s">
        <v>260</v>
      </c>
      <c r="D23" s="95">
        <f t="shared" si="2"/>
        <v>0</v>
      </c>
      <c r="E23" s="95">
        <v>0</v>
      </c>
      <c r="F23" s="95"/>
      <c r="G23" s="95"/>
    </row>
    <row r="24" spans="1:7" s="1" customFormat="1" x14ac:dyDescent="0.2">
      <c r="A24" s="25">
        <v>14</v>
      </c>
      <c r="B24" s="12" t="s">
        <v>75</v>
      </c>
      <c r="C24" s="10" t="s">
        <v>76</v>
      </c>
      <c r="D24" s="95">
        <f t="shared" si="2"/>
        <v>80904</v>
      </c>
      <c r="E24" s="95">
        <v>80904</v>
      </c>
      <c r="F24" s="95"/>
      <c r="G24" s="95"/>
    </row>
    <row r="25" spans="1:7" s="1" customFormat="1" x14ac:dyDescent="0.2">
      <c r="A25" s="25">
        <v>15</v>
      </c>
      <c r="B25" s="26" t="s">
        <v>77</v>
      </c>
      <c r="C25" s="10" t="s">
        <v>22</v>
      </c>
      <c r="D25" s="95">
        <f t="shared" si="2"/>
        <v>51656585</v>
      </c>
      <c r="E25" s="95">
        <v>0</v>
      </c>
      <c r="F25" s="95">
        <v>19161454</v>
      </c>
      <c r="G25" s="95">
        <v>32495131</v>
      </c>
    </row>
    <row r="26" spans="1:7" s="1" customFormat="1" x14ac:dyDescent="0.2">
      <c r="A26" s="25">
        <v>16</v>
      </c>
      <c r="B26" s="26" t="s">
        <v>78</v>
      </c>
      <c r="C26" s="10" t="s">
        <v>10</v>
      </c>
      <c r="D26" s="95">
        <f t="shared" si="2"/>
        <v>63765957</v>
      </c>
      <c r="E26" s="95">
        <v>0</v>
      </c>
      <c r="F26" s="95">
        <v>16034449</v>
      </c>
      <c r="G26" s="95">
        <v>47731508</v>
      </c>
    </row>
    <row r="27" spans="1:7" s="1" customFormat="1" x14ac:dyDescent="0.2">
      <c r="A27" s="25">
        <v>17</v>
      </c>
      <c r="B27" s="26" t="s">
        <v>79</v>
      </c>
      <c r="C27" s="10" t="s">
        <v>238</v>
      </c>
      <c r="D27" s="95">
        <f t="shared" si="2"/>
        <v>114675670</v>
      </c>
      <c r="E27" s="95">
        <v>0</v>
      </c>
      <c r="F27" s="95">
        <v>52460813</v>
      </c>
      <c r="G27" s="95">
        <v>62214857</v>
      </c>
    </row>
    <row r="28" spans="1:7" s="22" customFormat="1" x14ac:dyDescent="0.2">
      <c r="A28" s="25">
        <v>18</v>
      </c>
      <c r="B28" s="27" t="s">
        <v>80</v>
      </c>
      <c r="C28" s="21" t="s">
        <v>9</v>
      </c>
      <c r="D28" s="95">
        <f t="shared" si="2"/>
        <v>206718892</v>
      </c>
      <c r="E28" s="98">
        <v>9004258</v>
      </c>
      <c r="F28" s="98">
        <v>89459244</v>
      </c>
      <c r="G28" s="98">
        <v>108255390</v>
      </c>
    </row>
    <row r="29" spans="1:7" s="1" customFormat="1" x14ac:dyDescent="0.2">
      <c r="A29" s="25">
        <v>19</v>
      </c>
      <c r="B29" s="12" t="s">
        <v>81</v>
      </c>
      <c r="C29" s="10" t="s">
        <v>11</v>
      </c>
      <c r="D29" s="95">
        <f t="shared" si="2"/>
        <v>38455690</v>
      </c>
      <c r="E29" s="95">
        <v>0</v>
      </c>
      <c r="F29" s="95">
        <v>18609628</v>
      </c>
      <c r="G29" s="95">
        <v>19846062</v>
      </c>
    </row>
    <row r="30" spans="1:7" s="1" customFormat="1" x14ac:dyDescent="0.2">
      <c r="A30" s="25">
        <v>20</v>
      </c>
      <c r="B30" s="12" t="s">
        <v>82</v>
      </c>
      <c r="C30" s="10" t="s">
        <v>239</v>
      </c>
      <c r="D30" s="95">
        <f t="shared" si="2"/>
        <v>22571270</v>
      </c>
      <c r="E30" s="95">
        <v>0</v>
      </c>
      <c r="F30" s="95">
        <v>7079137</v>
      </c>
      <c r="G30" s="95">
        <v>15492133</v>
      </c>
    </row>
    <row r="31" spans="1:7" x14ac:dyDescent="0.2">
      <c r="A31" s="25">
        <v>21</v>
      </c>
      <c r="B31" s="12" t="s">
        <v>83</v>
      </c>
      <c r="C31" s="10" t="s">
        <v>84</v>
      </c>
      <c r="D31" s="95">
        <f t="shared" si="2"/>
        <v>160318512</v>
      </c>
      <c r="E31" s="99">
        <v>0</v>
      </c>
      <c r="F31" s="99">
        <v>80525183</v>
      </c>
      <c r="G31" s="99">
        <v>79793329</v>
      </c>
    </row>
    <row r="32" spans="1:7" s="22" customFormat="1" x14ac:dyDescent="0.2">
      <c r="A32" s="25">
        <v>22</v>
      </c>
      <c r="B32" s="23" t="s">
        <v>85</v>
      </c>
      <c r="C32" s="21" t="s">
        <v>40</v>
      </c>
      <c r="D32" s="95">
        <f t="shared" si="2"/>
        <v>123749972</v>
      </c>
      <c r="E32" s="98">
        <v>5702425</v>
      </c>
      <c r="F32" s="98">
        <v>55659516</v>
      </c>
      <c r="G32" s="98">
        <v>62388031</v>
      </c>
    </row>
    <row r="33" spans="1:7" s="22" customFormat="1" x14ac:dyDescent="0.2">
      <c r="A33" s="25">
        <v>23</v>
      </c>
      <c r="B33" s="27" t="s">
        <v>86</v>
      </c>
      <c r="C33" s="21" t="s">
        <v>87</v>
      </c>
      <c r="D33" s="95">
        <f t="shared" si="2"/>
        <v>54067361</v>
      </c>
      <c r="E33" s="98">
        <v>0</v>
      </c>
      <c r="F33" s="98">
        <v>25788761</v>
      </c>
      <c r="G33" s="98">
        <v>28278600</v>
      </c>
    </row>
    <row r="34" spans="1:7" s="1" customFormat="1" ht="12" customHeight="1" x14ac:dyDescent="0.2">
      <c r="A34" s="25">
        <v>24</v>
      </c>
      <c r="B34" s="26" t="s">
        <v>88</v>
      </c>
      <c r="C34" s="10" t="s">
        <v>89</v>
      </c>
      <c r="D34" s="95">
        <f t="shared" si="2"/>
        <v>0</v>
      </c>
      <c r="E34" s="95">
        <v>0</v>
      </c>
      <c r="F34" s="95"/>
      <c r="G34" s="95"/>
    </row>
    <row r="35" spans="1:7" s="1" customFormat="1" ht="24" x14ac:dyDescent="0.2">
      <c r="A35" s="25">
        <v>25</v>
      </c>
      <c r="B35" s="26" t="s">
        <v>90</v>
      </c>
      <c r="C35" s="10" t="s">
        <v>91</v>
      </c>
      <c r="D35" s="95">
        <f t="shared" si="2"/>
        <v>0</v>
      </c>
      <c r="E35" s="95">
        <v>0</v>
      </c>
      <c r="F35" s="95"/>
      <c r="G35" s="95"/>
    </row>
    <row r="36" spans="1:7" s="1" customFormat="1" x14ac:dyDescent="0.2">
      <c r="A36" s="25">
        <v>26</v>
      </c>
      <c r="B36" s="12" t="s">
        <v>92</v>
      </c>
      <c r="C36" s="10" t="s">
        <v>93</v>
      </c>
      <c r="D36" s="95">
        <f t="shared" si="2"/>
        <v>205970879</v>
      </c>
      <c r="E36" s="95">
        <v>23162773</v>
      </c>
      <c r="F36" s="95">
        <v>58978255</v>
      </c>
      <c r="G36" s="95">
        <v>123829851</v>
      </c>
    </row>
    <row r="37" spans="1:7" s="1" customFormat="1" x14ac:dyDescent="0.2">
      <c r="A37" s="25">
        <v>27</v>
      </c>
      <c r="B37" s="26" t="s">
        <v>94</v>
      </c>
      <c r="C37" s="10" t="s">
        <v>95</v>
      </c>
      <c r="D37" s="95">
        <f t="shared" si="2"/>
        <v>210736218</v>
      </c>
      <c r="E37" s="95">
        <v>0</v>
      </c>
      <c r="F37" s="95">
        <v>66360481</v>
      </c>
      <c r="G37" s="95">
        <v>144375737</v>
      </c>
    </row>
    <row r="38" spans="1:7" s="1" customFormat="1" ht="15.75" customHeight="1" x14ac:dyDescent="0.2">
      <c r="A38" s="25">
        <v>28</v>
      </c>
      <c r="B38" s="26" t="s">
        <v>96</v>
      </c>
      <c r="C38" s="10" t="s">
        <v>97</v>
      </c>
      <c r="D38" s="95">
        <f t="shared" si="2"/>
        <v>57870437</v>
      </c>
      <c r="E38" s="95">
        <v>3527774</v>
      </c>
      <c r="F38" s="95">
        <v>10281434</v>
      </c>
      <c r="G38" s="95">
        <v>44061229</v>
      </c>
    </row>
    <row r="39" spans="1:7" s="1" customFormat="1" x14ac:dyDescent="0.2">
      <c r="A39" s="25">
        <v>29</v>
      </c>
      <c r="B39" s="14" t="s">
        <v>98</v>
      </c>
      <c r="C39" s="10" t="s">
        <v>99</v>
      </c>
      <c r="D39" s="95">
        <f t="shared" si="2"/>
        <v>129611808</v>
      </c>
      <c r="E39" s="95">
        <v>129611808</v>
      </c>
      <c r="F39" s="95"/>
      <c r="G39" s="95"/>
    </row>
    <row r="40" spans="1:7" s="22" customFormat="1" x14ac:dyDescent="0.2">
      <c r="A40" s="25">
        <v>30</v>
      </c>
      <c r="B40" s="23" t="s">
        <v>100</v>
      </c>
      <c r="C40" s="92" t="s">
        <v>298</v>
      </c>
      <c r="D40" s="95">
        <f t="shared" si="2"/>
        <v>0</v>
      </c>
      <c r="E40" s="98">
        <v>0</v>
      </c>
      <c r="F40" s="98"/>
      <c r="G40" s="98"/>
    </row>
    <row r="41" spans="1:7" s="22" customFormat="1" ht="20.25" customHeight="1" x14ac:dyDescent="0.2">
      <c r="A41" s="25">
        <v>31</v>
      </c>
      <c r="B41" s="27" t="s">
        <v>101</v>
      </c>
      <c r="C41" s="21" t="s">
        <v>58</v>
      </c>
      <c r="D41" s="95">
        <f t="shared" si="2"/>
        <v>17434054</v>
      </c>
      <c r="E41" s="98">
        <v>0</v>
      </c>
      <c r="F41" s="98">
        <v>8114185</v>
      </c>
      <c r="G41" s="98">
        <v>9319869</v>
      </c>
    </row>
    <row r="42" spans="1:7" s="22" customFormat="1" x14ac:dyDescent="0.2">
      <c r="A42" s="25">
        <v>32</v>
      </c>
      <c r="B42" s="24" t="s">
        <v>102</v>
      </c>
      <c r="C42" s="21" t="s">
        <v>41</v>
      </c>
      <c r="D42" s="95">
        <f t="shared" si="2"/>
        <v>172642959</v>
      </c>
      <c r="E42" s="98">
        <v>8997739</v>
      </c>
      <c r="F42" s="98">
        <v>73867390</v>
      </c>
      <c r="G42" s="98">
        <v>89777830</v>
      </c>
    </row>
    <row r="43" spans="1:7" x14ac:dyDescent="0.2">
      <c r="A43" s="25">
        <v>33</v>
      </c>
      <c r="B43" s="12" t="s">
        <v>103</v>
      </c>
      <c r="C43" s="10" t="s">
        <v>39</v>
      </c>
      <c r="D43" s="95">
        <f t="shared" si="2"/>
        <v>252639671</v>
      </c>
      <c r="E43" s="99">
        <v>5464485</v>
      </c>
      <c r="F43" s="99">
        <v>119642461</v>
      </c>
      <c r="G43" s="99">
        <v>127532725</v>
      </c>
    </row>
    <row r="44" spans="1:7" s="1" customFormat="1" x14ac:dyDescent="0.2">
      <c r="A44" s="25">
        <v>34</v>
      </c>
      <c r="B44" s="14" t="s">
        <v>104</v>
      </c>
      <c r="C44" s="10" t="s">
        <v>16</v>
      </c>
      <c r="D44" s="95">
        <f t="shared" si="2"/>
        <v>47963305</v>
      </c>
      <c r="E44" s="95">
        <v>0</v>
      </c>
      <c r="F44" s="95">
        <v>20055849</v>
      </c>
      <c r="G44" s="95">
        <v>27907456</v>
      </c>
    </row>
    <row r="45" spans="1:7" s="1" customFormat="1" x14ac:dyDescent="0.2">
      <c r="A45" s="25">
        <v>35</v>
      </c>
      <c r="B45" s="26" t="s">
        <v>105</v>
      </c>
      <c r="C45" s="10" t="s">
        <v>21</v>
      </c>
      <c r="D45" s="95">
        <f t="shared" si="2"/>
        <v>164210647</v>
      </c>
      <c r="E45" s="95">
        <v>0</v>
      </c>
      <c r="F45" s="95">
        <v>76584901</v>
      </c>
      <c r="G45" s="95">
        <v>87625746</v>
      </c>
    </row>
    <row r="46" spans="1:7" s="1" customFormat="1" x14ac:dyDescent="0.2">
      <c r="A46" s="25">
        <v>36</v>
      </c>
      <c r="B46" s="14" t="s">
        <v>106</v>
      </c>
      <c r="C46" s="10" t="s">
        <v>25</v>
      </c>
      <c r="D46" s="95">
        <f t="shared" si="2"/>
        <v>67783852</v>
      </c>
      <c r="E46" s="95">
        <v>0</v>
      </c>
      <c r="F46" s="95">
        <v>31392799</v>
      </c>
      <c r="G46" s="95">
        <v>36391053</v>
      </c>
    </row>
    <row r="47" spans="1:7" x14ac:dyDescent="0.2">
      <c r="A47" s="25">
        <v>37</v>
      </c>
      <c r="B47" s="12" t="s">
        <v>107</v>
      </c>
      <c r="C47" s="10" t="s">
        <v>240</v>
      </c>
      <c r="D47" s="95">
        <f t="shared" si="2"/>
        <v>141427608</v>
      </c>
      <c r="E47" s="99">
        <v>0</v>
      </c>
      <c r="F47" s="99">
        <v>54680907</v>
      </c>
      <c r="G47" s="99">
        <v>86746701</v>
      </c>
    </row>
    <row r="48" spans="1:7" s="1" customFormat="1" x14ac:dyDescent="0.2">
      <c r="A48" s="25">
        <v>38</v>
      </c>
      <c r="B48" s="15" t="s">
        <v>108</v>
      </c>
      <c r="C48" s="16" t="s">
        <v>241</v>
      </c>
      <c r="D48" s="95">
        <f t="shared" si="2"/>
        <v>58652065</v>
      </c>
      <c r="E48" s="95">
        <v>0</v>
      </c>
      <c r="F48" s="95">
        <v>25699178</v>
      </c>
      <c r="G48" s="95">
        <v>32952887</v>
      </c>
    </row>
    <row r="49" spans="1:7" s="1" customFormat="1" x14ac:dyDescent="0.2">
      <c r="A49" s="25">
        <v>39</v>
      </c>
      <c r="B49" s="12" t="s">
        <v>109</v>
      </c>
      <c r="C49" s="10" t="s">
        <v>242</v>
      </c>
      <c r="D49" s="95">
        <f t="shared" si="2"/>
        <v>39743978</v>
      </c>
      <c r="E49" s="95">
        <v>0</v>
      </c>
      <c r="F49" s="95">
        <v>19147320</v>
      </c>
      <c r="G49" s="95">
        <v>20596658</v>
      </c>
    </row>
    <row r="50" spans="1:7" s="1" customFormat="1" x14ac:dyDescent="0.2">
      <c r="A50" s="25">
        <v>40</v>
      </c>
      <c r="B50" s="12" t="s">
        <v>110</v>
      </c>
      <c r="C50" s="10" t="s">
        <v>24</v>
      </c>
      <c r="D50" s="95">
        <f t="shared" si="2"/>
        <v>63294324</v>
      </c>
      <c r="E50" s="95">
        <v>0</v>
      </c>
      <c r="F50" s="95">
        <v>27035804</v>
      </c>
      <c r="G50" s="95">
        <v>36258520</v>
      </c>
    </row>
    <row r="51" spans="1:7" s="1" customFormat="1" x14ac:dyDescent="0.2">
      <c r="A51" s="25">
        <v>41</v>
      </c>
      <c r="B51" s="26" t="s">
        <v>111</v>
      </c>
      <c r="C51" s="10" t="s">
        <v>20</v>
      </c>
      <c r="D51" s="95">
        <f t="shared" si="2"/>
        <v>29335905</v>
      </c>
      <c r="E51" s="95">
        <v>0</v>
      </c>
      <c r="F51" s="95">
        <v>12604586</v>
      </c>
      <c r="G51" s="95">
        <v>16731319</v>
      </c>
    </row>
    <row r="52" spans="1:7" s="1" customFormat="1" x14ac:dyDescent="0.2">
      <c r="A52" s="25">
        <v>42</v>
      </c>
      <c r="B52" s="14" t="s">
        <v>112</v>
      </c>
      <c r="C52" s="10" t="s">
        <v>113</v>
      </c>
      <c r="D52" s="95">
        <f t="shared" si="2"/>
        <v>23444055</v>
      </c>
      <c r="E52" s="95">
        <v>0</v>
      </c>
      <c r="F52" s="95">
        <v>4977108</v>
      </c>
      <c r="G52" s="95">
        <v>18466947</v>
      </c>
    </row>
    <row r="53" spans="1:7" s="22" customFormat="1" x14ac:dyDescent="0.2">
      <c r="A53" s="25">
        <v>43</v>
      </c>
      <c r="B53" s="27" t="s">
        <v>114</v>
      </c>
      <c r="C53" s="21" t="s">
        <v>115</v>
      </c>
      <c r="D53" s="95">
        <f t="shared" si="2"/>
        <v>212338692</v>
      </c>
      <c r="E53" s="98">
        <v>11171799</v>
      </c>
      <c r="F53" s="98">
        <v>91036568</v>
      </c>
      <c r="G53" s="98">
        <v>110130325</v>
      </c>
    </row>
    <row r="54" spans="1:7" s="1" customFormat="1" x14ac:dyDescent="0.2">
      <c r="A54" s="25">
        <v>44</v>
      </c>
      <c r="B54" s="12" t="s">
        <v>116</v>
      </c>
      <c r="C54" s="10" t="s">
        <v>247</v>
      </c>
      <c r="D54" s="95">
        <f t="shared" si="2"/>
        <v>48105120</v>
      </c>
      <c r="E54" s="95">
        <v>0</v>
      </c>
      <c r="F54" s="95">
        <v>17950616</v>
      </c>
      <c r="G54" s="95">
        <v>30154504</v>
      </c>
    </row>
    <row r="55" spans="1:7" s="1" customFormat="1" ht="10.5" customHeight="1" x14ac:dyDescent="0.2">
      <c r="A55" s="25">
        <v>45</v>
      </c>
      <c r="B55" s="12" t="s">
        <v>117</v>
      </c>
      <c r="C55" s="10" t="s">
        <v>2</v>
      </c>
      <c r="D55" s="95">
        <f t="shared" si="2"/>
        <v>155420212</v>
      </c>
      <c r="E55" s="95">
        <v>4139514</v>
      </c>
      <c r="F55" s="95">
        <v>57038987</v>
      </c>
      <c r="G55" s="95">
        <v>94241711</v>
      </c>
    </row>
    <row r="56" spans="1:7" s="1" customFormat="1" x14ac:dyDescent="0.2">
      <c r="A56" s="25">
        <v>46</v>
      </c>
      <c r="B56" s="26" t="s">
        <v>118</v>
      </c>
      <c r="C56" s="10" t="s">
        <v>3</v>
      </c>
      <c r="D56" s="95">
        <f t="shared" si="2"/>
        <v>36978756</v>
      </c>
      <c r="E56" s="95">
        <v>0</v>
      </c>
      <c r="F56" s="95">
        <v>14384552</v>
      </c>
      <c r="G56" s="95">
        <v>22594204</v>
      </c>
    </row>
    <row r="57" spans="1:7" s="1" customFormat="1" x14ac:dyDescent="0.2">
      <c r="A57" s="25">
        <v>47</v>
      </c>
      <c r="B57" s="26" t="s">
        <v>119</v>
      </c>
      <c r="C57" s="10" t="s">
        <v>243</v>
      </c>
      <c r="D57" s="95">
        <f t="shared" si="2"/>
        <v>58916688</v>
      </c>
      <c r="E57" s="95">
        <v>0</v>
      </c>
      <c r="F57" s="95">
        <v>23556141</v>
      </c>
      <c r="G57" s="95">
        <v>35360547</v>
      </c>
    </row>
    <row r="58" spans="1:7" s="1" customFormat="1" x14ac:dyDescent="0.2">
      <c r="A58" s="25">
        <v>48</v>
      </c>
      <c r="B58" s="14" t="s">
        <v>120</v>
      </c>
      <c r="C58" s="10" t="s">
        <v>0</v>
      </c>
      <c r="D58" s="95">
        <f t="shared" si="2"/>
        <v>68788888</v>
      </c>
      <c r="E58" s="95">
        <v>0</v>
      </c>
      <c r="F58" s="95">
        <v>27479619</v>
      </c>
      <c r="G58" s="95">
        <v>41309269</v>
      </c>
    </row>
    <row r="59" spans="1:7" s="1" customFormat="1" ht="10.5" customHeight="1" x14ac:dyDescent="0.2">
      <c r="A59" s="25">
        <v>49</v>
      </c>
      <c r="B59" s="26" t="s">
        <v>121</v>
      </c>
      <c r="C59" s="10" t="s">
        <v>4</v>
      </c>
      <c r="D59" s="95">
        <f t="shared" si="2"/>
        <v>27081915</v>
      </c>
      <c r="E59" s="95">
        <v>0</v>
      </c>
      <c r="F59" s="95">
        <v>12541561</v>
      </c>
      <c r="G59" s="95">
        <v>14540354</v>
      </c>
    </row>
    <row r="60" spans="1:7" s="1" customFormat="1" x14ac:dyDescent="0.2">
      <c r="A60" s="25">
        <v>50</v>
      </c>
      <c r="B60" s="14" t="s">
        <v>122</v>
      </c>
      <c r="C60" s="10" t="s">
        <v>1</v>
      </c>
      <c r="D60" s="95">
        <f t="shared" si="2"/>
        <v>50651508</v>
      </c>
      <c r="E60" s="95">
        <v>0</v>
      </c>
      <c r="F60" s="95">
        <v>22102105</v>
      </c>
      <c r="G60" s="95">
        <v>28549403</v>
      </c>
    </row>
    <row r="61" spans="1:7" s="1" customFormat="1" x14ac:dyDescent="0.2">
      <c r="A61" s="25">
        <v>51</v>
      </c>
      <c r="B61" s="26" t="s">
        <v>123</v>
      </c>
      <c r="C61" s="10" t="s">
        <v>244</v>
      </c>
      <c r="D61" s="95">
        <f t="shared" si="2"/>
        <v>78781074</v>
      </c>
      <c r="E61" s="95">
        <v>0</v>
      </c>
      <c r="F61" s="95">
        <v>35505567</v>
      </c>
      <c r="G61" s="95">
        <v>43275507</v>
      </c>
    </row>
    <row r="62" spans="1:7" s="1" customFormat="1" x14ac:dyDescent="0.2">
      <c r="A62" s="25">
        <v>52</v>
      </c>
      <c r="B62" s="26" t="s">
        <v>124</v>
      </c>
      <c r="C62" s="10" t="s">
        <v>26</v>
      </c>
      <c r="D62" s="95">
        <f t="shared" si="2"/>
        <v>225346710</v>
      </c>
      <c r="E62" s="95">
        <v>0</v>
      </c>
      <c r="F62" s="95">
        <v>85256742</v>
      </c>
      <c r="G62" s="95">
        <v>140089968</v>
      </c>
    </row>
    <row r="63" spans="1:7" s="1" customFormat="1" x14ac:dyDescent="0.2">
      <c r="A63" s="25">
        <v>53</v>
      </c>
      <c r="B63" s="26" t="s">
        <v>125</v>
      </c>
      <c r="C63" s="10" t="s">
        <v>245</v>
      </c>
      <c r="D63" s="95">
        <f t="shared" si="2"/>
        <v>38135131</v>
      </c>
      <c r="E63" s="95">
        <v>0</v>
      </c>
      <c r="F63" s="95">
        <v>14573874</v>
      </c>
      <c r="G63" s="95">
        <v>23561257</v>
      </c>
    </row>
    <row r="64" spans="1:7" s="1" customFormat="1" x14ac:dyDescent="0.2">
      <c r="A64" s="25">
        <v>54</v>
      </c>
      <c r="B64" s="26" t="s">
        <v>126</v>
      </c>
      <c r="C64" s="10" t="s">
        <v>127</v>
      </c>
      <c r="D64" s="95">
        <f t="shared" si="2"/>
        <v>85616</v>
      </c>
      <c r="E64" s="95">
        <v>85616</v>
      </c>
      <c r="F64" s="95"/>
      <c r="G64" s="95"/>
    </row>
    <row r="65" spans="1:7" s="1" customFormat="1" x14ac:dyDescent="0.2">
      <c r="A65" s="25">
        <v>55</v>
      </c>
      <c r="B65" s="26" t="s">
        <v>249</v>
      </c>
      <c r="C65" s="10" t="s">
        <v>248</v>
      </c>
      <c r="D65" s="95">
        <f t="shared" si="2"/>
        <v>0</v>
      </c>
      <c r="E65" s="95">
        <v>0</v>
      </c>
      <c r="F65" s="95"/>
      <c r="G65" s="95"/>
    </row>
    <row r="66" spans="1:7" s="1" customFormat="1" x14ac:dyDescent="0.2">
      <c r="A66" s="25">
        <v>56</v>
      </c>
      <c r="B66" s="26" t="s">
        <v>261</v>
      </c>
      <c r="C66" s="10" t="s">
        <v>262</v>
      </c>
      <c r="D66" s="95">
        <f t="shared" si="2"/>
        <v>0</v>
      </c>
      <c r="E66" s="95">
        <v>0</v>
      </c>
      <c r="F66" s="95"/>
      <c r="G66" s="95"/>
    </row>
    <row r="67" spans="1:7" s="1" customFormat="1" x14ac:dyDescent="0.2">
      <c r="A67" s="25">
        <v>57</v>
      </c>
      <c r="B67" s="26" t="s">
        <v>128</v>
      </c>
      <c r="C67" s="10" t="s">
        <v>55</v>
      </c>
      <c r="D67" s="95">
        <f t="shared" si="2"/>
        <v>53439520</v>
      </c>
      <c r="E67" s="95">
        <v>0</v>
      </c>
      <c r="F67" s="95">
        <v>14280687</v>
      </c>
      <c r="G67" s="95">
        <v>39158833</v>
      </c>
    </row>
    <row r="68" spans="1:7" s="1" customFormat="1" x14ac:dyDescent="0.2">
      <c r="A68" s="25">
        <v>58</v>
      </c>
      <c r="B68" s="14" t="s">
        <v>129</v>
      </c>
      <c r="C68" s="10" t="s">
        <v>263</v>
      </c>
      <c r="D68" s="95">
        <f t="shared" si="2"/>
        <v>43257543</v>
      </c>
      <c r="E68" s="95">
        <v>0</v>
      </c>
      <c r="F68" s="95">
        <v>12132554</v>
      </c>
      <c r="G68" s="95">
        <v>31124989</v>
      </c>
    </row>
    <row r="69" spans="1:7" s="1" customFormat="1" ht="24" x14ac:dyDescent="0.2">
      <c r="A69" s="25">
        <v>59</v>
      </c>
      <c r="B69" s="12" t="s">
        <v>130</v>
      </c>
      <c r="C69" s="10" t="s">
        <v>131</v>
      </c>
      <c r="D69" s="95">
        <f t="shared" si="2"/>
        <v>81029210</v>
      </c>
      <c r="E69" s="95">
        <v>3895761</v>
      </c>
      <c r="F69" s="95">
        <v>32879675</v>
      </c>
      <c r="G69" s="95">
        <v>44253774</v>
      </c>
    </row>
    <row r="70" spans="1:7" s="1" customFormat="1" ht="23.25" customHeight="1" x14ac:dyDescent="0.2">
      <c r="A70" s="25">
        <v>60</v>
      </c>
      <c r="B70" s="14" t="s">
        <v>132</v>
      </c>
      <c r="C70" s="10" t="s">
        <v>264</v>
      </c>
      <c r="D70" s="95">
        <f t="shared" si="2"/>
        <v>83671911</v>
      </c>
      <c r="E70" s="95">
        <v>4390336</v>
      </c>
      <c r="F70" s="95">
        <v>23218652</v>
      </c>
      <c r="G70" s="95">
        <v>56062923</v>
      </c>
    </row>
    <row r="71" spans="1:7" s="1" customFormat="1" ht="27.75" customHeight="1" x14ac:dyDescent="0.2">
      <c r="A71" s="25">
        <v>61</v>
      </c>
      <c r="B71" s="26" t="s">
        <v>133</v>
      </c>
      <c r="C71" s="10" t="s">
        <v>253</v>
      </c>
      <c r="D71" s="95">
        <f t="shared" ref="D71:D134" si="3">E71+F71+G71</f>
        <v>37427287</v>
      </c>
      <c r="E71" s="95">
        <v>0</v>
      </c>
      <c r="F71" s="95">
        <v>14942501</v>
      </c>
      <c r="G71" s="95">
        <v>22484786</v>
      </c>
    </row>
    <row r="72" spans="1:7" s="1" customFormat="1" ht="24" x14ac:dyDescent="0.2">
      <c r="A72" s="25">
        <v>62</v>
      </c>
      <c r="B72" s="12" t="s">
        <v>134</v>
      </c>
      <c r="C72" s="10" t="s">
        <v>265</v>
      </c>
      <c r="D72" s="95">
        <f t="shared" si="3"/>
        <v>48490050</v>
      </c>
      <c r="E72" s="95">
        <v>48490050</v>
      </c>
      <c r="F72" s="95"/>
      <c r="G72" s="95"/>
    </row>
    <row r="73" spans="1:7" s="1" customFormat="1" ht="24" x14ac:dyDescent="0.2">
      <c r="A73" s="25">
        <v>63</v>
      </c>
      <c r="B73" s="12" t="s">
        <v>135</v>
      </c>
      <c r="C73" s="10" t="s">
        <v>266</v>
      </c>
      <c r="D73" s="95">
        <f t="shared" si="3"/>
        <v>73664949</v>
      </c>
      <c r="E73" s="95">
        <v>73664949</v>
      </c>
      <c r="F73" s="95"/>
      <c r="G73" s="95"/>
    </row>
    <row r="74" spans="1:7" s="1" customFormat="1" x14ac:dyDescent="0.2">
      <c r="A74" s="25">
        <v>64</v>
      </c>
      <c r="B74" s="14" t="s">
        <v>136</v>
      </c>
      <c r="C74" s="10" t="s">
        <v>267</v>
      </c>
      <c r="D74" s="95">
        <f t="shared" si="3"/>
        <v>135953218</v>
      </c>
      <c r="E74" s="95">
        <v>9581183</v>
      </c>
      <c r="F74" s="95">
        <v>40529472</v>
      </c>
      <c r="G74" s="95">
        <v>85842563</v>
      </c>
    </row>
    <row r="75" spans="1:7" s="1" customFormat="1" x14ac:dyDescent="0.2">
      <c r="A75" s="25">
        <v>65</v>
      </c>
      <c r="B75" s="14" t="s">
        <v>137</v>
      </c>
      <c r="C75" s="10" t="s">
        <v>54</v>
      </c>
      <c r="D75" s="95">
        <f t="shared" si="3"/>
        <v>74201752</v>
      </c>
      <c r="E75" s="95">
        <v>0</v>
      </c>
      <c r="F75" s="95">
        <v>19400743</v>
      </c>
      <c r="G75" s="95">
        <v>54801009</v>
      </c>
    </row>
    <row r="76" spans="1:7" s="1" customFormat="1" x14ac:dyDescent="0.2">
      <c r="A76" s="25">
        <v>66</v>
      </c>
      <c r="B76" s="14" t="s">
        <v>138</v>
      </c>
      <c r="C76" s="10" t="s">
        <v>268</v>
      </c>
      <c r="D76" s="95">
        <f t="shared" si="3"/>
        <v>189068639</v>
      </c>
      <c r="E76" s="95">
        <v>14085756</v>
      </c>
      <c r="F76" s="95">
        <v>55109289</v>
      </c>
      <c r="G76" s="95">
        <v>119873594</v>
      </c>
    </row>
    <row r="77" spans="1:7" s="1" customFormat="1" ht="24" x14ac:dyDescent="0.2">
      <c r="A77" s="25">
        <v>67</v>
      </c>
      <c r="B77" s="14" t="s">
        <v>139</v>
      </c>
      <c r="C77" s="10" t="s">
        <v>269</v>
      </c>
      <c r="D77" s="95">
        <f t="shared" si="3"/>
        <v>34247844</v>
      </c>
      <c r="E77" s="95">
        <v>34247844</v>
      </c>
      <c r="F77" s="95"/>
      <c r="G77" s="95"/>
    </row>
    <row r="78" spans="1:7" s="1" customFormat="1" ht="24" x14ac:dyDescent="0.2">
      <c r="A78" s="25">
        <v>68</v>
      </c>
      <c r="B78" s="12" t="s">
        <v>140</v>
      </c>
      <c r="C78" s="10" t="s">
        <v>270</v>
      </c>
      <c r="D78" s="95">
        <f t="shared" si="3"/>
        <v>40914408</v>
      </c>
      <c r="E78" s="95">
        <v>40914408</v>
      </c>
      <c r="F78" s="95"/>
      <c r="G78" s="95"/>
    </row>
    <row r="79" spans="1:7" s="1" customFormat="1" ht="24" x14ac:dyDescent="0.2">
      <c r="A79" s="25">
        <v>69</v>
      </c>
      <c r="B79" s="14" t="s">
        <v>141</v>
      </c>
      <c r="C79" s="10" t="s">
        <v>271</v>
      </c>
      <c r="D79" s="95">
        <f t="shared" si="3"/>
        <v>47747340</v>
      </c>
      <c r="E79" s="95">
        <v>47747340</v>
      </c>
      <c r="F79" s="95"/>
      <c r="G79" s="95"/>
    </row>
    <row r="80" spans="1:7" s="1" customFormat="1" ht="24" x14ac:dyDescent="0.2">
      <c r="A80" s="25">
        <v>70</v>
      </c>
      <c r="B80" s="14" t="s">
        <v>142</v>
      </c>
      <c r="C80" s="10" t="s">
        <v>272</v>
      </c>
      <c r="D80" s="95">
        <f t="shared" si="3"/>
        <v>38506048</v>
      </c>
      <c r="E80" s="95">
        <v>38506048</v>
      </c>
      <c r="F80" s="95"/>
      <c r="G80" s="95"/>
    </row>
    <row r="81" spans="1:7" s="1" customFormat="1" ht="24" x14ac:dyDescent="0.2">
      <c r="A81" s="25">
        <v>71</v>
      </c>
      <c r="B81" s="12" t="s">
        <v>143</v>
      </c>
      <c r="C81" s="10" t="s">
        <v>273</v>
      </c>
      <c r="D81" s="95">
        <f t="shared" si="3"/>
        <v>57463968</v>
      </c>
      <c r="E81" s="95">
        <v>57463968</v>
      </c>
      <c r="F81" s="95"/>
      <c r="G81" s="95"/>
    </row>
    <row r="82" spans="1:7" s="1" customFormat="1" ht="24" x14ac:dyDescent="0.2">
      <c r="A82" s="25">
        <v>72</v>
      </c>
      <c r="B82" s="12" t="s">
        <v>144</v>
      </c>
      <c r="C82" s="10" t="s">
        <v>274</v>
      </c>
      <c r="D82" s="95">
        <f t="shared" si="3"/>
        <v>40185562</v>
      </c>
      <c r="E82" s="95">
        <v>40185562</v>
      </c>
      <c r="F82" s="95"/>
      <c r="G82" s="95"/>
    </row>
    <row r="83" spans="1:7" s="1" customFormat="1" ht="24" x14ac:dyDescent="0.2">
      <c r="A83" s="25">
        <v>73</v>
      </c>
      <c r="B83" s="12" t="s">
        <v>145</v>
      </c>
      <c r="C83" s="10" t="s">
        <v>275</v>
      </c>
      <c r="D83" s="95">
        <f t="shared" si="3"/>
        <v>36376946</v>
      </c>
      <c r="E83" s="95">
        <v>36376946</v>
      </c>
      <c r="F83" s="95"/>
      <c r="G83" s="95"/>
    </row>
    <row r="84" spans="1:7" s="1" customFormat="1" x14ac:dyDescent="0.2">
      <c r="A84" s="25">
        <v>74</v>
      </c>
      <c r="B84" s="26" t="s">
        <v>146</v>
      </c>
      <c r="C84" s="10" t="s">
        <v>147</v>
      </c>
      <c r="D84" s="95">
        <f t="shared" si="3"/>
        <v>129140180</v>
      </c>
      <c r="E84" s="95">
        <v>1883115</v>
      </c>
      <c r="F84" s="95">
        <v>40016072</v>
      </c>
      <c r="G84" s="95">
        <v>87240993</v>
      </c>
    </row>
    <row r="85" spans="1:7" s="1" customFormat="1" x14ac:dyDescent="0.2">
      <c r="A85" s="25">
        <v>75</v>
      </c>
      <c r="B85" s="12" t="s">
        <v>148</v>
      </c>
      <c r="C85" s="10" t="s">
        <v>276</v>
      </c>
      <c r="D85" s="95">
        <f t="shared" si="3"/>
        <v>257603525</v>
      </c>
      <c r="E85" s="95">
        <v>4136180</v>
      </c>
      <c r="F85" s="95">
        <v>88376941</v>
      </c>
      <c r="G85" s="95">
        <v>165090404</v>
      </c>
    </row>
    <row r="86" spans="1:7" s="1" customFormat="1" x14ac:dyDescent="0.2">
      <c r="A86" s="25">
        <v>76</v>
      </c>
      <c r="B86" s="26" t="s">
        <v>149</v>
      </c>
      <c r="C86" s="10" t="s">
        <v>36</v>
      </c>
      <c r="D86" s="95">
        <f t="shared" si="3"/>
        <v>154402200</v>
      </c>
      <c r="E86" s="95">
        <v>9441538</v>
      </c>
      <c r="F86" s="95">
        <v>51518208</v>
      </c>
      <c r="G86" s="95">
        <v>93442454</v>
      </c>
    </row>
    <row r="87" spans="1:7" s="1" customFormat="1" x14ac:dyDescent="0.2">
      <c r="A87" s="25">
        <v>77</v>
      </c>
      <c r="B87" s="12" t="s">
        <v>150</v>
      </c>
      <c r="C87" s="10" t="s">
        <v>38</v>
      </c>
      <c r="D87" s="95">
        <f t="shared" si="3"/>
        <v>46242896</v>
      </c>
      <c r="E87" s="95">
        <v>0</v>
      </c>
      <c r="F87" s="95">
        <v>18874060</v>
      </c>
      <c r="G87" s="95">
        <v>27368836</v>
      </c>
    </row>
    <row r="88" spans="1:7" s="1" customFormat="1" ht="13.5" customHeight="1" x14ac:dyDescent="0.2">
      <c r="A88" s="25">
        <v>78</v>
      </c>
      <c r="B88" s="12" t="s">
        <v>151</v>
      </c>
      <c r="C88" s="10" t="s">
        <v>37</v>
      </c>
      <c r="D88" s="95">
        <f t="shared" si="3"/>
        <v>274715221</v>
      </c>
      <c r="E88" s="95">
        <v>12627148</v>
      </c>
      <c r="F88" s="95">
        <v>109779730</v>
      </c>
      <c r="G88" s="95">
        <v>152308343</v>
      </c>
    </row>
    <row r="89" spans="1:7" s="1" customFormat="1" ht="14.25" customHeight="1" x14ac:dyDescent="0.2">
      <c r="A89" s="25">
        <v>79</v>
      </c>
      <c r="B89" s="12" t="s">
        <v>152</v>
      </c>
      <c r="C89" s="10" t="s">
        <v>53</v>
      </c>
      <c r="D89" s="95">
        <f t="shared" si="3"/>
        <v>46049614</v>
      </c>
      <c r="E89" s="95">
        <v>0</v>
      </c>
      <c r="F89" s="95">
        <v>13678468</v>
      </c>
      <c r="G89" s="95">
        <v>32371146</v>
      </c>
    </row>
    <row r="90" spans="1:7" s="1" customFormat="1" x14ac:dyDescent="0.2">
      <c r="A90" s="25">
        <v>80</v>
      </c>
      <c r="B90" s="12" t="s">
        <v>153</v>
      </c>
      <c r="C90" s="10" t="s">
        <v>257</v>
      </c>
      <c r="D90" s="95">
        <f t="shared" si="3"/>
        <v>181919940</v>
      </c>
      <c r="E90" s="95">
        <v>0</v>
      </c>
      <c r="F90" s="95">
        <v>58092719</v>
      </c>
      <c r="G90" s="95">
        <v>123827221</v>
      </c>
    </row>
    <row r="91" spans="1:7" s="1" customFormat="1" x14ac:dyDescent="0.2">
      <c r="A91" s="25">
        <v>81</v>
      </c>
      <c r="B91" s="12" t="s">
        <v>154</v>
      </c>
      <c r="C91" s="10" t="s">
        <v>45</v>
      </c>
      <c r="D91" s="95">
        <f t="shared" si="3"/>
        <v>50156410</v>
      </c>
      <c r="E91" s="95">
        <v>50156410</v>
      </c>
      <c r="F91" s="95"/>
      <c r="G91" s="95"/>
    </row>
    <row r="92" spans="1:7" s="1" customFormat="1" x14ac:dyDescent="0.2">
      <c r="A92" s="25">
        <v>82</v>
      </c>
      <c r="B92" s="14" t="s">
        <v>155</v>
      </c>
      <c r="C92" s="10" t="s">
        <v>291</v>
      </c>
      <c r="D92" s="95">
        <f t="shared" si="3"/>
        <v>0</v>
      </c>
      <c r="E92" s="95">
        <v>0</v>
      </c>
      <c r="F92" s="95"/>
      <c r="G92" s="95"/>
    </row>
    <row r="93" spans="1:7" s="1" customFormat="1" ht="24" x14ac:dyDescent="0.2">
      <c r="A93" s="143">
        <v>83</v>
      </c>
      <c r="B93" s="146" t="s">
        <v>156</v>
      </c>
      <c r="C93" s="17" t="s">
        <v>277</v>
      </c>
      <c r="D93" s="95">
        <f t="shared" si="3"/>
        <v>38741873</v>
      </c>
      <c r="E93" s="95">
        <v>28391308</v>
      </c>
      <c r="F93" s="95">
        <v>3692351</v>
      </c>
      <c r="G93" s="95">
        <v>6658214</v>
      </c>
    </row>
    <row r="94" spans="1:7" s="1" customFormat="1" ht="48" x14ac:dyDescent="0.2">
      <c r="A94" s="144"/>
      <c r="B94" s="147"/>
      <c r="C94" s="10" t="s">
        <v>389</v>
      </c>
      <c r="D94" s="95">
        <f t="shared" si="3"/>
        <v>10350565</v>
      </c>
      <c r="E94" s="95">
        <v>0</v>
      </c>
      <c r="F94" s="95">
        <v>3692351</v>
      </c>
      <c r="G94" s="95">
        <v>6658214</v>
      </c>
    </row>
    <row r="95" spans="1:7" s="1" customFormat="1" ht="24" x14ac:dyDescent="0.2">
      <c r="A95" s="144"/>
      <c r="B95" s="147"/>
      <c r="C95" s="10" t="s">
        <v>279</v>
      </c>
      <c r="D95" s="95">
        <f t="shared" si="3"/>
        <v>8853103</v>
      </c>
      <c r="E95" s="95">
        <v>8853103</v>
      </c>
      <c r="F95" s="95"/>
      <c r="G95" s="95"/>
    </row>
    <row r="96" spans="1:7" s="1" customFormat="1" ht="36" x14ac:dyDescent="0.2">
      <c r="A96" s="145"/>
      <c r="B96" s="148"/>
      <c r="C96" s="28" t="s">
        <v>390</v>
      </c>
      <c r="D96" s="95">
        <f t="shared" si="3"/>
        <v>19538205</v>
      </c>
      <c r="E96" s="95">
        <v>19538205</v>
      </c>
      <c r="F96" s="95"/>
      <c r="G96" s="95"/>
    </row>
    <row r="97" spans="1:7" s="1" customFormat="1" ht="24" x14ac:dyDescent="0.2">
      <c r="A97" s="25">
        <v>84</v>
      </c>
      <c r="B97" s="14" t="s">
        <v>157</v>
      </c>
      <c r="C97" s="10" t="s">
        <v>52</v>
      </c>
      <c r="D97" s="95">
        <f t="shared" si="3"/>
        <v>1621802</v>
      </c>
      <c r="E97" s="95">
        <v>1621802</v>
      </c>
      <c r="F97" s="95"/>
      <c r="G97" s="95"/>
    </row>
    <row r="98" spans="1:7" s="1" customFormat="1" x14ac:dyDescent="0.2">
      <c r="A98" s="25">
        <v>85</v>
      </c>
      <c r="B98" s="14" t="s">
        <v>158</v>
      </c>
      <c r="C98" s="10" t="s">
        <v>159</v>
      </c>
      <c r="D98" s="95">
        <f t="shared" si="3"/>
        <v>9039575</v>
      </c>
      <c r="E98" s="95">
        <v>0</v>
      </c>
      <c r="F98" s="95">
        <v>3193684</v>
      </c>
      <c r="G98" s="95">
        <v>5845891</v>
      </c>
    </row>
    <row r="99" spans="1:7" s="1" customFormat="1" x14ac:dyDescent="0.2">
      <c r="A99" s="25">
        <v>86</v>
      </c>
      <c r="B99" s="26" t="s">
        <v>160</v>
      </c>
      <c r="C99" s="10" t="s">
        <v>161</v>
      </c>
      <c r="D99" s="95">
        <f t="shared" si="3"/>
        <v>36937964</v>
      </c>
      <c r="E99" s="95">
        <v>0</v>
      </c>
      <c r="F99" s="95">
        <v>12890847</v>
      </c>
      <c r="G99" s="95">
        <v>24047117</v>
      </c>
    </row>
    <row r="100" spans="1:7" s="1" customFormat="1" x14ac:dyDescent="0.2">
      <c r="A100" s="25">
        <v>87</v>
      </c>
      <c r="B100" s="14" t="s">
        <v>162</v>
      </c>
      <c r="C100" s="10" t="s">
        <v>28</v>
      </c>
      <c r="D100" s="95">
        <f t="shared" si="3"/>
        <v>35534560</v>
      </c>
      <c r="E100" s="95">
        <v>0</v>
      </c>
      <c r="F100" s="95">
        <v>15595729</v>
      </c>
      <c r="G100" s="95">
        <v>19938831</v>
      </c>
    </row>
    <row r="101" spans="1:7" s="1" customFormat="1" x14ac:dyDescent="0.2">
      <c r="A101" s="25">
        <v>88</v>
      </c>
      <c r="B101" s="26" t="s">
        <v>163</v>
      </c>
      <c r="C101" s="10" t="s">
        <v>12</v>
      </c>
      <c r="D101" s="95">
        <f t="shared" si="3"/>
        <v>36188063</v>
      </c>
      <c r="E101" s="95">
        <v>0</v>
      </c>
      <c r="F101" s="95">
        <v>15888796</v>
      </c>
      <c r="G101" s="95">
        <v>20299267</v>
      </c>
    </row>
    <row r="102" spans="1:7" s="1" customFormat="1" x14ac:dyDescent="0.2">
      <c r="A102" s="25">
        <v>89</v>
      </c>
      <c r="B102" s="26" t="s">
        <v>164</v>
      </c>
      <c r="C102" s="10" t="s">
        <v>27</v>
      </c>
      <c r="D102" s="95">
        <f t="shared" si="3"/>
        <v>97424198</v>
      </c>
      <c r="E102" s="95">
        <v>0</v>
      </c>
      <c r="F102" s="95">
        <v>41217637</v>
      </c>
      <c r="G102" s="95">
        <v>56206561</v>
      </c>
    </row>
    <row r="103" spans="1:7" s="1" customFormat="1" x14ac:dyDescent="0.2">
      <c r="A103" s="25">
        <v>90</v>
      </c>
      <c r="B103" s="14" t="s">
        <v>165</v>
      </c>
      <c r="C103" s="10" t="s">
        <v>46</v>
      </c>
      <c r="D103" s="95">
        <f t="shared" si="3"/>
        <v>39070974</v>
      </c>
      <c r="E103" s="95">
        <v>0</v>
      </c>
      <c r="F103" s="95">
        <v>14887533</v>
      </c>
      <c r="G103" s="95">
        <v>24183441</v>
      </c>
    </row>
    <row r="104" spans="1:7" s="1" customFormat="1" x14ac:dyDescent="0.2">
      <c r="A104" s="25">
        <v>91</v>
      </c>
      <c r="B104" s="14" t="s">
        <v>166</v>
      </c>
      <c r="C104" s="10" t="s">
        <v>33</v>
      </c>
      <c r="D104" s="95">
        <f t="shared" si="3"/>
        <v>50587217</v>
      </c>
      <c r="E104" s="95">
        <v>0</v>
      </c>
      <c r="F104" s="95">
        <v>20818429</v>
      </c>
      <c r="G104" s="95">
        <v>29768788</v>
      </c>
    </row>
    <row r="105" spans="1:7" s="1" customFormat="1" x14ac:dyDescent="0.2">
      <c r="A105" s="25">
        <v>92</v>
      </c>
      <c r="B105" s="12" t="s">
        <v>167</v>
      </c>
      <c r="C105" s="10" t="s">
        <v>29</v>
      </c>
      <c r="D105" s="95">
        <f t="shared" si="3"/>
        <v>115722298</v>
      </c>
      <c r="E105" s="95">
        <v>0</v>
      </c>
      <c r="F105" s="95">
        <v>48495588</v>
      </c>
      <c r="G105" s="95">
        <v>67226710</v>
      </c>
    </row>
    <row r="106" spans="1:7" s="1" customFormat="1" x14ac:dyDescent="0.2">
      <c r="A106" s="25">
        <v>93</v>
      </c>
      <c r="B106" s="12" t="s">
        <v>168</v>
      </c>
      <c r="C106" s="10" t="s">
        <v>30</v>
      </c>
      <c r="D106" s="95">
        <f t="shared" si="3"/>
        <v>85481536</v>
      </c>
      <c r="E106" s="95">
        <v>0</v>
      </c>
      <c r="F106" s="95">
        <v>31823060</v>
      </c>
      <c r="G106" s="95">
        <v>53658476</v>
      </c>
    </row>
    <row r="107" spans="1:7" s="1" customFormat="1" x14ac:dyDescent="0.2">
      <c r="A107" s="25">
        <v>94</v>
      </c>
      <c r="B107" s="26" t="s">
        <v>169</v>
      </c>
      <c r="C107" s="10" t="s">
        <v>14</v>
      </c>
      <c r="D107" s="95">
        <f t="shared" si="3"/>
        <v>34041201</v>
      </c>
      <c r="E107" s="95">
        <v>0</v>
      </c>
      <c r="F107" s="95">
        <v>15505318</v>
      </c>
      <c r="G107" s="95">
        <v>18535883</v>
      </c>
    </row>
    <row r="108" spans="1:7" s="1" customFormat="1" x14ac:dyDescent="0.2">
      <c r="A108" s="25">
        <v>95</v>
      </c>
      <c r="B108" s="12" t="s">
        <v>170</v>
      </c>
      <c r="C108" s="10" t="s">
        <v>31</v>
      </c>
      <c r="D108" s="95">
        <f t="shared" si="3"/>
        <v>41816464</v>
      </c>
      <c r="E108" s="95">
        <v>0</v>
      </c>
      <c r="F108" s="95">
        <v>12959961</v>
      </c>
      <c r="G108" s="95">
        <v>28856503</v>
      </c>
    </row>
    <row r="109" spans="1:7" s="1" customFormat="1" ht="12" customHeight="1" x14ac:dyDescent="0.2">
      <c r="A109" s="25">
        <v>96</v>
      </c>
      <c r="B109" s="12" t="s">
        <v>171</v>
      </c>
      <c r="C109" s="10" t="s">
        <v>15</v>
      </c>
      <c r="D109" s="95">
        <f t="shared" si="3"/>
        <v>47161960</v>
      </c>
      <c r="E109" s="95">
        <v>0</v>
      </c>
      <c r="F109" s="95">
        <v>19422230</v>
      </c>
      <c r="G109" s="95">
        <v>27739730</v>
      </c>
    </row>
    <row r="110" spans="1:7" s="22" customFormat="1" x14ac:dyDescent="0.2">
      <c r="A110" s="25">
        <v>97</v>
      </c>
      <c r="B110" s="24" t="s">
        <v>172</v>
      </c>
      <c r="C110" s="21" t="s">
        <v>13</v>
      </c>
      <c r="D110" s="95">
        <f t="shared" si="3"/>
        <v>53980494</v>
      </c>
      <c r="E110" s="98">
        <v>4022174</v>
      </c>
      <c r="F110" s="98">
        <v>17180563</v>
      </c>
      <c r="G110" s="98">
        <v>32777757</v>
      </c>
    </row>
    <row r="111" spans="1:7" s="1" customFormat="1" x14ac:dyDescent="0.2">
      <c r="A111" s="25">
        <v>98</v>
      </c>
      <c r="B111" s="26" t="s">
        <v>173</v>
      </c>
      <c r="C111" s="10" t="s">
        <v>32</v>
      </c>
      <c r="D111" s="95">
        <f t="shared" si="3"/>
        <v>36024793</v>
      </c>
      <c r="E111" s="95">
        <v>0</v>
      </c>
      <c r="F111" s="95">
        <v>14363388</v>
      </c>
      <c r="G111" s="95">
        <v>21661405</v>
      </c>
    </row>
    <row r="112" spans="1:7" s="1" customFormat="1" x14ac:dyDescent="0.2">
      <c r="A112" s="25">
        <v>99</v>
      </c>
      <c r="B112" s="26" t="s">
        <v>174</v>
      </c>
      <c r="C112" s="10" t="s">
        <v>56</v>
      </c>
      <c r="D112" s="95">
        <f t="shared" si="3"/>
        <v>50748487</v>
      </c>
      <c r="E112" s="95">
        <v>0</v>
      </c>
      <c r="F112" s="95">
        <v>19478888</v>
      </c>
      <c r="G112" s="95">
        <v>31269599</v>
      </c>
    </row>
    <row r="113" spans="1:7" s="1" customFormat="1" x14ac:dyDescent="0.2">
      <c r="A113" s="25">
        <v>100</v>
      </c>
      <c r="B113" s="12" t="s">
        <v>175</v>
      </c>
      <c r="C113" s="10" t="s">
        <v>34</v>
      </c>
      <c r="D113" s="95">
        <f t="shared" si="3"/>
        <v>91600000</v>
      </c>
      <c r="E113" s="95">
        <v>0</v>
      </c>
      <c r="F113" s="95">
        <v>38222020</v>
      </c>
      <c r="G113" s="95">
        <v>53377980</v>
      </c>
    </row>
    <row r="114" spans="1:7" s="1" customFormat="1" x14ac:dyDescent="0.2">
      <c r="A114" s="25">
        <v>101</v>
      </c>
      <c r="B114" s="14" t="s">
        <v>176</v>
      </c>
      <c r="C114" s="10" t="s">
        <v>246</v>
      </c>
      <c r="D114" s="95">
        <f t="shared" si="3"/>
        <v>39530839</v>
      </c>
      <c r="E114" s="95">
        <v>0</v>
      </c>
      <c r="F114" s="95">
        <v>14643439</v>
      </c>
      <c r="G114" s="95">
        <v>24887400</v>
      </c>
    </row>
    <row r="115" spans="1:7" s="1" customFormat="1" ht="13.5" customHeight="1" x14ac:dyDescent="0.2">
      <c r="A115" s="25">
        <v>102</v>
      </c>
      <c r="B115" s="12" t="s">
        <v>177</v>
      </c>
      <c r="C115" s="10" t="s">
        <v>178</v>
      </c>
      <c r="D115" s="95">
        <f t="shared" si="3"/>
        <v>0</v>
      </c>
      <c r="E115" s="95">
        <v>0</v>
      </c>
      <c r="F115" s="95"/>
      <c r="G115" s="95"/>
    </row>
    <row r="116" spans="1:7" s="1" customFormat="1" x14ac:dyDescent="0.2">
      <c r="A116" s="25">
        <v>103</v>
      </c>
      <c r="B116" s="12" t="s">
        <v>179</v>
      </c>
      <c r="C116" s="10" t="s">
        <v>180</v>
      </c>
      <c r="D116" s="95">
        <f t="shared" si="3"/>
        <v>0</v>
      </c>
      <c r="E116" s="95">
        <v>0</v>
      </c>
      <c r="F116" s="95"/>
      <c r="G116" s="95"/>
    </row>
    <row r="117" spans="1:7" s="1" customFormat="1" x14ac:dyDescent="0.2">
      <c r="A117" s="25">
        <v>104</v>
      </c>
      <c r="B117" s="26" t="s">
        <v>181</v>
      </c>
      <c r="C117" s="10" t="s">
        <v>182</v>
      </c>
      <c r="D117" s="95">
        <f t="shared" si="3"/>
        <v>0</v>
      </c>
      <c r="E117" s="95">
        <v>0</v>
      </c>
      <c r="F117" s="95"/>
      <c r="G117" s="95"/>
    </row>
    <row r="118" spans="1:7" s="1" customFormat="1" x14ac:dyDescent="0.2">
      <c r="A118" s="25">
        <v>105</v>
      </c>
      <c r="B118" s="26" t="s">
        <v>183</v>
      </c>
      <c r="C118" s="10" t="s">
        <v>184</v>
      </c>
      <c r="D118" s="95">
        <f t="shared" si="3"/>
        <v>27476</v>
      </c>
      <c r="E118" s="95">
        <v>27476</v>
      </c>
      <c r="F118" s="95"/>
      <c r="G118" s="95"/>
    </row>
    <row r="119" spans="1:7" s="1" customFormat="1" ht="12.75" customHeight="1" x14ac:dyDescent="0.2">
      <c r="A119" s="25">
        <v>106</v>
      </c>
      <c r="B119" s="26" t="s">
        <v>185</v>
      </c>
      <c r="C119" s="10" t="s">
        <v>186</v>
      </c>
      <c r="D119" s="95">
        <f t="shared" si="3"/>
        <v>0</v>
      </c>
      <c r="E119" s="95">
        <v>0</v>
      </c>
      <c r="F119" s="95"/>
      <c r="G119" s="95"/>
    </row>
    <row r="120" spans="1:7" s="1" customFormat="1" ht="24" x14ac:dyDescent="0.2">
      <c r="A120" s="25">
        <v>107</v>
      </c>
      <c r="B120" s="26" t="s">
        <v>187</v>
      </c>
      <c r="C120" s="10" t="s">
        <v>188</v>
      </c>
      <c r="D120" s="95">
        <f t="shared" si="3"/>
        <v>0</v>
      </c>
      <c r="E120" s="95">
        <v>0</v>
      </c>
      <c r="F120" s="95"/>
      <c r="G120" s="95"/>
    </row>
    <row r="121" spans="1:7" s="1" customFormat="1" x14ac:dyDescent="0.2">
      <c r="A121" s="25">
        <v>108</v>
      </c>
      <c r="B121" s="26" t="s">
        <v>189</v>
      </c>
      <c r="C121" s="10" t="s">
        <v>190</v>
      </c>
      <c r="D121" s="95">
        <f t="shared" si="3"/>
        <v>0</v>
      </c>
      <c r="E121" s="95">
        <v>0</v>
      </c>
      <c r="F121" s="95"/>
      <c r="G121" s="95"/>
    </row>
    <row r="122" spans="1:7" s="1" customFormat="1" x14ac:dyDescent="0.2">
      <c r="A122" s="25">
        <v>109</v>
      </c>
      <c r="B122" s="26" t="s">
        <v>191</v>
      </c>
      <c r="C122" s="10" t="s">
        <v>192</v>
      </c>
      <c r="D122" s="95">
        <f t="shared" si="3"/>
        <v>0</v>
      </c>
      <c r="E122" s="95">
        <v>0</v>
      </c>
      <c r="F122" s="95"/>
      <c r="G122" s="95"/>
    </row>
    <row r="123" spans="1:7" s="1" customFormat="1" x14ac:dyDescent="0.2">
      <c r="A123" s="25">
        <v>110</v>
      </c>
      <c r="B123" s="18" t="s">
        <v>193</v>
      </c>
      <c r="C123" s="16" t="s">
        <v>194</v>
      </c>
      <c r="D123" s="95">
        <f t="shared" si="3"/>
        <v>0</v>
      </c>
      <c r="E123" s="95">
        <v>0</v>
      </c>
      <c r="F123" s="95"/>
      <c r="G123" s="95"/>
    </row>
    <row r="124" spans="1:7" s="1" customFormat="1" x14ac:dyDescent="0.2">
      <c r="A124" s="25">
        <v>111</v>
      </c>
      <c r="B124" s="18" t="s">
        <v>280</v>
      </c>
      <c r="C124" s="16" t="s">
        <v>255</v>
      </c>
      <c r="D124" s="95">
        <f t="shared" si="3"/>
        <v>0</v>
      </c>
      <c r="E124" s="95">
        <v>0</v>
      </c>
      <c r="F124" s="95"/>
      <c r="G124" s="95"/>
    </row>
    <row r="125" spans="1:7" s="1" customFormat="1" x14ac:dyDescent="0.2">
      <c r="A125" s="25">
        <v>112</v>
      </c>
      <c r="B125" s="14" t="s">
        <v>195</v>
      </c>
      <c r="C125" s="10" t="s">
        <v>196</v>
      </c>
      <c r="D125" s="95">
        <f t="shared" si="3"/>
        <v>0</v>
      </c>
      <c r="E125" s="95">
        <v>0</v>
      </c>
      <c r="F125" s="95"/>
      <c r="G125" s="95"/>
    </row>
    <row r="126" spans="1:7" s="1" customFormat="1" ht="11.25" customHeight="1" x14ac:dyDescent="0.2">
      <c r="A126" s="25">
        <v>113</v>
      </c>
      <c r="B126" s="26" t="s">
        <v>197</v>
      </c>
      <c r="C126" s="10" t="s">
        <v>198</v>
      </c>
      <c r="D126" s="95">
        <f t="shared" si="3"/>
        <v>25889</v>
      </c>
      <c r="E126" s="95">
        <v>25889</v>
      </c>
      <c r="F126" s="95"/>
      <c r="G126" s="95"/>
    </row>
    <row r="127" spans="1:7" s="1" customFormat="1" x14ac:dyDescent="0.2">
      <c r="A127" s="25">
        <v>114</v>
      </c>
      <c r="B127" s="12" t="s">
        <v>199</v>
      </c>
      <c r="C127" s="19" t="s">
        <v>200</v>
      </c>
      <c r="D127" s="95">
        <f t="shared" si="3"/>
        <v>0</v>
      </c>
      <c r="E127" s="95">
        <v>0</v>
      </c>
      <c r="F127" s="95"/>
      <c r="G127" s="95"/>
    </row>
    <row r="128" spans="1:7" s="1" customFormat="1" x14ac:dyDescent="0.2">
      <c r="A128" s="25">
        <v>115</v>
      </c>
      <c r="B128" s="26" t="s">
        <v>201</v>
      </c>
      <c r="C128" s="10" t="s">
        <v>294</v>
      </c>
      <c r="D128" s="95">
        <f t="shared" si="3"/>
        <v>0</v>
      </c>
      <c r="E128" s="95">
        <v>0</v>
      </c>
      <c r="F128" s="95"/>
      <c r="G128" s="95"/>
    </row>
    <row r="129" spans="1:7" s="1" customFormat="1" ht="14.25" customHeight="1" x14ac:dyDescent="0.2">
      <c r="A129" s="25">
        <v>116</v>
      </c>
      <c r="B129" s="14" t="s">
        <v>202</v>
      </c>
      <c r="C129" s="10" t="s">
        <v>281</v>
      </c>
      <c r="D129" s="95">
        <f t="shared" si="3"/>
        <v>80986</v>
      </c>
      <c r="E129" s="95">
        <v>80986</v>
      </c>
      <c r="F129" s="95"/>
      <c r="G129" s="95"/>
    </row>
    <row r="130" spans="1:7" s="1" customFormat="1" x14ac:dyDescent="0.2">
      <c r="A130" s="25">
        <v>117</v>
      </c>
      <c r="B130" s="14" t="s">
        <v>203</v>
      </c>
      <c r="C130" s="10" t="s">
        <v>204</v>
      </c>
      <c r="D130" s="95">
        <f t="shared" si="3"/>
        <v>0</v>
      </c>
      <c r="E130" s="95">
        <v>0</v>
      </c>
      <c r="F130" s="95"/>
      <c r="G130" s="95"/>
    </row>
    <row r="131" spans="1:7" s="1" customFormat="1" x14ac:dyDescent="0.2">
      <c r="A131" s="25">
        <v>118</v>
      </c>
      <c r="B131" s="14" t="s">
        <v>205</v>
      </c>
      <c r="C131" s="10" t="s">
        <v>206</v>
      </c>
      <c r="D131" s="95">
        <f t="shared" si="3"/>
        <v>0</v>
      </c>
      <c r="E131" s="95">
        <v>0</v>
      </c>
      <c r="F131" s="95"/>
      <c r="G131" s="95"/>
    </row>
    <row r="132" spans="1:7" s="1" customFormat="1" x14ac:dyDescent="0.2">
      <c r="A132" s="25">
        <v>119</v>
      </c>
      <c r="B132" s="12" t="s">
        <v>207</v>
      </c>
      <c r="C132" s="10" t="s">
        <v>208</v>
      </c>
      <c r="D132" s="95">
        <f t="shared" si="3"/>
        <v>0</v>
      </c>
      <c r="E132" s="95">
        <v>0</v>
      </c>
      <c r="F132" s="95"/>
      <c r="G132" s="95"/>
    </row>
    <row r="133" spans="1:7" s="1" customFormat="1" ht="13.5" customHeight="1" x14ac:dyDescent="0.2">
      <c r="A133" s="25">
        <v>120</v>
      </c>
      <c r="B133" s="14" t="s">
        <v>209</v>
      </c>
      <c r="C133" s="10" t="s">
        <v>210</v>
      </c>
      <c r="D133" s="95">
        <f t="shared" si="3"/>
        <v>0</v>
      </c>
      <c r="E133" s="95">
        <v>0</v>
      </c>
      <c r="F133" s="95"/>
      <c r="G133" s="95"/>
    </row>
    <row r="134" spans="1:7" s="1" customFormat="1" x14ac:dyDescent="0.2">
      <c r="A134" s="25">
        <v>121</v>
      </c>
      <c r="B134" s="26" t="s">
        <v>211</v>
      </c>
      <c r="C134" s="10" t="s">
        <v>212</v>
      </c>
      <c r="D134" s="95">
        <f t="shared" si="3"/>
        <v>0</v>
      </c>
      <c r="E134" s="95">
        <v>0</v>
      </c>
      <c r="F134" s="95"/>
      <c r="G134" s="95"/>
    </row>
    <row r="135" spans="1:7" s="1" customFormat="1" x14ac:dyDescent="0.2">
      <c r="A135" s="25">
        <v>122</v>
      </c>
      <c r="B135" s="26" t="s">
        <v>213</v>
      </c>
      <c r="C135" s="10" t="s">
        <v>214</v>
      </c>
      <c r="D135" s="95">
        <f t="shared" ref="D135:D153" si="4">E135+F135+G135</f>
        <v>0</v>
      </c>
      <c r="E135" s="95">
        <v>0</v>
      </c>
      <c r="F135" s="95"/>
      <c r="G135" s="95"/>
    </row>
    <row r="136" spans="1:7" s="1" customFormat="1" x14ac:dyDescent="0.2">
      <c r="A136" s="25">
        <v>123</v>
      </c>
      <c r="B136" s="26" t="s">
        <v>215</v>
      </c>
      <c r="C136" s="10" t="s">
        <v>252</v>
      </c>
      <c r="D136" s="95">
        <f t="shared" si="4"/>
        <v>0</v>
      </c>
      <c r="E136" s="95">
        <v>0</v>
      </c>
      <c r="F136" s="95"/>
      <c r="G136" s="95"/>
    </row>
    <row r="137" spans="1:7" ht="10.5" customHeight="1" x14ac:dyDescent="0.2">
      <c r="A137" s="25">
        <v>124</v>
      </c>
      <c r="B137" s="26" t="s">
        <v>216</v>
      </c>
      <c r="C137" s="10" t="s">
        <v>217</v>
      </c>
      <c r="D137" s="95">
        <f t="shared" si="4"/>
        <v>0</v>
      </c>
      <c r="E137" s="99">
        <v>0</v>
      </c>
      <c r="F137" s="99"/>
      <c r="G137" s="99"/>
    </row>
    <row r="138" spans="1:7" s="1" customFormat="1" x14ac:dyDescent="0.2">
      <c r="A138" s="25">
        <v>125</v>
      </c>
      <c r="B138" s="26" t="s">
        <v>218</v>
      </c>
      <c r="C138" s="10" t="s">
        <v>42</v>
      </c>
      <c r="D138" s="95">
        <f t="shared" si="4"/>
        <v>0</v>
      </c>
      <c r="E138" s="95">
        <v>0</v>
      </c>
      <c r="F138" s="95"/>
      <c r="G138" s="95"/>
    </row>
    <row r="139" spans="1:7" s="1" customFormat="1" x14ac:dyDescent="0.2">
      <c r="A139" s="25">
        <v>126</v>
      </c>
      <c r="B139" s="12" t="s">
        <v>219</v>
      </c>
      <c r="C139" s="10" t="s">
        <v>49</v>
      </c>
      <c r="D139" s="95">
        <f t="shared" si="4"/>
        <v>5645419</v>
      </c>
      <c r="E139" s="95">
        <v>5645419</v>
      </c>
      <c r="F139" s="95"/>
      <c r="G139" s="95"/>
    </row>
    <row r="140" spans="1:7" s="1" customFormat="1" x14ac:dyDescent="0.2">
      <c r="A140" s="25">
        <v>127</v>
      </c>
      <c r="B140" s="12" t="s">
        <v>220</v>
      </c>
      <c r="C140" s="10" t="s">
        <v>256</v>
      </c>
      <c r="D140" s="95">
        <f t="shared" si="4"/>
        <v>60432561</v>
      </c>
      <c r="E140" s="95">
        <v>60432561</v>
      </c>
      <c r="F140" s="95"/>
      <c r="G140" s="95"/>
    </row>
    <row r="141" spans="1:7" s="1" customFormat="1" x14ac:dyDescent="0.2">
      <c r="A141" s="25">
        <v>128</v>
      </c>
      <c r="B141" s="12" t="s">
        <v>221</v>
      </c>
      <c r="C141" s="10" t="s">
        <v>51</v>
      </c>
      <c r="D141" s="95">
        <f t="shared" si="4"/>
        <v>55252849</v>
      </c>
      <c r="E141" s="95">
        <v>55252849</v>
      </c>
      <c r="F141" s="95"/>
      <c r="G141" s="95"/>
    </row>
    <row r="142" spans="1:7" s="1" customFormat="1" x14ac:dyDescent="0.2">
      <c r="A142" s="25">
        <v>129</v>
      </c>
      <c r="B142" s="26" t="s">
        <v>222</v>
      </c>
      <c r="C142" s="10" t="s">
        <v>50</v>
      </c>
      <c r="D142" s="95">
        <f t="shared" si="4"/>
        <v>0</v>
      </c>
      <c r="E142" s="95">
        <v>0</v>
      </c>
      <c r="F142" s="95"/>
      <c r="G142" s="95"/>
    </row>
    <row r="143" spans="1:7" s="1" customFormat="1" x14ac:dyDescent="0.2">
      <c r="A143" s="25">
        <v>130</v>
      </c>
      <c r="B143" s="26" t="s">
        <v>223</v>
      </c>
      <c r="C143" s="10" t="s">
        <v>224</v>
      </c>
      <c r="D143" s="95">
        <f t="shared" si="4"/>
        <v>0</v>
      </c>
      <c r="E143" s="95">
        <v>0</v>
      </c>
      <c r="F143" s="95"/>
      <c r="G143" s="95"/>
    </row>
    <row r="144" spans="1:7" s="1" customFormat="1" x14ac:dyDescent="0.2">
      <c r="A144" s="25">
        <v>131</v>
      </c>
      <c r="B144" s="26" t="s">
        <v>225</v>
      </c>
      <c r="C144" s="10" t="s">
        <v>43</v>
      </c>
      <c r="D144" s="95">
        <f t="shared" si="4"/>
        <v>0</v>
      </c>
      <c r="E144" s="95">
        <v>0</v>
      </c>
      <c r="F144" s="95"/>
      <c r="G144" s="95"/>
    </row>
    <row r="145" spans="1:65" s="1" customFormat="1" x14ac:dyDescent="0.2">
      <c r="A145" s="25">
        <v>132</v>
      </c>
      <c r="B145" s="12" t="s">
        <v>226</v>
      </c>
      <c r="C145" s="10" t="s">
        <v>254</v>
      </c>
      <c r="D145" s="95">
        <f t="shared" si="4"/>
        <v>101772647</v>
      </c>
      <c r="E145" s="95">
        <v>0</v>
      </c>
      <c r="F145" s="95">
        <v>33492915</v>
      </c>
      <c r="G145" s="95">
        <v>68279732</v>
      </c>
    </row>
    <row r="146" spans="1:65" s="1" customFormat="1" x14ac:dyDescent="0.2">
      <c r="A146" s="25">
        <v>133</v>
      </c>
      <c r="B146" s="14" t="s">
        <v>227</v>
      </c>
      <c r="C146" s="10" t="s">
        <v>228</v>
      </c>
      <c r="D146" s="95">
        <f t="shared" si="4"/>
        <v>211905377</v>
      </c>
      <c r="E146" s="95">
        <v>15851131</v>
      </c>
      <c r="F146" s="95">
        <v>61770435</v>
      </c>
      <c r="G146" s="95">
        <v>134283811</v>
      </c>
    </row>
    <row r="147" spans="1:65" x14ac:dyDescent="0.2">
      <c r="A147" s="25">
        <v>134</v>
      </c>
      <c r="B147" s="26" t="s">
        <v>229</v>
      </c>
      <c r="C147" s="10" t="s">
        <v>230</v>
      </c>
      <c r="D147" s="95">
        <f t="shared" si="4"/>
        <v>0</v>
      </c>
      <c r="E147" s="99">
        <v>0</v>
      </c>
      <c r="F147" s="99"/>
      <c r="G147" s="99"/>
    </row>
    <row r="148" spans="1:65" x14ac:dyDescent="0.2">
      <c r="A148" s="25">
        <v>135</v>
      </c>
      <c r="B148" s="12" t="s">
        <v>231</v>
      </c>
      <c r="C148" s="10" t="s">
        <v>232</v>
      </c>
      <c r="D148" s="95">
        <f t="shared" si="4"/>
        <v>38989304</v>
      </c>
      <c r="E148" s="99">
        <v>38989304</v>
      </c>
      <c r="F148" s="99"/>
      <c r="G148" s="99"/>
    </row>
    <row r="149" spans="1:65" ht="12.75" x14ac:dyDescent="0.2">
      <c r="A149" s="25">
        <v>136</v>
      </c>
      <c r="B149" s="20" t="s">
        <v>233</v>
      </c>
      <c r="C149" s="13" t="s">
        <v>234</v>
      </c>
      <c r="D149" s="95">
        <f t="shared" si="4"/>
        <v>0</v>
      </c>
      <c r="E149" s="99">
        <v>0</v>
      </c>
      <c r="F149" s="99"/>
      <c r="G149" s="99"/>
    </row>
    <row r="150" spans="1:65" ht="12.75" x14ac:dyDescent="0.2">
      <c r="A150" s="25">
        <v>137</v>
      </c>
      <c r="B150" s="85" t="s">
        <v>282</v>
      </c>
      <c r="C150" s="86" t="s">
        <v>283</v>
      </c>
      <c r="D150" s="95">
        <f t="shared" si="4"/>
        <v>0</v>
      </c>
      <c r="E150" s="99">
        <v>0</v>
      </c>
      <c r="F150" s="99"/>
      <c r="G150" s="99"/>
    </row>
    <row r="151" spans="1:65" ht="12.75" x14ac:dyDescent="0.2">
      <c r="A151" s="25">
        <v>138</v>
      </c>
      <c r="B151" s="87" t="s">
        <v>284</v>
      </c>
      <c r="C151" s="88" t="s">
        <v>285</v>
      </c>
      <c r="D151" s="95">
        <f t="shared" si="4"/>
        <v>0</v>
      </c>
      <c r="E151" s="99"/>
      <c r="F151" s="99"/>
      <c r="G151" s="99"/>
    </row>
    <row r="152" spans="1:65" ht="12.75" x14ac:dyDescent="0.2">
      <c r="A152" s="25">
        <v>139</v>
      </c>
      <c r="B152" s="89" t="s">
        <v>286</v>
      </c>
      <c r="C152" s="90" t="s">
        <v>287</v>
      </c>
      <c r="D152" s="95">
        <f t="shared" si="4"/>
        <v>0</v>
      </c>
      <c r="E152" s="99"/>
      <c r="F152" s="99"/>
      <c r="G152" s="99"/>
    </row>
    <row r="153" spans="1:65" x14ac:dyDescent="0.2">
      <c r="A153" s="25">
        <v>140</v>
      </c>
      <c r="B153" s="25" t="s">
        <v>292</v>
      </c>
      <c r="C153" s="91" t="s">
        <v>293</v>
      </c>
      <c r="D153" s="95">
        <f t="shared" si="4"/>
        <v>0</v>
      </c>
      <c r="E153" s="99"/>
      <c r="F153" s="99"/>
      <c r="G153" s="99"/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60" spans="1:65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1:65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</row>
  </sheetData>
  <mergeCells count="14">
    <mergeCell ref="A2:G2"/>
    <mergeCell ref="A10:C10"/>
    <mergeCell ref="A93:A96"/>
    <mergeCell ref="B93:B96"/>
    <mergeCell ref="F5:G5"/>
    <mergeCell ref="D5:D7"/>
    <mergeCell ref="E5:E7"/>
    <mergeCell ref="A4:A7"/>
    <mergeCell ref="B4:B7"/>
    <mergeCell ref="C4:C7"/>
    <mergeCell ref="A8:C8"/>
    <mergeCell ref="D4:G4"/>
    <mergeCell ref="F6:F7"/>
    <mergeCell ref="G6:G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161"/>
  <sheetViews>
    <sheetView zoomScale="98" zoomScaleNormal="98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:K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5.140625" style="8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6384" width="9.140625" style="8"/>
  </cols>
  <sheetData>
    <row r="2" spans="1:11" ht="39.75" customHeight="1" x14ac:dyDescent="0.2">
      <c r="A2" s="179" t="s">
        <v>398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x14ac:dyDescent="0.2">
      <c r="C3" s="9"/>
      <c r="K3" s="8" t="s">
        <v>314</v>
      </c>
    </row>
    <row r="4" spans="1:11" s="2" customFormat="1" ht="15.75" customHeight="1" x14ac:dyDescent="0.2">
      <c r="A4" s="170" t="s">
        <v>47</v>
      </c>
      <c r="B4" s="170" t="s">
        <v>61</v>
      </c>
      <c r="C4" s="171" t="s">
        <v>48</v>
      </c>
      <c r="D4" s="211" t="s">
        <v>258</v>
      </c>
      <c r="E4" s="210" t="s">
        <v>59</v>
      </c>
      <c r="F4" s="210"/>
      <c r="G4" s="210"/>
      <c r="H4" s="210"/>
      <c r="I4" s="210"/>
      <c r="J4" s="210"/>
      <c r="K4" s="210"/>
    </row>
    <row r="5" spans="1:11" ht="25.5" customHeight="1" x14ac:dyDescent="0.2">
      <c r="A5" s="170"/>
      <c r="B5" s="170"/>
      <c r="C5" s="171"/>
      <c r="D5" s="212"/>
      <c r="E5" s="210" t="s">
        <v>362</v>
      </c>
      <c r="F5" s="210" t="s">
        <v>363</v>
      </c>
      <c r="G5" s="210" t="s">
        <v>364</v>
      </c>
      <c r="H5" s="210" t="s">
        <v>365</v>
      </c>
      <c r="I5" s="210" t="s">
        <v>366</v>
      </c>
      <c r="J5" s="210" t="s">
        <v>367</v>
      </c>
      <c r="K5" s="210" t="s">
        <v>368</v>
      </c>
    </row>
    <row r="6" spans="1:11" ht="14.25" customHeight="1" x14ac:dyDescent="0.2">
      <c r="A6" s="170"/>
      <c r="B6" s="170"/>
      <c r="C6" s="171"/>
      <c r="D6" s="212"/>
      <c r="E6" s="210"/>
      <c r="F6" s="210"/>
      <c r="G6" s="210"/>
      <c r="H6" s="210"/>
      <c r="I6" s="210"/>
      <c r="J6" s="210"/>
      <c r="K6" s="210"/>
    </row>
    <row r="7" spans="1:11" ht="21.75" customHeight="1" x14ac:dyDescent="0.2">
      <c r="A7" s="170"/>
      <c r="B7" s="170"/>
      <c r="C7" s="171"/>
      <c r="D7" s="213"/>
      <c r="E7" s="210"/>
      <c r="F7" s="210"/>
      <c r="G7" s="210"/>
      <c r="H7" s="210"/>
      <c r="I7" s="210"/>
      <c r="J7" s="210"/>
      <c r="K7" s="210"/>
    </row>
    <row r="8" spans="1:11" s="2" customFormat="1" x14ac:dyDescent="0.2">
      <c r="A8" s="165" t="s">
        <v>251</v>
      </c>
      <c r="B8" s="165"/>
      <c r="C8" s="165"/>
      <c r="D8" s="96">
        <f>D9+D10</f>
        <v>1811151583.55</v>
      </c>
      <c r="E8" s="96">
        <f t="shared" ref="E8:K8" si="0">E9+E10</f>
        <v>561935752</v>
      </c>
      <c r="F8" s="96">
        <f t="shared" si="0"/>
        <v>276394664</v>
      </c>
      <c r="G8" s="96">
        <f t="shared" si="0"/>
        <v>213354680</v>
      </c>
      <c r="H8" s="96">
        <f t="shared" si="0"/>
        <v>127475867</v>
      </c>
      <c r="I8" s="96">
        <f t="shared" si="0"/>
        <v>118443530</v>
      </c>
      <c r="J8" s="96">
        <f t="shared" si="0"/>
        <v>35410750</v>
      </c>
      <c r="K8" s="96">
        <f t="shared" si="0"/>
        <v>478136340.55000001</v>
      </c>
    </row>
    <row r="9" spans="1:11" s="3" customFormat="1" ht="11.25" customHeight="1" x14ac:dyDescent="0.2">
      <c r="A9" s="5"/>
      <c r="B9" s="5"/>
      <c r="C9" s="11" t="s">
        <v>57</v>
      </c>
      <c r="D9" s="93">
        <f>SUM(E9:K9)</f>
        <v>7962</v>
      </c>
      <c r="E9" s="93">
        <v>622</v>
      </c>
      <c r="F9" s="93">
        <v>121</v>
      </c>
      <c r="G9" s="93">
        <v>449</v>
      </c>
      <c r="H9" s="93">
        <v>33</v>
      </c>
      <c r="I9" s="93">
        <v>0</v>
      </c>
      <c r="J9" s="93">
        <v>0</v>
      </c>
      <c r="K9" s="93">
        <v>6737</v>
      </c>
    </row>
    <row r="10" spans="1:11" s="2" customFormat="1" x14ac:dyDescent="0.2">
      <c r="A10" s="165" t="s">
        <v>250</v>
      </c>
      <c r="B10" s="165"/>
      <c r="C10" s="165"/>
      <c r="D10" s="96">
        <f>SUM(D11:D153)-D93</f>
        <v>1811143621.55</v>
      </c>
      <c r="E10" s="96">
        <f t="shared" ref="E10:K10" si="1">SUM(E11:E153)-E93</f>
        <v>561935130</v>
      </c>
      <c r="F10" s="96">
        <f t="shared" si="1"/>
        <v>276394543</v>
      </c>
      <c r="G10" s="96">
        <f t="shared" si="1"/>
        <v>213354231</v>
      </c>
      <c r="H10" s="96">
        <f t="shared" si="1"/>
        <v>127475834</v>
      </c>
      <c r="I10" s="96">
        <f t="shared" si="1"/>
        <v>118443530</v>
      </c>
      <c r="J10" s="96">
        <f t="shared" si="1"/>
        <v>35410750</v>
      </c>
      <c r="K10" s="96">
        <f t="shared" si="1"/>
        <v>478129603.55000001</v>
      </c>
    </row>
    <row r="11" spans="1:11" s="1" customFormat="1" ht="12" customHeight="1" x14ac:dyDescent="0.2">
      <c r="A11" s="25">
        <v>1</v>
      </c>
      <c r="B11" s="12" t="s">
        <v>62</v>
      </c>
      <c r="C11" s="10" t="s">
        <v>44</v>
      </c>
      <c r="D11" s="138">
        <f>SUM(E11:K11)</f>
        <v>1100932</v>
      </c>
      <c r="E11" s="139">
        <v>0</v>
      </c>
      <c r="F11" s="139">
        <v>0</v>
      </c>
      <c r="G11" s="139">
        <v>757537</v>
      </c>
      <c r="H11" s="139">
        <v>343395</v>
      </c>
      <c r="I11" s="139">
        <v>0</v>
      </c>
      <c r="J11" s="139">
        <v>0</v>
      </c>
      <c r="K11" s="139">
        <v>0</v>
      </c>
    </row>
    <row r="12" spans="1:11" s="1" customFormat="1" ht="12.75" x14ac:dyDescent="0.2">
      <c r="A12" s="25">
        <v>2</v>
      </c>
      <c r="B12" s="14" t="s">
        <v>63</v>
      </c>
      <c r="C12" s="10" t="s">
        <v>235</v>
      </c>
      <c r="D12" s="138">
        <f t="shared" ref="D12:D75" si="2">SUM(E12:K12)</f>
        <v>1349118</v>
      </c>
      <c r="E12" s="139">
        <v>0</v>
      </c>
      <c r="F12" s="139">
        <v>0</v>
      </c>
      <c r="G12" s="139">
        <v>992104</v>
      </c>
      <c r="H12" s="139">
        <v>357014</v>
      </c>
      <c r="I12" s="139">
        <v>0</v>
      </c>
      <c r="J12" s="139">
        <v>0</v>
      </c>
      <c r="K12" s="139">
        <v>0</v>
      </c>
    </row>
    <row r="13" spans="1:11" s="22" customFormat="1" ht="12.75" x14ac:dyDescent="0.2">
      <c r="A13" s="25">
        <v>3</v>
      </c>
      <c r="B13" s="27" t="s">
        <v>64</v>
      </c>
      <c r="C13" s="21" t="s">
        <v>5</v>
      </c>
      <c r="D13" s="138">
        <f t="shared" si="2"/>
        <v>13550978</v>
      </c>
      <c r="E13" s="139">
        <v>6597963</v>
      </c>
      <c r="F13" s="139">
        <v>0</v>
      </c>
      <c r="G13" s="139">
        <v>3220259</v>
      </c>
      <c r="H13" s="139">
        <v>1384657</v>
      </c>
      <c r="I13" s="139">
        <v>2348099</v>
      </c>
      <c r="J13" s="139">
        <v>0</v>
      </c>
      <c r="K13" s="139">
        <v>0</v>
      </c>
    </row>
    <row r="14" spans="1:11" s="1" customFormat="1" ht="14.25" customHeight="1" x14ac:dyDescent="0.2">
      <c r="A14" s="25">
        <v>4</v>
      </c>
      <c r="B14" s="12" t="s">
        <v>65</v>
      </c>
      <c r="C14" s="10" t="s">
        <v>236</v>
      </c>
      <c r="D14" s="138">
        <f t="shared" si="2"/>
        <v>1123047</v>
      </c>
      <c r="E14" s="139">
        <v>0</v>
      </c>
      <c r="F14" s="139">
        <v>0</v>
      </c>
      <c r="G14" s="139">
        <v>725176</v>
      </c>
      <c r="H14" s="139">
        <v>397871</v>
      </c>
      <c r="I14" s="139">
        <v>0</v>
      </c>
      <c r="J14" s="139">
        <v>0</v>
      </c>
      <c r="K14" s="139">
        <v>0</v>
      </c>
    </row>
    <row r="15" spans="1:11" s="1" customFormat="1" ht="12.75" x14ac:dyDescent="0.2">
      <c r="A15" s="25">
        <v>5</v>
      </c>
      <c r="B15" s="12" t="s">
        <v>66</v>
      </c>
      <c r="C15" s="10" t="s">
        <v>8</v>
      </c>
      <c r="D15" s="138">
        <f t="shared" si="2"/>
        <v>1642001</v>
      </c>
      <c r="E15" s="139">
        <v>0</v>
      </c>
      <c r="F15" s="139">
        <v>0</v>
      </c>
      <c r="G15" s="139">
        <v>1161059</v>
      </c>
      <c r="H15" s="139">
        <v>480942</v>
      </c>
      <c r="I15" s="139">
        <v>0</v>
      </c>
      <c r="J15" s="139">
        <v>0</v>
      </c>
      <c r="K15" s="139">
        <v>0</v>
      </c>
    </row>
    <row r="16" spans="1:11" s="22" customFormat="1" ht="12.75" x14ac:dyDescent="0.2">
      <c r="A16" s="25">
        <v>6</v>
      </c>
      <c r="B16" s="27" t="s">
        <v>67</v>
      </c>
      <c r="C16" s="21" t="s">
        <v>68</v>
      </c>
      <c r="D16" s="138">
        <f t="shared" si="2"/>
        <v>84721157.950000003</v>
      </c>
      <c r="E16" s="139">
        <v>29079706</v>
      </c>
      <c r="F16" s="139">
        <v>8360416</v>
      </c>
      <c r="G16" s="139">
        <v>3459280</v>
      </c>
      <c r="H16" s="139">
        <v>4601702</v>
      </c>
      <c r="I16" s="139">
        <v>6465508</v>
      </c>
      <c r="J16" s="139">
        <v>0</v>
      </c>
      <c r="K16" s="139">
        <v>32754545.949999999</v>
      </c>
    </row>
    <row r="17" spans="1:11" s="1" customFormat="1" ht="12.75" x14ac:dyDescent="0.2">
      <c r="A17" s="25">
        <v>7</v>
      </c>
      <c r="B17" s="12" t="s">
        <v>69</v>
      </c>
      <c r="C17" s="10" t="s">
        <v>237</v>
      </c>
      <c r="D17" s="138">
        <f t="shared" si="2"/>
        <v>19769391.600000001</v>
      </c>
      <c r="E17" s="139">
        <v>4332313</v>
      </c>
      <c r="F17" s="139">
        <v>0</v>
      </c>
      <c r="G17" s="139">
        <v>0</v>
      </c>
      <c r="H17" s="139">
        <v>1706519</v>
      </c>
      <c r="I17" s="139">
        <v>0</v>
      </c>
      <c r="J17" s="139">
        <v>0</v>
      </c>
      <c r="K17" s="139">
        <v>13730559.6</v>
      </c>
    </row>
    <row r="18" spans="1:11" s="1" customFormat="1" ht="12.75" x14ac:dyDescent="0.2">
      <c r="A18" s="25">
        <v>8</v>
      </c>
      <c r="B18" s="26" t="s">
        <v>70</v>
      </c>
      <c r="C18" s="10" t="s">
        <v>17</v>
      </c>
      <c r="D18" s="138">
        <f t="shared" si="2"/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</row>
    <row r="19" spans="1:11" s="1" customFormat="1" ht="12.75" x14ac:dyDescent="0.2">
      <c r="A19" s="25">
        <v>9</v>
      </c>
      <c r="B19" s="26" t="s">
        <v>71</v>
      </c>
      <c r="C19" s="10" t="s">
        <v>6</v>
      </c>
      <c r="D19" s="138">
        <f t="shared" si="2"/>
        <v>1346421</v>
      </c>
      <c r="E19" s="139">
        <v>0</v>
      </c>
      <c r="F19" s="139">
        <v>0</v>
      </c>
      <c r="G19" s="139">
        <v>955359</v>
      </c>
      <c r="H19" s="139">
        <v>391062</v>
      </c>
      <c r="I19" s="139">
        <v>0</v>
      </c>
      <c r="J19" s="139">
        <v>0</v>
      </c>
      <c r="K19" s="139">
        <v>0</v>
      </c>
    </row>
    <row r="20" spans="1:11" s="1" customFormat="1" ht="12.75" x14ac:dyDescent="0.2">
      <c r="A20" s="25">
        <v>10</v>
      </c>
      <c r="B20" s="26" t="s">
        <v>72</v>
      </c>
      <c r="C20" s="10" t="s">
        <v>18</v>
      </c>
      <c r="D20" s="138">
        <f t="shared" si="2"/>
        <v>1772095</v>
      </c>
      <c r="E20" s="139">
        <v>0</v>
      </c>
      <c r="F20" s="139">
        <v>0</v>
      </c>
      <c r="G20" s="139">
        <v>1257489</v>
      </c>
      <c r="H20" s="139">
        <v>514606</v>
      </c>
      <c r="I20" s="139">
        <v>0</v>
      </c>
      <c r="J20" s="139">
        <v>0</v>
      </c>
      <c r="K20" s="139">
        <v>0</v>
      </c>
    </row>
    <row r="21" spans="1:11" s="1" customFormat="1" ht="12.75" x14ac:dyDescent="0.2">
      <c r="A21" s="25">
        <v>11</v>
      </c>
      <c r="B21" s="26" t="s">
        <v>73</v>
      </c>
      <c r="C21" s="10" t="s">
        <v>7</v>
      </c>
      <c r="D21" s="138">
        <f t="shared" si="2"/>
        <v>1584532</v>
      </c>
      <c r="E21" s="139">
        <v>0</v>
      </c>
      <c r="F21" s="139">
        <v>0</v>
      </c>
      <c r="G21" s="139">
        <v>1129612</v>
      </c>
      <c r="H21" s="139">
        <v>454920</v>
      </c>
      <c r="I21" s="139">
        <v>0</v>
      </c>
      <c r="J21" s="139">
        <v>0</v>
      </c>
      <c r="K21" s="139">
        <v>0</v>
      </c>
    </row>
    <row r="22" spans="1:11" s="1" customFormat="1" ht="12.75" x14ac:dyDescent="0.2">
      <c r="A22" s="25">
        <v>12</v>
      </c>
      <c r="B22" s="26" t="s">
        <v>74</v>
      </c>
      <c r="C22" s="10" t="s">
        <v>19</v>
      </c>
      <c r="D22" s="138">
        <f t="shared" si="2"/>
        <v>2831555</v>
      </c>
      <c r="E22" s="139">
        <v>0</v>
      </c>
      <c r="F22" s="139">
        <v>0</v>
      </c>
      <c r="G22" s="139">
        <v>1732643</v>
      </c>
      <c r="H22" s="139">
        <v>1098912</v>
      </c>
      <c r="I22" s="139">
        <v>0</v>
      </c>
      <c r="J22" s="139">
        <v>0</v>
      </c>
      <c r="K22" s="139">
        <v>0</v>
      </c>
    </row>
    <row r="23" spans="1:11" s="1" customFormat="1" ht="12.75" x14ac:dyDescent="0.2">
      <c r="A23" s="25">
        <v>13</v>
      </c>
      <c r="B23" s="26" t="s">
        <v>259</v>
      </c>
      <c r="C23" s="10" t="s">
        <v>260</v>
      </c>
      <c r="D23" s="138">
        <f t="shared" si="2"/>
        <v>5543872</v>
      </c>
      <c r="E23" s="139">
        <v>0</v>
      </c>
      <c r="F23" s="139">
        <v>0</v>
      </c>
      <c r="G23" s="139">
        <v>5038430</v>
      </c>
      <c r="H23" s="139">
        <v>505442</v>
      </c>
      <c r="I23" s="139">
        <v>0</v>
      </c>
      <c r="J23" s="139">
        <v>0</v>
      </c>
      <c r="K23" s="139">
        <v>0</v>
      </c>
    </row>
    <row r="24" spans="1:11" s="1" customFormat="1" ht="12.75" x14ac:dyDescent="0.2">
      <c r="A24" s="25">
        <v>14</v>
      </c>
      <c r="B24" s="12" t="s">
        <v>75</v>
      </c>
      <c r="C24" s="10" t="s">
        <v>76</v>
      </c>
      <c r="D24" s="138">
        <f t="shared" si="2"/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</row>
    <row r="25" spans="1:11" s="1" customFormat="1" ht="12.75" x14ac:dyDescent="0.2">
      <c r="A25" s="25">
        <v>15</v>
      </c>
      <c r="B25" s="26" t="s">
        <v>77</v>
      </c>
      <c r="C25" s="10" t="s">
        <v>22</v>
      </c>
      <c r="D25" s="138">
        <f t="shared" si="2"/>
        <v>978059</v>
      </c>
      <c r="E25" s="139">
        <v>0</v>
      </c>
      <c r="F25" s="139">
        <v>0</v>
      </c>
      <c r="G25" s="139">
        <v>260432</v>
      </c>
      <c r="H25" s="139">
        <v>717627</v>
      </c>
      <c r="I25" s="139">
        <v>0</v>
      </c>
      <c r="J25" s="139">
        <v>0</v>
      </c>
      <c r="K25" s="139">
        <v>0</v>
      </c>
    </row>
    <row r="26" spans="1:11" s="1" customFormat="1" ht="12.75" x14ac:dyDescent="0.2">
      <c r="A26" s="25">
        <v>16</v>
      </c>
      <c r="B26" s="26" t="s">
        <v>78</v>
      </c>
      <c r="C26" s="10" t="s">
        <v>10</v>
      </c>
      <c r="D26" s="138">
        <f t="shared" si="2"/>
        <v>713055</v>
      </c>
      <c r="E26" s="139">
        <v>0</v>
      </c>
      <c r="F26" s="139">
        <v>0</v>
      </c>
      <c r="G26" s="139">
        <v>0</v>
      </c>
      <c r="H26" s="139">
        <v>713055</v>
      </c>
      <c r="I26" s="139">
        <v>0</v>
      </c>
      <c r="J26" s="139">
        <v>0</v>
      </c>
      <c r="K26" s="139">
        <v>0</v>
      </c>
    </row>
    <row r="27" spans="1:11" s="1" customFormat="1" ht="12.75" x14ac:dyDescent="0.2">
      <c r="A27" s="25">
        <v>17</v>
      </c>
      <c r="B27" s="26" t="s">
        <v>79</v>
      </c>
      <c r="C27" s="10" t="s">
        <v>238</v>
      </c>
      <c r="D27" s="138">
        <f t="shared" si="2"/>
        <v>10958949</v>
      </c>
      <c r="E27" s="139">
        <v>6885966</v>
      </c>
      <c r="F27" s="139">
        <v>0</v>
      </c>
      <c r="G27" s="139">
        <v>2766831</v>
      </c>
      <c r="H27" s="139">
        <v>1306152</v>
      </c>
      <c r="I27" s="139">
        <v>0</v>
      </c>
      <c r="J27" s="139">
        <v>0</v>
      </c>
      <c r="K27" s="139">
        <v>0</v>
      </c>
    </row>
    <row r="28" spans="1:11" s="22" customFormat="1" ht="12.75" x14ac:dyDescent="0.2">
      <c r="A28" s="25">
        <v>18</v>
      </c>
      <c r="B28" s="27" t="s">
        <v>80</v>
      </c>
      <c r="C28" s="21" t="s">
        <v>9</v>
      </c>
      <c r="D28" s="138">
        <f t="shared" si="2"/>
        <v>73221491</v>
      </c>
      <c r="E28" s="139">
        <v>20553696</v>
      </c>
      <c r="F28" s="140">
        <v>5855519</v>
      </c>
      <c r="G28" s="139">
        <v>7853892</v>
      </c>
      <c r="H28" s="139">
        <v>3111653</v>
      </c>
      <c r="I28" s="139">
        <v>6830598</v>
      </c>
      <c r="J28" s="139">
        <v>0</v>
      </c>
      <c r="K28" s="139">
        <v>29016133</v>
      </c>
    </row>
    <row r="29" spans="1:11" s="1" customFormat="1" ht="12.75" x14ac:dyDescent="0.2">
      <c r="A29" s="25">
        <v>19</v>
      </c>
      <c r="B29" s="12" t="s">
        <v>81</v>
      </c>
      <c r="C29" s="10" t="s">
        <v>11</v>
      </c>
      <c r="D29" s="138">
        <f t="shared" si="2"/>
        <v>590219</v>
      </c>
      <c r="E29" s="139">
        <v>0</v>
      </c>
      <c r="F29" s="139">
        <v>0</v>
      </c>
      <c r="G29" s="139">
        <v>300328</v>
      </c>
      <c r="H29" s="139">
        <v>289891</v>
      </c>
      <c r="I29" s="139">
        <v>0</v>
      </c>
      <c r="J29" s="139">
        <v>0</v>
      </c>
      <c r="K29" s="139">
        <v>0</v>
      </c>
    </row>
    <row r="30" spans="1:11" s="1" customFormat="1" ht="12.75" x14ac:dyDescent="0.2">
      <c r="A30" s="25">
        <v>20</v>
      </c>
      <c r="B30" s="12" t="s">
        <v>82</v>
      </c>
      <c r="C30" s="10" t="s">
        <v>239</v>
      </c>
      <c r="D30" s="138">
        <f t="shared" si="2"/>
        <v>279853</v>
      </c>
      <c r="E30" s="139">
        <v>0</v>
      </c>
      <c r="F30" s="139">
        <v>0</v>
      </c>
      <c r="G30" s="139">
        <v>0</v>
      </c>
      <c r="H30" s="139">
        <v>279853</v>
      </c>
      <c r="I30" s="139">
        <v>0</v>
      </c>
      <c r="J30" s="139">
        <v>0</v>
      </c>
      <c r="K30" s="139">
        <v>0</v>
      </c>
    </row>
    <row r="31" spans="1:11" ht="12.75" x14ac:dyDescent="0.2">
      <c r="A31" s="25">
        <v>21</v>
      </c>
      <c r="B31" s="12" t="s">
        <v>83</v>
      </c>
      <c r="C31" s="10" t="s">
        <v>84</v>
      </c>
      <c r="D31" s="138">
        <f t="shared" si="2"/>
        <v>8741467</v>
      </c>
      <c r="E31" s="139">
        <v>3319742</v>
      </c>
      <c r="F31" s="139">
        <v>0</v>
      </c>
      <c r="G31" s="139">
        <v>3584894</v>
      </c>
      <c r="H31" s="139">
        <v>1836831</v>
      </c>
      <c r="I31" s="139">
        <v>0</v>
      </c>
      <c r="J31" s="139">
        <v>0</v>
      </c>
      <c r="K31" s="139">
        <v>0</v>
      </c>
    </row>
    <row r="32" spans="1:11" s="22" customFormat="1" ht="12.75" x14ac:dyDescent="0.2">
      <c r="A32" s="25">
        <v>22</v>
      </c>
      <c r="B32" s="23" t="s">
        <v>85</v>
      </c>
      <c r="C32" s="21" t="s">
        <v>40</v>
      </c>
      <c r="D32" s="138">
        <f t="shared" si="2"/>
        <v>33870608</v>
      </c>
      <c r="E32" s="140">
        <v>8947671</v>
      </c>
      <c r="F32" s="139">
        <v>0</v>
      </c>
      <c r="G32" s="139">
        <v>4832272</v>
      </c>
      <c r="H32" s="139">
        <v>1440697</v>
      </c>
      <c r="I32" s="139">
        <v>0</v>
      </c>
      <c r="J32" s="139">
        <v>0</v>
      </c>
      <c r="K32" s="139">
        <v>18649968</v>
      </c>
    </row>
    <row r="33" spans="1:11" s="22" customFormat="1" ht="12.75" x14ac:dyDescent="0.2">
      <c r="A33" s="25">
        <v>23</v>
      </c>
      <c r="B33" s="27" t="s">
        <v>86</v>
      </c>
      <c r="C33" s="21" t="s">
        <v>87</v>
      </c>
      <c r="D33" s="138">
        <f t="shared" si="2"/>
        <v>906732</v>
      </c>
      <c r="E33" s="139">
        <v>0</v>
      </c>
      <c r="F33" s="139">
        <v>0</v>
      </c>
      <c r="G33" s="139">
        <v>618946</v>
      </c>
      <c r="H33" s="139">
        <v>287786</v>
      </c>
      <c r="I33" s="139">
        <v>0</v>
      </c>
      <c r="J33" s="139">
        <v>0</v>
      </c>
      <c r="K33" s="139">
        <v>0</v>
      </c>
    </row>
    <row r="34" spans="1:11" s="1" customFormat="1" ht="12" customHeight="1" x14ac:dyDescent="0.2">
      <c r="A34" s="25">
        <v>24</v>
      </c>
      <c r="B34" s="26" t="s">
        <v>88</v>
      </c>
      <c r="C34" s="10" t="s">
        <v>89</v>
      </c>
      <c r="D34" s="138">
        <f t="shared" si="2"/>
        <v>11836762</v>
      </c>
      <c r="E34" s="139">
        <v>0</v>
      </c>
      <c r="F34" s="139">
        <v>11836762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</row>
    <row r="35" spans="1:11" s="1" customFormat="1" ht="24" x14ac:dyDescent="0.2">
      <c r="A35" s="25">
        <v>25</v>
      </c>
      <c r="B35" s="26" t="s">
        <v>90</v>
      </c>
      <c r="C35" s="10" t="s">
        <v>91</v>
      </c>
      <c r="D35" s="138">
        <f t="shared" si="2"/>
        <v>0</v>
      </c>
      <c r="E35" s="139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</row>
    <row r="36" spans="1:11" s="1" customFormat="1" ht="12.75" x14ac:dyDescent="0.2">
      <c r="A36" s="25">
        <v>26</v>
      </c>
      <c r="B36" s="12" t="s">
        <v>92</v>
      </c>
      <c r="C36" s="10" t="s">
        <v>93</v>
      </c>
      <c r="D36" s="138">
        <f t="shared" si="2"/>
        <v>46810330</v>
      </c>
      <c r="E36" s="139">
        <v>15758159</v>
      </c>
      <c r="F36" s="139">
        <v>9845512</v>
      </c>
      <c r="G36" s="139">
        <v>7818181</v>
      </c>
      <c r="H36" s="139">
        <v>5349138</v>
      </c>
      <c r="I36" s="139">
        <v>8039340</v>
      </c>
      <c r="J36" s="139">
        <v>0</v>
      </c>
      <c r="K36" s="139">
        <v>0</v>
      </c>
    </row>
    <row r="37" spans="1:11" s="1" customFormat="1" ht="12.75" x14ac:dyDescent="0.2">
      <c r="A37" s="25">
        <v>27</v>
      </c>
      <c r="B37" s="26" t="s">
        <v>94</v>
      </c>
      <c r="C37" s="10" t="s">
        <v>95</v>
      </c>
      <c r="D37" s="138">
        <f t="shared" si="2"/>
        <v>74368271</v>
      </c>
      <c r="E37" s="139">
        <v>14285383</v>
      </c>
      <c r="F37" s="139">
        <v>0</v>
      </c>
      <c r="G37" s="139">
        <v>6943334</v>
      </c>
      <c r="H37" s="139">
        <v>3548853</v>
      </c>
      <c r="I37" s="139">
        <v>0</v>
      </c>
      <c r="J37" s="139">
        <v>0</v>
      </c>
      <c r="K37" s="139">
        <v>49590701</v>
      </c>
    </row>
    <row r="38" spans="1:11" s="1" customFormat="1" ht="15.75" customHeight="1" x14ac:dyDescent="0.2">
      <c r="A38" s="25">
        <v>28</v>
      </c>
      <c r="B38" s="26" t="s">
        <v>96</v>
      </c>
      <c r="C38" s="10" t="s">
        <v>97</v>
      </c>
      <c r="D38" s="138">
        <f t="shared" si="2"/>
        <v>3612482</v>
      </c>
      <c r="E38" s="139">
        <v>0</v>
      </c>
      <c r="F38" s="139">
        <v>0</v>
      </c>
      <c r="G38" s="139">
        <v>2754481</v>
      </c>
      <c r="H38" s="139">
        <v>858001</v>
      </c>
      <c r="I38" s="139">
        <v>0</v>
      </c>
      <c r="J38" s="139">
        <v>0</v>
      </c>
      <c r="K38" s="139">
        <v>0</v>
      </c>
    </row>
    <row r="39" spans="1:11" s="1" customFormat="1" ht="12.75" x14ac:dyDescent="0.2">
      <c r="A39" s="25">
        <v>29</v>
      </c>
      <c r="B39" s="14" t="s">
        <v>98</v>
      </c>
      <c r="C39" s="10" t="s">
        <v>99</v>
      </c>
      <c r="D39" s="138">
        <f t="shared" si="2"/>
        <v>0</v>
      </c>
      <c r="E39" s="139"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</row>
    <row r="40" spans="1:11" s="22" customFormat="1" ht="12.75" x14ac:dyDescent="0.2">
      <c r="A40" s="25">
        <v>30</v>
      </c>
      <c r="B40" s="23" t="s">
        <v>100</v>
      </c>
      <c r="C40" s="92" t="s">
        <v>298</v>
      </c>
      <c r="D40" s="138">
        <f t="shared" si="2"/>
        <v>0</v>
      </c>
      <c r="E40" s="139">
        <v>0</v>
      </c>
      <c r="F40" s="139">
        <v>0</v>
      </c>
      <c r="G40" s="139">
        <v>0</v>
      </c>
      <c r="H40" s="139">
        <v>0</v>
      </c>
      <c r="I40" s="139">
        <v>0</v>
      </c>
      <c r="J40" s="139">
        <v>0</v>
      </c>
      <c r="K40" s="139">
        <v>0</v>
      </c>
    </row>
    <row r="41" spans="1:11" s="22" customFormat="1" ht="20.25" customHeight="1" x14ac:dyDescent="0.2">
      <c r="A41" s="25">
        <v>31</v>
      </c>
      <c r="B41" s="27" t="s">
        <v>101</v>
      </c>
      <c r="C41" s="21" t="s">
        <v>58</v>
      </c>
      <c r="D41" s="138">
        <f t="shared" si="2"/>
        <v>706745</v>
      </c>
      <c r="E41" s="139">
        <v>0</v>
      </c>
      <c r="F41" s="139">
        <v>0</v>
      </c>
      <c r="G41" s="139">
        <v>501486</v>
      </c>
      <c r="H41" s="139">
        <v>205259</v>
      </c>
      <c r="I41" s="139">
        <v>0</v>
      </c>
      <c r="J41" s="139">
        <v>0</v>
      </c>
      <c r="K41" s="139">
        <v>0</v>
      </c>
    </row>
    <row r="42" spans="1:11" s="22" customFormat="1" ht="12.75" x14ac:dyDescent="0.2">
      <c r="A42" s="25">
        <v>32</v>
      </c>
      <c r="B42" s="24" t="s">
        <v>102</v>
      </c>
      <c r="C42" s="21" t="s">
        <v>41</v>
      </c>
      <c r="D42" s="138">
        <f t="shared" si="2"/>
        <v>46507975</v>
      </c>
      <c r="E42" s="139">
        <v>5823754</v>
      </c>
      <c r="F42" s="139">
        <v>0</v>
      </c>
      <c r="G42" s="139">
        <v>5485629</v>
      </c>
      <c r="H42" s="139">
        <v>2996683</v>
      </c>
      <c r="I42" s="139">
        <v>4373418</v>
      </c>
      <c r="J42" s="139">
        <v>0</v>
      </c>
      <c r="K42" s="139">
        <v>27828491</v>
      </c>
    </row>
    <row r="43" spans="1:11" ht="12.75" x14ac:dyDescent="0.2">
      <c r="A43" s="25">
        <v>33</v>
      </c>
      <c r="B43" s="12" t="s">
        <v>103</v>
      </c>
      <c r="C43" s="10" t="s">
        <v>39</v>
      </c>
      <c r="D43" s="138">
        <f t="shared" si="2"/>
        <v>38291172</v>
      </c>
      <c r="E43" s="139">
        <v>8777187</v>
      </c>
      <c r="F43" s="139">
        <v>0</v>
      </c>
      <c r="G43" s="139">
        <v>8400469</v>
      </c>
      <c r="H43" s="139">
        <v>3471400</v>
      </c>
      <c r="I43" s="139">
        <v>3115216</v>
      </c>
      <c r="J43" s="139">
        <v>0</v>
      </c>
      <c r="K43" s="139">
        <v>14526900</v>
      </c>
    </row>
    <row r="44" spans="1:11" s="1" customFormat="1" ht="12.75" x14ac:dyDescent="0.2">
      <c r="A44" s="25">
        <v>34</v>
      </c>
      <c r="B44" s="14" t="s">
        <v>104</v>
      </c>
      <c r="C44" s="10" t="s">
        <v>16</v>
      </c>
      <c r="D44" s="138">
        <f t="shared" si="2"/>
        <v>678986</v>
      </c>
      <c r="E44" s="140">
        <v>0</v>
      </c>
      <c r="F44" s="140">
        <v>0</v>
      </c>
      <c r="G44" s="139">
        <v>179532</v>
      </c>
      <c r="H44" s="139">
        <v>499454</v>
      </c>
      <c r="I44" s="139">
        <v>0</v>
      </c>
      <c r="J44" s="139">
        <v>0</v>
      </c>
      <c r="K44" s="139">
        <v>0</v>
      </c>
    </row>
    <row r="45" spans="1:11" s="1" customFormat="1" ht="12.75" x14ac:dyDescent="0.2">
      <c r="A45" s="25">
        <v>35</v>
      </c>
      <c r="B45" s="26" t="s">
        <v>105</v>
      </c>
      <c r="C45" s="10" t="s">
        <v>21</v>
      </c>
      <c r="D45" s="138">
        <f t="shared" si="2"/>
        <v>11338980</v>
      </c>
      <c r="E45" s="139">
        <v>6107860</v>
      </c>
      <c r="F45" s="139">
        <v>0</v>
      </c>
      <c r="G45" s="139">
        <v>1560374</v>
      </c>
      <c r="H45" s="139">
        <v>1745163</v>
      </c>
      <c r="I45" s="139">
        <v>1925583</v>
      </c>
      <c r="J45" s="139">
        <v>0</v>
      </c>
      <c r="K45" s="139">
        <v>0</v>
      </c>
    </row>
    <row r="46" spans="1:11" s="1" customFormat="1" ht="12.75" x14ac:dyDescent="0.2">
      <c r="A46" s="25">
        <v>36</v>
      </c>
      <c r="B46" s="14" t="s">
        <v>106</v>
      </c>
      <c r="C46" s="10" t="s">
        <v>25</v>
      </c>
      <c r="D46" s="138">
        <f t="shared" si="2"/>
        <v>2298606</v>
      </c>
      <c r="E46" s="139">
        <v>0</v>
      </c>
      <c r="F46" s="139">
        <v>0</v>
      </c>
      <c r="G46" s="139">
        <v>1632247</v>
      </c>
      <c r="H46" s="139">
        <v>666359</v>
      </c>
      <c r="I46" s="139">
        <v>0</v>
      </c>
      <c r="J46" s="139">
        <v>0</v>
      </c>
      <c r="K46" s="139">
        <v>0</v>
      </c>
    </row>
    <row r="47" spans="1:11" ht="12.75" x14ac:dyDescent="0.2">
      <c r="A47" s="25">
        <v>37</v>
      </c>
      <c r="B47" s="12" t="s">
        <v>107</v>
      </c>
      <c r="C47" s="10" t="s">
        <v>240</v>
      </c>
      <c r="D47" s="138">
        <f t="shared" si="2"/>
        <v>18434918</v>
      </c>
      <c r="E47" s="139">
        <v>12430762</v>
      </c>
      <c r="F47" s="139">
        <v>0</v>
      </c>
      <c r="G47" s="139">
        <v>4260939</v>
      </c>
      <c r="H47" s="139">
        <v>1743217</v>
      </c>
      <c r="I47" s="139">
        <v>0</v>
      </c>
      <c r="J47" s="139">
        <v>0</v>
      </c>
      <c r="K47" s="139">
        <v>0</v>
      </c>
    </row>
    <row r="48" spans="1:11" s="1" customFormat="1" ht="12.75" x14ac:dyDescent="0.2">
      <c r="A48" s="25">
        <v>38</v>
      </c>
      <c r="B48" s="15" t="s">
        <v>108</v>
      </c>
      <c r="C48" s="16" t="s">
        <v>241</v>
      </c>
      <c r="D48" s="138">
        <f t="shared" si="2"/>
        <v>1362625</v>
      </c>
      <c r="E48" s="139">
        <v>0</v>
      </c>
      <c r="F48" s="139">
        <v>0</v>
      </c>
      <c r="G48" s="139">
        <v>749711</v>
      </c>
      <c r="H48" s="139">
        <v>612914</v>
      </c>
      <c r="I48" s="139">
        <v>0</v>
      </c>
      <c r="J48" s="139">
        <v>0</v>
      </c>
      <c r="K48" s="139">
        <v>0</v>
      </c>
    </row>
    <row r="49" spans="1:11" s="1" customFormat="1" ht="12.75" x14ac:dyDescent="0.2">
      <c r="A49" s="25">
        <v>39</v>
      </c>
      <c r="B49" s="12" t="s">
        <v>109</v>
      </c>
      <c r="C49" s="10" t="s">
        <v>242</v>
      </c>
      <c r="D49" s="138">
        <f t="shared" si="2"/>
        <v>649133</v>
      </c>
      <c r="E49" s="140">
        <v>0</v>
      </c>
      <c r="F49" s="140">
        <v>0</v>
      </c>
      <c r="G49" s="139">
        <v>309629</v>
      </c>
      <c r="H49" s="139">
        <v>339504</v>
      </c>
      <c r="I49" s="139">
        <v>0</v>
      </c>
      <c r="J49" s="139">
        <v>0</v>
      </c>
      <c r="K49" s="139">
        <v>0</v>
      </c>
    </row>
    <row r="50" spans="1:11" s="1" customFormat="1" ht="12.75" x14ac:dyDescent="0.2">
      <c r="A50" s="25">
        <v>40</v>
      </c>
      <c r="B50" s="12" t="s">
        <v>110</v>
      </c>
      <c r="C50" s="10" t="s">
        <v>24</v>
      </c>
      <c r="D50" s="138">
        <f t="shared" si="2"/>
        <v>1232563</v>
      </c>
      <c r="E50" s="139">
        <v>0</v>
      </c>
      <c r="F50" s="139">
        <v>0</v>
      </c>
      <c r="G50" s="139">
        <v>620603</v>
      </c>
      <c r="H50" s="139">
        <v>611960</v>
      </c>
      <c r="I50" s="139">
        <v>0</v>
      </c>
      <c r="J50" s="139">
        <v>0</v>
      </c>
      <c r="K50" s="139">
        <v>0</v>
      </c>
    </row>
    <row r="51" spans="1:11" s="1" customFormat="1" ht="12.75" x14ac:dyDescent="0.2">
      <c r="A51" s="25">
        <v>41</v>
      </c>
      <c r="B51" s="26" t="s">
        <v>111</v>
      </c>
      <c r="C51" s="10" t="s">
        <v>20</v>
      </c>
      <c r="D51" s="138">
        <f t="shared" si="2"/>
        <v>383486</v>
      </c>
      <c r="E51" s="139">
        <v>0</v>
      </c>
      <c r="F51" s="139">
        <v>0</v>
      </c>
      <c r="G51" s="139">
        <v>383486</v>
      </c>
      <c r="H51" s="139">
        <v>0</v>
      </c>
      <c r="I51" s="139">
        <v>0</v>
      </c>
      <c r="J51" s="139">
        <v>0</v>
      </c>
      <c r="K51" s="139">
        <v>0</v>
      </c>
    </row>
    <row r="52" spans="1:11" s="1" customFormat="1" ht="12.75" x14ac:dyDescent="0.2">
      <c r="A52" s="25">
        <v>42</v>
      </c>
      <c r="B52" s="14" t="s">
        <v>112</v>
      </c>
      <c r="C52" s="10" t="s">
        <v>113</v>
      </c>
      <c r="D52" s="138">
        <f t="shared" si="2"/>
        <v>6581581</v>
      </c>
      <c r="E52" s="139">
        <v>2016219</v>
      </c>
      <c r="F52" s="139">
        <v>677872</v>
      </c>
      <c r="G52" s="139">
        <v>988288</v>
      </c>
      <c r="H52" s="139">
        <v>460909</v>
      </c>
      <c r="I52" s="139">
        <v>398474</v>
      </c>
      <c r="J52" s="139">
        <v>0</v>
      </c>
      <c r="K52" s="139">
        <v>2039819</v>
      </c>
    </row>
    <row r="53" spans="1:11" s="22" customFormat="1" ht="12.75" x14ac:dyDescent="0.2">
      <c r="A53" s="25">
        <v>43</v>
      </c>
      <c r="B53" s="27" t="s">
        <v>114</v>
      </c>
      <c r="C53" s="21" t="s">
        <v>115</v>
      </c>
      <c r="D53" s="138">
        <f t="shared" si="2"/>
        <v>74393511</v>
      </c>
      <c r="E53" s="139">
        <v>5532667</v>
      </c>
      <c r="F53" s="139">
        <v>8734437</v>
      </c>
      <c r="G53" s="139">
        <v>5439577</v>
      </c>
      <c r="H53" s="139">
        <v>4304569</v>
      </c>
      <c r="I53" s="139">
        <v>2496358</v>
      </c>
      <c r="J53" s="139">
        <v>0</v>
      </c>
      <c r="K53" s="139">
        <v>47885903</v>
      </c>
    </row>
    <row r="54" spans="1:11" s="1" customFormat="1" ht="12.75" x14ac:dyDescent="0.2">
      <c r="A54" s="25">
        <v>44</v>
      </c>
      <c r="B54" s="12" t="s">
        <v>116</v>
      </c>
      <c r="C54" s="10" t="s">
        <v>247</v>
      </c>
      <c r="D54" s="138">
        <f t="shared" si="2"/>
        <v>1771302</v>
      </c>
      <c r="E54" s="139">
        <v>0</v>
      </c>
      <c r="F54" s="139">
        <v>0</v>
      </c>
      <c r="G54" s="139">
        <v>1208527</v>
      </c>
      <c r="H54" s="139">
        <v>562775</v>
      </c>
      <c r="I54" s="139">
        <v>0</v>
      </c>
      <c r="J54" s="139">
        <v>0</v>
      </c>
      <c r="K54" s="139">
        <v>0</v>
      </c>
    </row>
    <row r="55" spans="1:11" s="1" customFormat="1" ht="10.5" customHeight="1" x14ac:dyDescent="0.2">
      <c r="A55" s="25">
        <v>45</v>
      </c>
      <c r="B55" s="12" t="s">
        <v>117</v>
      </c>
      <c r="C55" s="10" t="s">
        <v>2</v>
      </c>
      <c r="D55" s="138">
        <f t="shared" si="2"/>
        <v>14540333</v>
      </c>
      <c r="E55" s="139">
        <v>4696386</v>
      </c>
      <c r="F55" s="139">
        <v>0</v>
      </c>
      <c r="G55" s="139">
        <v>5150040</v>
      </c>
      <c r="H55" s="139">
        <v>1882777</v>
      </c>
      <c r="I55" s="139">
        <v>2811130</v>
      </c>
      <c r="J55" s="139">
        <v>0</v>
      </c>
      <c r="K55" s="139">
        <v>0</v>
      </c>
    </row>
    <row r="56" spans="1:11" s="1" customFormat="1" ht="12.75" x14ac:dyDescent="0.2">
      <c r="A56" s="25">
        <v>46</v>
      </c>
      <c r="B56" s="26" t="s">
        <v>118</v>
      </c>
      <c r="C56" s="10" t="s">
        <v>3</v>
      </c>
      <c r="D56" s="138">
        <f t="shared" si="2"/>
        <v>1323649</v>
      </c>
      <c r="E56" s="139">
        <v>0</v>
      </c>
      <c r="F56" s="139">
        <v>0</v>
      </c>
      <c r="G56" s="139">
        <v>903384</v>
      </c>
      <c r="H56" s="139">
        <v>420265</v>
      </c>
      <c r="I56" s="139">
        <v>0</v>
      </c>
      <c r="J56" s="139">
        <v>0</v>
      </c>
      <c r="K56" s="139">
        <v>0</v>
      </c>
    </row>
    <row r="57" spans="1:11" s="1" customFormat="1" ht="12.75" x14ac:dyDescent="0.2">
      <c r="A57" s="25">
        <v>47</v>
      </c>
      <c r="B57" s="26" t="s">
        <v>119</v>
      </c>
      <c r="C57" s="10" t="s">
        <v>243</v>
      </c>
      <c r="D57" s="138">
        <f t="shared" si="2"/>
        <v>1243199</v>
      </c>
      <c r="E57" s="139">
        <v>0</v>
      </c>
      <c r="F57" s="139">
        <v>0</v>
      </c>
      <c r="G57" s="139">
        <v>593452</v>
      </c>
      <c r="H57" s="139">
        <v>649747</v>
      </c>
      <c r="I57" s="139">
        <v>0</v>
      </c>
      <c r="J57" s="139">
        <v>0</v>
      </c>
      <c r="K57" s="139">
        <v>0</v>
      </c>
    </row>
    <row r="58" spans="1:11" s="1" customFormat="1" ht="12.75" x14ac:dyDescent="0.2">
      <c r="A58" s="25">
        <v>48</v>
      </c>
      <c r="B58" s="14" t="s">
        <v>120</v>
      </c>
      <c r="C58" s="10" t="s">
        <v>0</v>
      </c>
      <c r="D58" s="138">
        <f t="shared" si="2"/>
        <v>4384738</v>
      </c>
      <c r="E58" s="139">
        <v>0</v>
      </c>
      <c r="F58" s="139">
        <v>0</v>
      </c>
      <c r="G58" s="139">
        <v>1910473</v>
      </c>
      <c r="H58" s="139">
        <v>787323</v>
      </c>
      <c r="I58" s="139">
        <v>1686942</v>
      </c>
      <c r="J58" s="139">
        <v>0</v>
      </c>
      <c r="K58" s="139">
        <v>0</v>
      </c>
    </row>
    <row r="59" spans="1:11" s="1" customFormat="1" ht="10.5" customHeight="1" x14ac:dyDescent="0.2">
      <c r="A59" s="25">
        <v>49</v>
      </c>
      <c r="B59" s="26" t="s">
        <v>121</v>
      </c>
      <c r="C59" s="10" t="s">
        <v>4</v>
      </c>
      <c r="D59" s="138">
        <f t="shared" si="2"/>
        <v>33737</v>
      </c>
      <c r="E59" s="139">
        <v>0</v>
      </c>
      <c r="F59" s="139">
        <v>0</v>
      </c>
      <c r="G59" s="139">
        <v>0</v>
      </c>
      <c r="H59" s="139">
        <v>33737</v>
      </c>
      <c r="I59" s="139">
        <v>0</v>
      </c>
      <c r="J59" s="139">
        <v>0</v>
      </c>
      <c r="K59" s="139">
        <v>0</v>
      </c>
    </row>
    <row r="60" spans="1:11" s="1" customFormat="1" ht="12.75" x14ac:dyDescent="0.2">
      <c r="A60" s="25">
        <v>50</v>
      </c>
      <c r="B60" s="14" t="s">
        <v>122</v>
      </c>
      <c r="C60" s="10" t="s">
        <v>1</v>
      </c>
      <c r="D60" s="138">
        <f t="shared" si="2"/>
        <v>1106725</v>
      </c>
      <c r="E60" s="139">
        <v>0</v>
      </c>
      <c r="F60" s="139">
        <v>0</v>
      </c>
      <c r="G60" s="139">
        <v>646595</v>
      </c>
      <c r="H60" s="139">
        <v>460130</v>
      </c>
      <c r="I60" s="139">
        <v>0</v>
      </c>
      <c r="J60" s="139">
        <v>0</v>
      </c>
      <c r="K60" s="139">
        <v>0</v>
      </c>
    </row>
    <row r="61" spans="1:11" s="1" customFormat="1" ht="12.75" x14ac:dyDescent="0.2">
      <c r="A61" s="25">
        <v>51</v>
      </c>
      <c r="B61" s="26" t="s">
        <v>123</v>
      </c>
      <c r="C61" s="10" t="s">
        <v>244</v>
      </c>
      <c r="D61" s="138">
        <f t="shared" si="2"/>
        <v>2727831</v>
      </c>
      <c r="E61" s="139">
        <v>0</v>
      </c>
      <c r="F61" s="139">
        <v>0</v>
      </c>
      <c r="G61" s="139">
        <v>1938645</v>
      </c>
      <c r="H61" s="139">
        <v>789186</v>
      </c>
      <c r="I61" s="139">
        <v>0</v>
      </c>
      <c r="J61" s="139">
        <v>0</v>
      </c>
      <c r="K61" s="139">
        <v>0</v>
      </c>
    </row>
    <row r="62" spans="1:11" s="1" customFormat="1" ht="12.75" x14ac:dyDescent="0.2">
      <c r="A62" s="25">
        <v>52</v>
      </c>
      <c r="B62" s="26" t="s">
        <v>124</v>
      </c>
      <c r="C62" s="10" t="s">
        <v>26</v>
      </c>
      <c r="D62" s="138">
        <f t="shared" si="2"/>
        <v>18925311</v>
      </c>
      <c r="E62" s="139">
        <v>7362189</v>
      </c>
      <c r="F62" s="139">
        <v>0</v>
      </c>
      <c r="G62" s="139">
        <v>5703771</v>
      </c>
      <c r="H62" s="139">
        <v>2332750</v>
      </c>
      <c r="I62" s="139">
        <v>3526601</v>
      </c>
      <c r="J62" s="139">
        <v>0</v>
      </c>
      <c r="K62" s="139">
        <v>0</v>
      </c>
    </row>
    <row r="63" spans="1:11" s="1" customFormat="1" ht="12.75" x14ac:dyDescent="0.2">
      <c r="A63" s="25">
        <v>53</v>
      </c>
      <c r="B63" s="26" t="s">
        <v>125</v>
      </c>
      <c r="C63" s="10" t="s">
        <v>245</v>
      </c>
      <c r="D63" s="138">
        <f t="shared" si="2"/>
        <v>1506261</v>
      </c>
      <c r="E63" s="139">
        <v>0</v>
      </c>
      <c r="F63" s="139">
        <v>0</v>
      </c>
      <c r="G63" s="139">
        <v>1068182</v>
      </c>
      <c r="H63" s="139">
        <v>438079</v>
      </c>
      <c r="I63" s="139">
        <v>0</v>
      </c>
      <c r="J63" s="139">
        <v>0</v>
      </c>
      <c r="K63" s="139">
        <v>0</v>
      </c>
    </row>
    <row r="64" spans="1:11" s="1" customFormat="1" ht="12.75" x14ac:dyDescent="0.2">
      <c r="A64" s="25">
        <v>54</v>
      </c>
      <c r="B64" s="26" t="s">
        <v>126</v>
      </c>
      <c r="C64" s="10" t="s">
        <v>127</v>
      </c>
      <c r="D64" s="138">
        <f t="shared" si="2"/>
        <v>0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</row>
    <row r="65" spans="1:11" s="1" customFormat="1" ht="12.75" x14ac:dyDescent="0.2">
      <c r="A65" s="25">
        <v>55</v>
      </c>
      <c r="B65" s="26" t="s">
        <v>249</v>
      </c>
      <c r="C65" s="10" t="s">
        <v>248</v>
      </c>
      <c r="D65" s="138">
        <f t="shared" si="2"/>
        <v>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</row>
    <row r="66" spans="1:11" s="1" customFormat="1" ht="12.75" x14ac:dyDescent="0.2">
      <c r="A66" s="25">
        <v>56</v>
      </c>
      <c r="B66" s="26" t="s">
        <v>261</v>
      </c>
      <c r="C66" s="10" t="s">
        <v>262</v>
      </c>
      <c r="D66" s="138">
        <f t="shared" si="2"/>
        <v>0</v>
      </c>
      <c r="E66" s="139">
        <v>0</v>
      </c>
      <c r="F66" s="139">
        <v>0</v>
      </c>
      <c r="G66" s="139">
        <v>0</v>
      </c>
      <c r="H66" s="139">
        <v>0</v>
      </c>
      <c r="I66" s="139">
        <v>0</v>
      </c>
      <c r="J66" s="139">
        <v>0</v>
      </c>
      <c r="K66" s="139">
        <v>0</v>
      </c>
    </row>
    <row r="67" spans="1:11" s="1" customFormat="1" ht="12.75" x14ac:dyDescent="0.2">
      <c r="A67" s="25">
        <v>57</v>
      </c>
      <c r="B67" s="26" t="s">
        <v>128</v>
      </c>
      <c r="C67" s="10" t="s">
        <v>55</v>
      </c>
      <c r="D67" s="138">
        <f t="shared" si="2"/>
        <v>1579589</v>
      </c>
      <c r="E67" s="139">
        <v>0</v>
      </c>
      <c r="F67" s="139">
        <v>0</v>
      </c>
      <c r="G67" s="139">
        <v>1287752</v>
      </c>
      <c r="H67" s="139">
        <v>291837</v>
      </c>
      <c r="I67" s="139">
        <v>0</v>
      </c>
      <c r="J67" s="139">
        <v>0</v>
      </c>
      <c r="K67" s="139">
        <v>0</v>
      </c>
    </row>
    <row r="68" spans="1:11" s="1" customFormat="1" ht="12.75" x14ac:dyDescent="0.2">
      <c r="A68" s="25">
        <v>58</v>
      </c>
      <c r="B68" s="14" t="s">
        <v>129</v>
      </c>
      <c r="C68" s="10" t="s">
        <v>263</v>
      </c>
      <c r="D68" s="138">
        <f t="shared" si="2"/>
        <v>1606561</v>
      </c>
      <c r="E68" s="139">
        <v>0</v>
      </c>
      <c r="F68" s="139">
        <v>0</v>
      </c>
      <c r="G68" s="139">
        <v>1022887</v>
      </c>
      <c r="H68" s="139">
        <v>583674</v>
      </c>
      <c r="I68" s="139">
        <v>0</v>
      </c>
      <c r="J68" s="139">
        <v>0</v>
      </c>
      <c r="K68" s="139">
        <v>0</v>
      </c>
    </row>
    <row r="69" spans="1:11" s="1" customFormat="1" ht="24" x14ac:dyDescent="0.2">
      <c r="A69" s="25">
        <v>59</v>
      </c>
      <c r="B69" s="12" t="s">
        <v>130</v>
      </c>
      <c r="C69" s="10" t="s">
        <v>131</v>
      </c>
      <c r="D69" s="138">
        <f t="shared" si="2"/>
        <v>2037659</v>
      </c>
      <c r="E69" s="139">
        <v>0</v>
      </c>
      <c r="F69" s="139">
        <v>0</v>
      </c>
      <c r="G69" s="139">
        <v>1453985</v>
      </c>
      <c r="H69" s="139">
        <v>583674</v>
      </c>
      <c r="I69" s="139">
        <v>0</v>
      </c>
      <c r="J69" s="139">
        <v>0</v>
      </c>
      <c r="K69" s="139">
        <v>0</v>
      </c>
    </row>
    <row r="70" spans="1:11" s="1" customFormat="1" ht="23.25" customHeight="1" x14ac:dyDescent="0.2">
      <c r="A70" s="25">
        <v>60</v>
      </c>
      <c r="B70" s="14" t="s">
        <v>132</v>
      </c>
      <c r="C70" s="10" t="s">
        <v>264</v>
      </c>
      <c r="D70" s="138">
        <f t="shared" si="2"/>
        <v>2212778</v>
      </c>
      <c r="E70" s="139">
        <v>0</v>
      </c>
      <c r="F70" s="139">
        <v>0</v>
      </c>
      <c r="G70" s="139">
        <v>1840199</v>
      </c>
      <c r="H70" s="139">
        <v>372579</v>
      </c>
      <c r="I70" s="139">
        <v>0</v>
      </c>
      <c r="J70" s="139">
        <v>0</v>
      </c>
      <c r="K70" s="139">
        <v>0</v>
      </c>
    </row>
    <row r="71" spans="1:11" s="1" customFormat="1" ht="27.75" customHeight="1" x14ac:dyDescent="0.2">
      <c r="A71" s="25">
        <v>61</v>
      </c>
      <c r="B71" s="26" t="s">
        <v>133</v>
      </c>
      <c r="C71" s="10" t="s">
        <v>253</v>
      </c>
      <c r="D71" s="138">
        <f t="shared" si="2"/>
        <v>1225024</v>
      </c>
      <c r="E71" s="139">
        <v>0</v>
      </c>
      <c r="F71" s="139">
        <v>0</v>
      </c>
      <c r="G71" s="139">
        <v>738629</v>
      </c>
      <c r="H71" s="139">
        <v>486395</v>
      </c>
      <c r="I71" s="139">
        <v>0</v>
      </c>
      <c r="J71" s="139">
        <v>0</v>
      </c>
      <c r="K71" s="139">
        <v>0</v>
      </c>
    </row>
    <row r="72" spans="1:11" s="1" customFormat="1" ht="24" x14ac:dyDescent="0.2">
      <c r="A72" s="25">
        <v>62</v>
      </c>
      <c r="B72" s="12" t="s">
        <v>134</v>
      </c>
      <c r="C72" s="10" t="s">
        <v>265</v>
      </c>
      <c r="D72" s="138">
        <f t="shared" si="2"/>
        <v>0</v>
      </c>
      <c r="E72" s="139">
        <v>0</v>
      </c>
      <c r="F72" s="139">
        <v>0</v>
      </c>
      <c r="G72" s="139">
        <v>0</v>
      </c>
      <c r="H72" s="139">
        <v>0</v>
      </c>
      <c r="I72" s="139">
        <v>0</v>
      </c>
      <c r="J72" s="139">
        <v>0</v>
      </c>
      <c r="K72" s="139">
        <v>0</v>
      </c>
    </row>
    <row r="73" spans="1:11" s="1" customFormat="1" ht="24" x14ac:dyDescent="0.2">
      <c r="A73" s="25">
        <v>63</v>
      </c>
      <c r="B73" s="12" t="s">
        <v>135</v>
      </c>
      <c r="C73" s="10" t="s">
        <v>266</v>
      </c>
      <c r="D73" s="138">
        <f t="shared" si="2"/>
        <v>0</v>
      </c>
      <c r="E73" s="139"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v>0</v>
      </c>
    </row>
    <row r="74" spans="1:11" s="1" customFormat="1" ht="12.75" x14ac:dyDescent="0.2">
      <c r="A74" s="25">
        <v>64</v>
      </c>
      <c r="B74" s="14" t="s">
        <v>136</v>
      </c>
      <c r="C74" s="10" t="s">
        <v>267</v>
      </c>
      <c r="D74" s="138">
        <f t="shared" si="2"/>
        <v>6817204</v>
      </c>
      <c r="E74" s="139">
        <v>0</v>
      </c>
      <c r="F74" s="139">
        <v>0</v>
      </c>
      <c r="G74" s="139">
        <v>4651282</v>
      </c>
      <c r="H74" s="139">
        <v>2165922</v>
      </c>
      <c r="I74" s="139">
        <v>0</v>
      </c>
      <c r="J74" s="139">
        <v>0</v>
      </c>
      <c r="K74" s="139">
        <v>0</v>
      </c>
    </row>
    <row r="75" spans="1:11" s="1" customFormat="1" ht="12.75" x14ac:dyDescent="0.2">
      <c r="A75" s="25">
        <v>65</v>
      </c>
      <c r="B75" s="14" t="s">
        <v>137</v>
      </c>
      <c r="C75" s="10" t="s">
        <v>54</v>
      </c>
      <c r="D75" s="138">
        <f t="shared" si="2"/>
        <v>7285802</v>
      </c>
      <c r="E75" s="139">
        <v>3170892</v>
      </c>
      <c r="F75" s="139">
        <v>0</v>
      </c>
      <c r="G75" s="139">
        <v>2920324</v>
      </c>
      <c r="H75" s="139">
        <v>1194586</v>
      </c>
      <c r="I75" s="139">
        <v>0</v>
      </c>
      <c r="J75" s="139">
        <v>0</v>
      </c>
      <c r="K75" s="139">
        <v>0</v>
      </c>
    </row>
    <row r="76" spans="1:11" s="1" customFormat="1" ht="12.75" x14ac:dyDescent="0.2">
      <c r="A76" s="25">
        <v>66</v>
      </c>
      <c r="B76" s="14" t="s">
        <v>138</v>
      </c>
      <c r="C76" s="10" t="s">
        <v>268</v>
      </c>
      <c r="D76" s="138">
        <f t="shared" ref="D76:D96" si="3">SUM(E76:K76)</f>
        <v>9455244</v>
      </c>
      <c r="E76" s="139">
        <v>0</v>
      </c>
      <c r="F76" s="139">
        <v>0</v>
      </c>
      <c r="G76" s="139">
        <v>6407006</v>
      </c>
      <c r="H76" s="139">
        <v>3048238</v>
      </c>
      <c r="I76" s="139">
        <v>0</v>
      </c>
      <c r="J76" s="139">
        <v>0</v>
      </c>
      <c r="K76" s="139">
        <v>0</v>
      </c>
    </row>
    <row r="77" spans="1:11" s="1" customFormat="1" ht="24" x14ac:dyDescent="0.2">
      <c r="A77" s="25">
        <v>67</v>
      </c>
      <c r="B77" s="14" t="s">
        <v>139</v>
      </c>
      <c r="C77" s="10" t="s">
        <v>269</v>
      </c>
      <c r="D77" s="138">
        <f t="shared" si="3"/>
        <v>0</v>
      </c>
      <c r="E77" s="139"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v>0</v>
      </c>
    </row>
    <row r="78" spans="1:11" s="1" customFormat="1" ht="24" x14ac:dyDescent="0.2">
      <c r="A78" s="25">
        <v>68</v>
      </c>
      <c r="B78" s="12" t="s">
        <v>140</v>
      </c>
      <c r="C78" s="10" t="s">
        <v>270</v>
      </c>
      <c r="D78" s="138">
        <f t="shared" si="3"/>
        <v>0</v>
      </c>
      <c r="E78" s="139">
        <v>0</v>
      </c>
      <c r="F78" s="140">
        <v>0</v>
      </c>
      <c r="G78" s="139">
        <v>0</v>
      </c>
      <c r="H78" s="139">
        <v>0</v>
      </c>
      <c r="I78" s="139">
        <v>0</v>
      </c>
      <c r="J78" s="139">
        <v>0</v>
      </c>
      <c r="K78" s="139">
        <v>0</v>
      </c>
    </row>
    <row r="79" spans="1:11" s="1" customFormat="1" ht="24" x14ac:dyDescent="0.2">
      <c r="A79" s="25">
        <v>69</v>
      </c>
      <c r="B79" s="14" t="s">
        <v>141</v>
      </c>
      <c r="C79" s="10" t="s">
        <v>271</v>
      </c>
      <c r="D79" s="138">
        <f t="shared" si="3"/>
        <v>0</v>
      </c>
      <c r="E79" s="139"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v>0</v>
      </c>
    </row>
    <row r="80" spans="1:11" s="1" customFormat="1" ht="24" x14ac:dyDescent="0.2">
      <c r="A80" s="25">
        <v>70</v>
      </c>
      <c r="B80" s="14" t="s">
        <v>142</v>
      </c>
      <c r="C80" s="10" t="s">
        <v>272</v>
      </c>
      <c r="D80" s="138">
        <f t="shared" si="3"/>
        <v>0</v>
      </c>
      <c r="E80" s="139">
        <v>0</v>
      </c>
      <c r="F80" s="139">
        <v>0</v>
      </c>
      <c r="G80" s="139">
        <v>0</v>
      </c>
      <c r="H80" s="139">
        <v>0</v>
      </c>
      <c r="I80" s="139">
        <v>0</v>
      </c>
      <c r="J80" s="139">
        <v>0</v>
      </c>
      <c r="K80" s="139">
        <v>0</v>
      </c>
    </row>
    <row r="81" spans="1:11" s="1" customFormat="1" ht="24" x14ac:dyDescent="0.2">
      <c r="A81" s="25">
        <v>71</v>
      </c>
      <c r="B81" s="12" t="s">
        <v>143</v>
      </c>
      <c r="C81" s="10" t="s">
        <v>273</v>
      </c>
      <c r="D81" s="138">
        <f t="shared" si="3"/>
        <v>0</v>
      </c>
      <c r="E81" s="139"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v>0</v>
      </c>
    </row>
    <row r="82" spans="1:11" s="1" customFormat="1" ht="24" x14ac:dyDescent="0.2">
      <c r="A82" s="25">
        <v>72</v>
      </c>
      <c r="B82" s="12" t="s">
        <v>144</v>
      </c>
      <c r="C82" s="10" t="s">
        <v>274</v>
      </c>
      <c r="D82" s="138">
        <f t="shared" si="3"/>
        <v>0</v>
      </c>
      <c r="E82" s="139">
        <v>0</v>
      </c>
      <c r="F82" s="139">
        <v>0</v>
      </c>
      <c r="G82" s="139">
        <v>0</v>
      </c>
      <c r="H82" s="139">
        <v>0</v>
      </c>
      <c r="I82" s="139">
        <v>0</v>
      </c>
      <c r="J82" s="139">
        <v>0</v>
      </c>
      <c r="K82" s="139">
        <v>0</v>
      </c>
    </row>
    <row r="83" spans="1:11" s="1" customFormat="1" ht="24" x14ac:dyDescent="0.2">
      <c r="A83" s="25">
        <v>73</v>
      </c>
      <c r="B83" s="12" t="s">
        <v>145</v>
      </c>
      <c r="C83" s="10" t="s">
        <v>275</v>
      </c>
      <c r="D83" s="138">
        <f t="shared" si="3"/>
        <v>0</v>
      </c>
      <c r="E83" s="139">
        <v>0</v>
      </c>
      <c r="F83" s="139">
        <v>0</v>
      </c>
      <c r="G83" s="139">
        <v>0</v>
      </c>
      <c r="H83" s="139">
        <v>0</v>
      </c>
      <c r="I83" s="139">
        <v>0</v>
      </c>
      <c r="J83" s="139">
        <v>0</v>
      </c>
      <c r="K83" s="139">
        <v>0</v>
      </c>
    </row>
    <row r="84" spans="1:11" s="1" customFormat="1" ht="12.75" x14ac:dyDescent="0.2">
      <c r="A84" s="25">
        <v>74</v>
      </c>
      <c r="B84" s="26" t="s">
        <v>146</v>
      </c>
      <c r="C84" s="10" t="s">
        <v>147</v>
      </c>
      <c r="D84" s="138">
        <f t="shared" si="3"/>
        <v>10018103</v>
      </c>
      <c r="E84" s="139">
        <v>4140895</v>
      </c>
      <c r="F84" s="139">
        <v>0</v>
      </c>
      <c r="G84" s="139">
        <v>4240059</v>
      </c>
      <c r="H84" s="139">
        <v>1637149</v>
      </c>
      <c r="I84" s="139">
        <v>0</v>
      </c>
      <c r="J84" s="139">
        <v>0</v>
      </c>
      <c r="K84" s="139">
        <v>0</v>
      </c>
    </row>
    <row r="85" spans="1:11" s="1" customFormat="1" ht="12.75" x14ac:dyDescent="0.2">
      <c r="A85" s="25">
        <v>75</v>
      </c>
      <c r="B85" s="12" t="s">
        <v>148</v>
      </c>
      <c r="C85" s="10" t="s">
        <v>276</v>
      </c>
      <c r="D85" s="138">
        <f t="shared" si="3"/>
        <v>11065845</v>
      </c>
      <c r="E85" s="139">
        <v>0</v>
      </c>
      <c r="F85" s="139">
        <v>0</v>
      </c>
      <c r="G85" s="139">
        <v>8728219</v>
      </c>
      <c r="H85" s="139">
        <v>2337626</v>
      </c>
      <c r="I85" s="139">
        <v>0</v>
      </c>
      <c r="J85" s="139">
        <v>0</v>
      </c>
      <c r="K85" s="139">
        <v>0</v>
      </c>
    </row>
    <row r="86" spans="1:11" s="1" customFormat="1" ht="12.75" x14ac:dyDescent="0.2">
      <c r="A86" s="25">
        <v>76</v>
      </c>
      <c r="B86" s="26" t="s">
        <v>149</v>
      </c>
      <c r="C86" s="10" t="s">
        <v>36</v>
      </c>
      <c r="D86" s="138">
        <f t="shared" si="3"/>
        <v>18274089</v>
      </c>
      <c r="E86" s="139">
        <v>7852689</v>
      </c>
      <c r="F86" s="139">
        <v>0</v>
      </c>
      <c r="G86" s="139">
        <v>7493339</v>
      </c>
      <c r="H86" s="139">
        <v>2928061</v>
      </c>
      <c r="I86" s="139">
        <v>0</v>
      </c>
      <c r="J86" s="139">
        <v>0</v>
      </c>
      <c r="K86" s="139">
        <v>0</v>
      </c>
    </row>
    <row r="87" spans="1:11" s="1" customFormat="1" ht="12.75" x14ac:dyDescent="0.2">
      <c r="A87" s="25">
        <v>77</v>
      </c>
      <c r="B87" s="12" t="s">
        <v>150</v>
      </c>
      <c r="C87" s="10" t="s">
        <v>38</v>
      </c>
      <c r="D87" s="138">
        <f t="shared" si="3"/>
        <v>2075525</v>
      </c>
      <c r="E87" s="139">
        <v>0</v>
      </c>
      <c r="F87" s="139">
        <v>0</v>
      </c>
      <c r="G87" s="139">
        <v>1473368</v>
      </c>
      <c r="H87" s="139">
        <v>602157</v>
      </c>
      <c r="I87" s="139">
        <v>0</v>
      </c>
      <c r="J87" s="139">
        <v>0</v>
      </c>
      <c r="K87" s="139">
        <v>0</v>
      </c>
    </row>
    <row r="88" spans="1:11" s="1" customFormat="1" ht="13.5" customHeight="1" x14ac:dyDescent="0.2">
      <c r="A88" s="25">
        <v>78</v>
      </c>
      <c r="B88" s="12" t="s">
        <v>151</v>
      </c>
      <c r="C88" s="10" t="s">
        <v>37</v>
      </c>
      <c r="D88" s="138">
        <f t="shared" si="3"/>
        <v>150938220</v>
      </c>
      <c r="E88" s="139">
        <v>57839460</v>
      </c>
      <c r="F88" s="139">
        <v>0</v>
      </c>
      <c r="G88" s="139">
        <v>8146565</v>
      </c>
      <c r="H88" s="139">
        <v>6598549</v>
      </c>
      <c r="I88" s="139">
        <f>19695216-6</f>
        <v>19695210</v>
      </c>
      <c r="J88" s="139">
        <v>0</v>
      </c>
      <c r="K88" s="139">
        <v>58658436</v>
      </c>
    </row>
    <row r="89" spans="1:11" s="1" customFormat="1" ht="14.25" customHeight="1" x14ac:dyDescent="0.2">
      <c r="A89" s="25">
        <v>79</v>
      </c>
      <c r="B89" s="12" t="s">
        <v>152</v>
      </c>
      <c r="C89" s="10" t="s">
        <v>53</v>
      </c>
      <c r="D89" s="138">
        <f t="shared" si="3"/>
        <v>18200894</v>
      </c>
      <c r="E89" s="139">
        <v>10807316</v>
      </c>
      <c r="F89" s="139">
        <v>5742541</v>
      </c>
      <c r="G89" s="139">
        <v>1064445</v>
      </c>
      <c r="H89" s="139">
        <v>586592</v>
      </c>
      <c r="I89" s="139">
        <v>0</v>
      </c>
      <c r="J89" s="139">
        <v>0</v>
      </c>
      <c r="K89" s="139">
        <v>0</v>
      </c>
    </row>
    <row r="90" spans="1:11" s="1" customFormat="1" ht="12.75" x14ac:dyDescent="0.2">
      <c r="A90" s="25">
        <v>80</v>
      </c>
      <c r="B90" s="12" t="s">
        <v>153</v>
      </c>
      <c r="C90" s="10" t="s">
        <v>257</v>
      </c>
      <c r="D90" s="138">
        <f t="shared" si="3"/>
        <v>12959250</v>
      </c>
      <c r="E90" s="139">
        <v>2329850</v>
      </c>
      <c r="F90" s="139">
        <v>0</v>
      </c>
      <c r="G90" s="139">
        <v>6641374</v>
      </c>
      <c r="H90" s="139">
        <v>3988026</v>
      </c>
      <c r="I90" s="139">
        <v>0</v>
      </c>
      <c r="J90" s="139">
        <v>0</v>
      </c>
      <c r="K90" s="139">
        <v>0</v>
      </c>
    </row>
    <row r="91" spans="1:11" s="1" customFormat="1" ht="12.75" x14ac:dyDescent="0.2">
      <c r="A91" s="25">
        <v>81</v>
      </c>
      <c r="B91" s="12" t="s">
        <v>154</v>
      </c>
      <c r="C91" s="10" t="s">
        <v>45</v>
      </c>
      <c r="D91" s="138">
        <f t="shared" si="3"/>
        <v>0</v>
      </c>
      <c r="E91" s="139">
        <v>0</v>
      </c>
      <c r="F91" s="139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v>0</v>
      </c>
    </row>
    <row r="92" spans="1:11" s="1" customFormat="1" ht="12.75" x14ac:dyDescent="0.2">
      <c r="A92" s="25">
        <v>82</v>
      </c>
      <c r="B92" s="14" t="s">
        <v>155</v>
      </c>
      <c r="C92" s="10" t="s">
        <v>291</v>
      </c>
      <c r="D92" s="138">
        <f t="shared" si="3"/>
        <v>0</v>
      </c>
      <c r="E92" s="139">
        <v>0</v>
      </c>
      <c r="F92" s="139">
        <v>0</v>
      </c>
      <c r="G92" s="139">
        <v>0</v>
      </c>
      <c r="H92" s="139">
        <v>0</v>
      </c>
      <c r="I92" s="139">
        <v>0</v>
      </c>
      <c r="J92" s="139">
        <v>0</v>
      </c>
      <c r="K92" s="139">
        <v>0</v>
      </c>
    </row>
    <row r="93" spans="1:11" s="1" customFormat="1" ht="24" x14ac:dyDescent="0.2">
      <c r="A93" s="143">
        <v>83</v>
      </c>
      <c r="B93" s="146" t="s">
        <v>156</v>
      </c>
      <c r="C93" s="17" t="s">
        <v>277</v>
      </c>
      <c r="D93" s="138">
        <f t="shared" si="3"/>
        <v>3891045</v>
      </c>
      <c r="E93" s="139">
        <v>2170186</v>
      </c>
      <c r="F93" s="139">
        <v>371416</v>
      </c>
      <c r="G93" s="139">
        <v>380400</v>
      </c>
      <c r="H93" s="139">
        <v>183781</v>
      </c>
      <c r="I93" s="139">
        <v>0</v>
      </c>
      <c r="J93" s="139">
        <v>0</v>
      </c>
      <c r="K93" s="139">
        <v>785262</v>
      </c>
    </row>
    <row r="94" spans="1:11" s="1" customFormat="1" ht="48" x14ac:dyDescent="0.2">
      <c r="A94" s="144"/>
      <c r="B94" s="147"/>
      <c r="C94" s="10" t="s">
        <v>389</v>
      </c>
      <c r="D94" s="138">
        <f t="shared" si="3"/>
        <v>3891045</v>
      </c>
      <c r="E94" s="139">
        <v>2170186</v>
      </c>
      <c r="F94" s="139">
        <v>371416</v>
      </c>
      <c r="G94" s="139">
        <v>380400</v>
      </c>
      <c r="H94" s="139">
        <v>183781</v>
      </c>
      <c r="I94" s="139">
        <v>0</v>
      </c>
      <c r="J94" s="139">
        <v>0</v>
      </c>
      <c r="K94" s="139">
        <v>785262</v>
      </c>
    </row>
    <row r="95" spans="1:11" s="1" customFormat="1" ht="24" x14ac:dyDescent="0.2">
      <c r="A95" s="144"/>
      <c r="B95" s="147"/>
      <c r="C95" s="10" t="s">
        <v>279</v>
      </c>
      <c r="D95" s="138">
        <f t="shared" si="3"/>
        <v>0</v>
      </c>
      <c r="E95" s="139">
        <v>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v>0</v>
      </c>
    </row>
    <row r="96" spans="1:11" s="1" customFormat="1" ht="36" x14ac:dyDescent="0.2">
      <c r="A96" s="145"/>
      <c r="B96" s="148"/>
      <c r="C96" s="28" t="s">
        <v>390</v>
      </c>
      <c r="D96" s="138">
        <f t="shared" si="3"/>
        <v>0</v>
      </c>
      <c r="E96" s="139">
        <v>0</v>
      </c>
      <c r="F96" s="139">
        <v>0</v>
      </c>
      <c r="G96" s="139">
        <v>0</v>
      </c>
      <c r="H96" s="139">
        <v>0</v>
      </c>
      <c r="I96" s="139">
        <v>0</v>
      </c>
      <c r="J96" s="139">
        <v>0</v>
      </c>
      <c r="K96" s="139">
        <v>0</v>
      </c>
    </row>
    <row r="97" spans="1:11" s="1" customFormat="1" ht="24" x14ac:dyDescent="0.2">
      <c r="A97" s="25">
        <v>84</v>
      </c>
      <c r="B97" s="14" t="s">
        <v>157</v>
      </c>
      <c r="C97" s="10" t="s">
        <v>52</v>
      </c>
      <c r="D97" s="25">
        <v>0</v>
      </c>
      <c r="E97" s="25">
        <v>0</v>
      </c>
      <c r="F97" s="25">
        <v>0</v>
      </c>
      <c r="G97" s="139">
        <v>0</v>
      </c>
      <c r="H97" s="139">
        <v>0</v>
      </c>
      <c r="I97" s="139">
        <v>0</v>
      </c>
      <c r="J97" s="139">
        <v>0</v>
      </c>
      <c r="K97" s="139">
        <v>0</v>
      </c>
    </row>
    <row r="98" spans="1:11" s="1" customFormat="1" ht="12.75" x14ac:dyDescent="0.2">
      <c r="A98" s="25">
        <v>85</v>
      </c>
      <c r="B98" s="14" t="s">
        <v>158</v>
      </c>
      <c r="C98" s="10" t="s">
        <v>159</v>
      </c>
      <c r="D98" s="138">
        <f t="shared" ref="D98:D129" si="4">SUM(E98:K98)</f>
        <v>429721</v>
      </c>
      <c r="E98" s="139">
        <v>0</v>
      </c>
      <c r="F98" s="139">
        <v>0</v>
      </c>
      <c r="G98" s="139">
        <v>305204</v>
      </c>
      <c r="H98" s="139">
        <v>124517</v>
      </c>
      <c r="I98" s="139">
        <v>0</v>
      </c>
      <c r="J98" s="139">
        <v>0</v>
      </c>
      <c r="K98" s="139">
        <v>0</v>
      </c>
    </row>
    <row r="99" spans="1:11" s="1" customFormat="1" ht="12.75" x14ac:dyDescent="0.2">
      <c r="A99" s="25">
        <v>86</v>
      </c>
      <c r="B99" s="26" t="s">
        <v>160</v>
      </c>
      <c r="C99" s="10" t="s">
        <v>161</v>
      </c>
      <c r="D99" s="138">
        <f t="shared" si="4"/>
        <v>17369225</v>
      </c>
      <c r="E99" s="139">
        <v>8329805</v>
      </c>
      <c r="F99" s="139">
        <v>0</v>
      </c>
      <c r="G99" s="139">
        <v>5822334</v>
      </c>
      <c r="H99" s="139">
        <v>3217086</v>
      </c>
      <c r="I99" s="139">
        <v>0</v>
      </c>
      <c r="J99" s="139">
        <v>0</v>
      </c>
      <c r="K99" s="139">
        <v>0</v>
      </c>
    </row>
    <row r="100" spans="1:11" s="1" customFormat="1" ht="12.75" x14ac:dyDescent="0.2">
      <c r="A100" s="25">
        <v>87</v>
      </c>
      <c r="B100" s="14" t="s">
        <v>162</v>
      </c>
      <c r="C100" s="10" t="s">
        <v>28</v>
      </c>
      <c r="D100" s="138">
        <f t="shared" si="4"/>
        <v>1233286</v>
      </c>
      <c r="E100" s="139">
        <v>0</v>
      </c>
      <c r="F100" s="139">
        <v>0</v>
      </c>
      <c r="G100" s="139">
        <v>903395</v>
      </c>
      <c r="H100" s="139">
        <v>329891</v>
      </c>
      <c r="I100" s="139">
        <v>0</v>
      </c>
      <c r="J100" s="139">
        <v>0</v>
      </c>
      <c r="K100" s="139">
        <v>0</v>
      </c>
    </row>
    <row r="101" spans="1:11" s="1" customFormat="1" ht="12.75" x14ac:dyDescent="0.2">
      <c r="A101" s="25">
        <v>88</v>
      </c>
      <c r="B101" s="26" t="s">
        <v>163</v>
      </c>
      <c r="C101" s="10" t="s">
        <v>12</v>
      </c>
      <c r="D101" s="138">
        <f t="shared" si="4"/>
        <v>753773</v>
      </c>
      <c r="E101" s="139">
        <v>0</v>
      </c>
      <c r="F101" s="139">
        <v>0</v>
      </c>
      <c r="G101" s="139">
        <v>390841</v>
      </c>
      <c r="H101" s="139">
        <v>362932</v>
      </c>
      <c r="I101" s="139">
        <v>0</v>
      </c>
      <c r="J101" s="139">
        <v>0</v>
      </c>
      <c r="K101" s="139">
        <v>0</v>
      </c>
    </row>
    <row r="102" spans="1:11" s="1" customFormat="1" ht="12.75" x14ac:dyDescent="0.2">
      <c r="A102" s="25">
        <v>89</v>
      </c>
      <c r="B102" s="26" t="s">
        <v>164</v>
      </c>
      <c r="C102" s="10" t="s">
        <v>27</v>
      </c>
      <c r="D102" s="138">
        <f t="shared" si="4"/>
        <v>4713836</v>
      </c>
      <c r="E102" s="139">
        <v>1171213</v>
      </c>
      <c r="F102" s="139">
        <v>0</v>
      </c>
      <c r="G102" s="139">
        <v>2538851</v>
      </c>
      <c r="H102" s="139">
        <v>1003772</v>
      </c>
      <c r="I102" s="139">
        <v>0</v>
      </c>
      <c r="J102" s="139">
        <v>0</v>
      </c>
      <c r="K102" s="139">
        <v>0</v>
      </c>
    </row>
    <row r="103" spans="1:11" s="1" customFormat="1" ht="12.75" x14ac:dyDescent="0.2">
      <c r="A103" s="25">
        <v>90</v>
      </c>
      <c r="B103" s="14" t="s">
        <v>165</v>
      </c>
      <c r="C103" s="10" t="s">
        <v>46</v>
      </c>
      <c r="D103" s="138">
        <f t="shared" si="4"/>
        <v>3240626</v>
      </c>
      <c r="E103" s="139">
        <v>1862581</v>
      </c>
      <c r="F103" s="139">
        <v>0</v>
      </c>
      <c r="G103" s="139">
        <v>933859</v>
      </c>
      <c r="H103" s="139">
        <v>444186</v>
      </c>
      <c r="I103" s="139">
        <v>0</v>
      </c>
      <c r="J103" s="139">
        <v>0</v>
      </c>
      <c r="K103" s="139">
        <v>0</v>
      </c>
    </row>
    <row r="104" spans="1:11" s="1" customFormat="1" ht="12.75" x14ac:dyDescent="0.2">
      <c r="A104" s="25">
        <v>91</v>
      </c>
      <c r="B104" s="14" t="s">
        <v>166</v>
      </c>
      <c r="C104" s="10" t="s">
        <v>33</v>
      </c>
      <c r="D104" s="138">
        <f t="shared" si="4"/>
        <v>4604314</v>
      </c>
      <c r="E104" s="139">
        <v>2731741</v>
      </c>
      <c r="F104" s="139">
        <v>0</v>
      </c>
      <c r="G104" s="139">
        <v>1364040</v>
      </c>
      <c r="H104" s="139">
        <v>508533</v>
      </c>
      <c r="I104" s="139">
        <v>0</v>
      </c>
      <c r="J104" s="139">
        <v>0</v>
      </c>
      <c r="K104" s="139">
        <v>0</v>
      </c>
    </row>
    <row r="105" spans="1:11" s="1" customFormat="1" ht="12.75" x14ac:dyDescent="0.2">
      <c r="A105" s="25">
        <v>92</v>
      </c>
      <c r="B105" s="12" t="s">
        <v>167</v>
      </c>
      <c r="C105" s="10" t="s">
        <v>29</v>
      </c>
      <c r="D105" s="138">
        <f t="shared" si="4"/>
        <v>0</v>
      </c>
      <c r="E105" s="139">
        <v>0</v>
      </c>
      <c r="F105" s="139">
        <v>0</v>
      </c>
      <c r="G105" s="139">
        <v>0</v>
      </c>
      <c r="H105" s="139">
        <v>0</v>
      </c>
      <c r="I105" s="139">
        <v>0</v>
      </c>
      <c r="J105" s="139">
        <v>0</v>
      </c>
      <c r="K105" s="139">
        <v>0</v>
      </c>
    </row>
    <row r="106" spans="1:11" s="1" customFormat="1" ht="12.75" x14ac:dyDescent="0.2">
      <c r="A106" s="25">
        <v>93</v>
      </c>
      <c r="B106" s="12" t="s">
        <v>168</v>
      </c>
      <c r="C106" s="10" t="s">
        <v>30</v>
      </c>
      <c r="D106" s="138">
        <f t="shared" si="4"/>
        <v>842436</v>
      </c>
      <c r="E106" s="139">
        <v>0</v>
      </c>
      <c r="F106" s="139">
        <v>0</v>
      </c>
      <c r="G106" s="139">
        <v>0</v>
      </c>
      <c r="H106" s="139">
        <v>842436</v>
      </c>
      <c r="I106" s="139">
        <v>0</v>
      </c>
      <c r="J106" s="139">
        <v>0</v>
      </c>
      <c r="K106" s="139">
        <v>0</v>
      </c>
    </row>
    <row r="107" spans="1:11" s="1" customFormat="1" ht="12.75" x14ac:dyDescent="0.2">
      <c r="A107" s="25">
        <v>94</v>
      </c>
      <c r="B107" s="26" t="s">
        <v>169</v>
      </c>
      <c r="C107" s="10" t="s">
        <v>14</v>
      </c>
      <c r="D107" s="138">
        <f t="shared" si="4"/>
        <v>644824</v>
      </c>
      <c r="E107" s="139">
        <v>0</v>
      </c>
      <c r="F107" s="139">
        <v>0</v>
      </c>
      <c r="G107" s="139">
        <v>304761</v>
      </c>
      <c r="H107" s="139">
        <v>340063</v>
      </c>
      <c r="I107" s="139">
        <v>0</v>
      </c>
      <c r="J107" s="139">
        <v>0</v>
      </c>
      <c r="K107" s="139">
        <v>0</v>
      </c>
    </row>
    <row r="108" spans="1:11" s="1" customFormat="1" ht="12.75" x14ac:dyDescent="0.2">
      <c r="A108" s="25">
        <v>95</v>
      </c>
      <c r="B108" s="12" t="s">
        <v>170</v>
      </c>
      <c r="C108" s="10" t="s">
        <v>31</v>
      </c>
      <c r="D108" s="138">
        <f t="shared" si="4"/>
        <v>457211</v>
      </c>
      <c r="E108" s="139">
        <v>0</v>
      </c>
      <c r="F108" s="140">
        <v>0</v>
      </c>
      <c r="G108" s="139">
        <v>0</v>
      </c>
      <c r="H108" s="139">
        <v>457211</v>
      </c>
      <c r="I108" s="139">
        <v>0</v>
      </c>
      <c r="J108" s="139">
        <v>0</v>
      </c>
      <c r="K108" s="139">
        <v>0</v>
      </c>
    </row>
    <row r="109" spans="1:11" s="1" customFormat="1" ht="12" customHeight="1" x14ac:dyDescent="0.2">
      <c r="A109" s="25">
        <v>96</v>
      </c>
      <c r="B109" s="12" t="s">
        <v>171</v>
      </c>
      <c r="C109" s="10" t="s">
        <v>15</v>
      </c>
      <c r="D109" s="138">
        <f t="shared" si="4"/>
        <v>1745696</v>
      </c>
      <c r="E109" s="139">
        <v>0</v>
      </c>
      <c r="F109" s="139">
        <v>0</v>
      </c>
      <c r="G109" s="139">
        <v>1241921</v>
      </c>
      <c r="H109" s="139">
        <v>503775</v>
      </c>
      <c r="I109" s="139">
        <v>0</v>
      </c>
      <c r="J109" s="139">
        <v>0</v>
      </c>
      <c r="K109" s="139">
        <v>0</v>
      </c>
    </row>
    <row r="110" spans="1:11" s="22" customFormat="1" ht="12.75" x14ac:dyDescent="0.2">
      <c r="A110" s="25">
        <v>97</v>
      </c>
      <c r="B110" s="24" t="s">
        <v>172</v>
      </c>
      <c r="C110" s="21" t="s">
        <v>13</v>
      </c>
      <c r="D110" s="138">
        <f t="shared" si="4"/>
        <v>12619531</v>
      </c>
      <c r="E110" s="139">
        <v>9043647</v>
      </c>
      <c r="F110" s="139">
        <v>0</v>
      </c>
      <c r="G110" s="139">
        <v>2402343</v>
      </c>
      <c r="H110" s="139">
        <v>1173541</v>
      </c>
      <c r="I110" s="139">
        <v>0</v>
      </c>
      <c r="J110" s="139">
        <v>0</v>
      </c>
      <c r="K110" s="139">
        <v>0</v>
      </c>
    </row>
    <row r="111" spans="1:11" s="1" customFormat="1" ht="12.75" x14ac:dyDescent="0.2">
      <c r="A111" s="25">
        <v>98</v>
      </c>
      <c r="B111" s="26" t="s">
        <v>173</v>
      </c>
      <c r="C111" s="10" t="s">
        <v>32</v>
      </c>
      <c r="D111" s="138">
        <f t="shared" si="4"/>
        <v>1166105</v>
      </c>
      <c r="E111" s="139">
        <v>0</v>
      </c>
      <c r="F111" s="139">
        <v>0</v>
      </c>
      <c r="G111" s="139">
        <v>827574</v>
      </c>
      <c r="H111" s="139">
        <v>338531</v>
      </c>
      <c r="I111" s="139">
        <v>0</v>
      </c>
      <c r="J111" s="139">
        <v>0</v>
      </c>
      <c r="K111" s="139">
        <v>0</v>
      </c>
    </row>
    <row r="112" spans="1:11" s="1" customFormat="1" ht="12.75" x14ac:dyDescent="0.2">
      <c r="A112" s="25">
        <v>99</v>
      </c>
      <c r="B112" s="26" t="s">
        <v>174</v>
      </c>
      <c r="C112" s="10" t="s">
        <v>56</v>
      </c>
      <c r="D112" s="138">
        <f t="shared" si="4"/>
        <v>1998612</v>
      </c>
      <c r="E112" s="139">
        <v>0</v>
      </c>
      <c r="F112" s="139">
        <v>0</v>
      </c>
      <c r="G112" s="139">
        <v>1410473</v>
      </c>
      <c r="H112" s="139">
        <v>588139</v>
      </c>
      <c r="I112" s="139">
        <v>0</v>
      </c>
      <c r="J112" s="139">
        <v>0</v>
      </c>
      <c r="K112" s="139">
        <v>0</v>
      </c>
    </row>
    <row r="113" spans="1:11" s="1" customFormat="1" ht="12.75" x14ac:dyDescent="0.2">
      <c r="A113" s="25">
        <v>100</v>
      </c>
      <c r="B113" s="12" t="s">
        <v>175</v>
      </c>
      <c r="C113" s="10" t="s">
        <v>34</v>
      </c>
      <c r="D113" s="138">
        <f t="shared" si="4"/>
        <v>6659911</v>
      </c>
      <c r="E113" s="139">
        <v>2540800</v>
      </c>
      <c r="F113" s="139">
        <v>0</v>
      </c>
      <c r="G113" s="139">
        <v>3105728</v>
      </c>
      <c r="H113" s="139">
        <v>1013383</v>
      </c>
      <c r="I113" s="139">
        <v>0</v>
      </c>
      <c r="J113" s="139">
        <v>0</v>
      </c>
      <c r="K113" s="139">
        <v>0</v>
      </c>
    </row>
    <row r="114" spans="1:11" s="1" customFormat="1" ht="12.75" x14ac:dyDescent="0.2">
      <c r="A114" s="25">
        <v>101</v>
      </c>
      <c r="B114" s="14" t="s">
        <v>176</v>
      </c>
      <c r="C114" s="10" t="s">
        <v>246</v>
      </c>
      <c r="D114" s="138">
        <f t="shared" si="4"/>
        <v>398844</v>
      </c>
      <c r="E114" s="139">
        <v>0</v>
      </c>
      <c r="F114" s="139">
        <v>0</v>
      </c>
      <c r="G114" s="139">
        <v>0</v>
      </c>
      <c r="H114" s="139">
        <v>398844</v>
      </c>
      <c r="I114" s="139">
        <v>0</v>
      </c>
      <c r="J114" s="139">
        <v>0</v>
      </c>
      <c r="K114" s="139">
        <v>0</v>
      </c>
    </row>
    <row r="115" spans="1:11" s="1" customFormat="1" ht="13.5" customHeight="1" x14ac:dyDescent="0.2">
      <c r="A115" s="25">
        <v>102</v>
      </c>
      <c r="B115" s="12" t="s">
        <v>177</v>
      </c>
      <c r="C115" s="10" t="s">
        <v>178</v>
      </c>
      <c r="D115" s="138">
        <f t="shared" si="4"/>
        <v>0</v>
      </c>
      <c r="E115" s="139">
        <v>0</v>
      </c>
      <c r="F115" s="139">
        <v>0</v>
      </c>
      <c r="G115" s="139">
        <v>0</v>
      </c>
      <c r="H115" s="139">
        <v>0</v>
      </c>
      <c r="I115" s="139">
        <v>0</v>
      </c>
      <c r="J115" s="139">
        <v>0</v>
      </c>
      <c r="K115" s="139">
        <v>0</v>
      </c>
    </row>
    <row r="116" spans="1:11" s="1" customFormat="1" ht="12.75" x14ac:dyDescent="0.2">
      <c r="A116" s="25">
        <v>103</v>
      </c>
      <c r="B116" s="12" t="s">
        <v>179</v>
      </c>
      <c r="C116" s="10" t="s">
        <v>180</v>
      </c>
      <c r="D116" s="138">
        <f t="shared" si="4"/>
        <v>0</v>
      </c>
      <c r="E116" s="139">
        <v>0</v>
      </c>
      <c r="F116" s="139">
        <v>0</v>
      </c>
      <c r="G116" s="139">
        <v>0</v>
      </c>
      <c r="H116" s="139">
        <v>0</v>
      </c>
      <c r="I116" s="139">
        <v>0</v>
      </c>
      <c r="J116" s="139">
        <v>0</v>
      </c>
      <c r="K116" s="139">
        <v>0</v>
      </c>
    </row>
    <row r="117" spans="1:11" s="1" customFormat="1" ht="12.75" x14ac:dyDescent="0.2">
      <c r="A117" s="25">
        <v>104</v>
      </c>
      <c r="B117" s="26" t="s">
        <v>181</v>
      </c>
      <c r="C117" s="10" t="s">
        <v>182</v>
      </c>
      <c r="D117" s="138">
        <f t="shared" si="4"/>
        <v>0</v>
      </c>
      <c r="E117" s="139">
        <v>0</v>
      </c>
      <c r="F117" s="139">
        <v>0</v>
      </c>
      <c r="G117" s="139">
        <v>0</v>
      </c>
      <c r="H117" s="139">
        <v>0</v>
      </c>
      <c r="I117" s="139">
        <v>0</v>
      </c>
      <c r="J117" s="139">
        <v>0</v>
      </c>
      <c r="K117" s="139">
        <v>0</v>
      </c>
    </row>
    <row r="118" spans="1:11" s="1" customFormat="1" ht="12.75" x14ac:dyDescent="0.2">
      <c r="A118" s="25">
        <v>105</v>
      </c>
      <c r="B118" s="26" t="s">
        <v>183</v>
      </c>
      <c r="C118" s="10" t="s">
        <v>184</v>
      </c>
      <c r="D118" s="138">
        <f t="shared" si="4"/>
        <v>0</v>
      </c>
      <c r="E118" s="139">
        <v>0</v>
      </c>
      <c r="F118" s="139">
        <v>0</v>
      </c>
      <c r="G118" s="139">
        <v>0</v>
      </c>
      <c r="H118" s="139">
        <v>0</v>
      </c>
      <c r="I118" s="139">
        <v>0</v>
      </c>
      <c r="J118" s="139">
        <v>0</v>
      </c>
      <c r="K118" s="139">
        <v>0</v>
      </c>
    </row>
    <row r="119" spans="1:11" s="1" customFormat="1" ht="12.75" customHeight="1" x14ac:dyDescent="0.2">
      <c r="A119" s="25">
        <v>106</v>
      </c>
      <c r="B119" s="26" t="s">
        <v>185</v>
      </c>
      <c r="C119" s="10" t="s">
        <v>186</v>
      </c>
      <c r="D119" s="138">
        <f t="shared" si="4"/>
        <v>0</v>
      </c>
      <c r="E119" s="139">
        <v>0</v>
      </c>
      <c r="F119" s="139">
        <v>0</v>
      </c>
      <c r="G119" s="139">
        <v>0</v>
      </c>
      <c r="H119" s="139">
        <v>0</v>
      </c>
      <c r="I119" s="139">
        <v>0</v>
      </c>
      <c r="J119" s="139">
        <v>0</v>
      </c>
      <c r="K119" s="139">
        <v>0</v>
      </c>
    </row>
    <row r="120" spans="1:11" s="1" customFormat="1" ht="24" x14ac:dyDescent="0.2">
      <c r="A120" s="25">
        <v>107</v>
      </c>
      <c r="B120" s="26" t="s">
        <v>187</v>
      </c>
      <c r="C120" s="10" t="s">
        <v>188</v>
      </c>
      <c r="D120" s="138">
        <f t="shared" si="4"/>
        <v>0</v>
      </c>
      <c r="E120" s="139">
        <v>0</v>
      </c>
      <c r="F120" s="139">
        <v>0</v>
      </c>
      <c r="G120" s="139">
        <v>0</v>
      </c>
      <c r="H120" s="139">
        <v>0</v>
      </c>
      <c r="I120" s="139">
        <v>0</v>
      </c>
      <c r="J120" s="139">
        <v>0</v>
      </c>
      <c r="K120" s="139">
        <v>0</v>
      </c>
    </row>
    <row r="121" spans="1:11" s="1" customFormat="1" ht="12.75" x14ac:dyDescent="0.2">
      <c r="A121" s="25">
        <v>108</v>
      </c>
      <c r="B121" s="26" t="s">
        <v>189</v>
      </c>
      <c r="C121" s="10" t="s">
        <v>190</v>
      </c>
      <c r="D121" s="138">
        <f t="shared" si="4"/>
        <v>3185997</v>
      </c>
      <c r="E121" s="139">
        <v>0</v>
      </c>
      <c r="F121" s="140">
        <v>3185997</v>
      </c>
      <c r="G121" s="139">
        <v>0</v>
      </c>
      <c r="H121" s="139">
        <v>0</v>
      </c>
      <c r="I121" s="139">
        <v>0</v>
      </c>
      <c r="J121" s="139">
        <v>0</v>
      </c>
      <c r="K121" s="139">
        <v>0</v>
      </c>
    </row>
    <row r="122" spans="1:11" s="1" customFormat="1" ht="12.75" x14ac:dyDescent="0.2">
      <c r="A122" s="25">
        <v>109</v>
      </c>
      <c r="B122" s="26" t="s">
        <v>191</v>
      </c>
      <c r="C122" s="10" t="s">
        <v>192</v>
      </c>
      <c r="D122" s="138">
        <f t="shared" si="4"/>
        <v>0</v>
      </c>
      <c r="E122" s="139">
        <v>0</v>
      </c>
      <c r="F122" s="139">
        <v>0</v>
      </c>
      <c r="G122" s="139">
        <v>0</v>
      </c>
      <c r="H122" s="139">
        <v>0</v>
      </c>
      <c r="I122" s="139">
        <v>0</v>
      </c>
      <c r="J122" s="139">
        <v>0</v>
      </c>
      <c r="K122" s="139">
        <v>0</v>
      </c>
    </row>
    <row r="123" spans="1:11" s="1" customFormat="1" ht="12.75" x14ac:dyDescent="0.2">
      <c r="A123" s="25">
        <v>110</v>
      </c>
      <c r="B123" s="18" t="s">
        <v>193</v>
      </c>
      <c r="C123" s="16" t="s">
        <v>194</v>
      </c>
      <c r="D123" s="138">
        <f t="shared" si="4"/>
        <v>72051271</v>
      </c>
      <c r="E123" s="139">
        <v>26228851</v>
      </c>
      <c r="F123" s="139">
        <v>45822420</v>
      </c>
      <c r="G123" s="139">
        <v>0</v>
      </c>
      <c r="H123" s="139">
        <v>0</v>
      </c>
      <c r="I123" s="139">
        <v>0</v>
      </c>
      <c r="J123" s="139">
        <v>0</v>
      </c>
      <c r="K123" s="139">
        <v>0</v>
      </c>
    </row>
    <row r="124" spans="1:11" s="1" customFormat="1" ht="12.75" x14ac:dyDescent="0.2">
      <c r="A124" s="25">
        <v>111</v>
      </c>
      <c r="B124" s="18" t="s">
        <v>280</v>
      </c>
      <c r="C124" s="16" t="s">
        <v>255</v>
      </c>
      <c r="D124" s="138">
        <f t="shared" si="4"/>
        <v>0</v>
      </c>
      <c r="E124" s="139">
        <v>0</v>
      </c>
      <c r="F124" s="139">
        <v>0</v>
      </c>
      <c r="G124" s="139">
        <v>0</v>
      </c>
      <c r="H124" s="139">
        <v>0</v>
      </c>
      <c r="I124" s="139">
        <v>0</v>
      </c>
      <c r="J124" s="139">
        <v>0</v>
      </c>
      <c r="K124" s="139">
        <v>0</v>
      </c>
    </row>
    <row r="125" spans="1:11" s="1" customFormat="1" ht="12.75" x14ac:dyDescent="0.2">
      <c r="A125" s="25">
        <v>112</v>
      </c>
      <c r="B125" s="14" t="s">
        <v>195</v>
      </c>
      <c r="C125" s="10" t="s">
        <v>196</v>
      </c>
      <c r="D125" s="138">
        <f t="shared" si="4"/>
        <v>7375500</v>
      </c>
      <c r="E125" s="140">
        <v>0</v>
      </c>
      <c r="F125" s="139">
        <v>7375500</v>
      </c>
      <c r="G125" s="139">
        <v>0</v>
      </c>
      <c r="H125" s="139">
        <v>0</v>
      </c>
      <c r="I125" s="139">
        <v>0</v>
      </c>
      <c r="J125" s="139">
        <v>0</v>
      </c>
      <c r="K125" s="139">
        <v>0</v>
      </c>
    </row>
    <row r="126" spans="1:11" s="1" customFormat="1" ht="11.25" customHeight="1" x14ac:dyDescent="0.2">
      <c r="A126" s="25">
        <v>113</v>
      </c>
      <c r="B126" s="26" t="s">
        <v>197</v>
      </c>
      <c r="C126" s="10" t="s">
        <v>198</v>
      </c>
      <c r="D126" s="138">
        <f t="shared" si="4"/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</v>
      </c>
      <c r="J126" s="139">
        <v>0</v>
      </c>
      <c r="K126" s="139">
        <v>0</v>
      </c>
    </row>
    <row r="127" spans="1:11" s="1" customFormat="1" ht="12.75" x14ac:dyDescent="0.2">
      <c r="A127" s="25">
        <v>114</v>
      </c>
      <c r="B127" s="12" t="s">
        <v>199</v>
      </c>
      <c r="C127" s="19" t="s">
        <v>200</v>
      </c>
      <c r="D127" s="138">
        <f t="shared" si="4"/>
        <v>0</v>
      </c>
      <c r="E127" s="139">
        <v>0</v>
      </c>
      <c r="F127" s="139">
        <v>0</v>
      </c>
      <c r="G127" s="139">
        <v>0</v>
      </c>
      <c r="H127" s="139">
        <v>0</v>
      </c>
      <c r="I127" s="139">
        <v>0</v>
      </c>
      <c r="J127" s="139">
        <v>0</v>
      </c>
      <c r="K127" s="139">
        <v>0</v>
      </c>
    </row>
    <row r="128" spans="1:11" s="1" customFormat="1" ht="12.75" x14ac:dyDescent="0.2">
      <c r="A128" s="25">
        <v>115</v>
      </c>
      <c r="B128" s="26" t="s">
        <v>201</v>
      </c>
      <c r="C128" s="10" t="s">
        <v>294</v>
      </c>
      <c r="D128" s="138">
        <f t="shared" si="4"/>
        <v>0</v>
      </c>
      <c r="E128" s="139">
        <v>0</v>
      </c>
      <c r="F128" s="139">
        <v>0</v>
      </c>
      <c r="G128" s="139">
        <v>0</v>
      </c>
      <c r="H128" s="139">
        <v>0</v>
      </c>
      <c r="I128" s="139">
        <v>0</v>
      </c>
      <c r="J128" s="139">
        <v>0</v>
      </c>
      <c r="K128" s="139">
        <v>0</v>
      </c>
    </row>
    <row r="129" spans="1:11" s="1" customFormat="1" ht="14.25" customHeight="1" x14ac:dyDescent="0.2">
      <c r="A129" s="25">
        <v>116</v>
      </c>
      <c r="B129" s="14" t="s">
        <v>202</v>
      </c>
      <c r="C129" s="10" t="s">
        <v>281</v>
      </c>
      <c r="D129" s="138">
        <f t="shared" si="4"/>
        <v>6328801</v>
      </c>
      <c r="E129" s="139">
        <v>2910714</v>
      </c>
      <c r="F129" s="139">
        <v>3418087</v>
      </c>
      <c r="G129" s="139">
        <v>0</v>
      </c>
      <c r="H129" s="139">
        <v>0</v>
      </c>
      <c r="I129" s="139">
        <v>0</v>
      </c>
      <c r="J129" s="139">
        <v>0</v>
      </c>
      <c r="K129" s="139">
        <v>0</v>
      </c>
    </row>
    <row r="130" spans="1:11" s="1" customFormat="1" ht="12.75" x14ac:dyDescent="0.2">
      <c r="A130" s="25">
        <v>117</v>
      </c>
      <c r="B130" s="14" t="s">
        <v>203</v>
      </c>
      <c r="C130" s="10" t="s">
        <v>204</v>
      </c>
      <c r="D130" s="138">
        <f t="shared" ref="D130:D147" si="5">SUM(E130:K130)</f>
        <v>0</v>
      </c>
      <c r="E130" s="139">
        <v>0</v>
      </c>
      <c r="F130" s="139">
        <v>0</v>
      </c>
      <c r="G130" s="139">
        <v>0</v>
      </c>
      <c r="H130" s="139">
        <v>0</v>
      </c>
      <c r="I130" s="139">
        <v>0</v>
      </c>
      <c r="J130" s="139">
        <v>0</v>
      </c>
      <c r="K130" s="139">
        <v>0</v>
      </c>
    </row>
    <row r="131" spans="1:11" s="1" customFormat="1" ht="12.75" x14ac:dyDescent="0.2">
      <c r="A131" s="25">
        <v>118</v>
      </c>
      <c r="B131" s="14" t="s">
        <v>205</v>
      </c>
      <c r="C131" s="10" t="s">
        <v>206</v>
      </c>
      <c r="D131" s="138">
        <f t="shared" si="5"/>
        <v>0</v>
      </c>
      <c r="E131" s="139">
        <v>0</v>
      </c>
      <c r="F131" s="139">
        <v>0</v>
      </c>
      <c r="G131" s="139">
        <v>0</v>
      </c>
      <c r="H131" s="139">
        <v>0</v>
      </c>
      <c r="I131" s="139">
        <v>0</v>
      </c>
      <c r="J131" s="139">
        <v>0</v>
      </c>
      <c r="K131" s="139">
        <v>0</v>
      </c>
    </row>
    <row r="132" spans="1:11" s="1" customFormat="1" ht="12.75" x14ac:dyDescent="0.2">
      <c r="A132" s="25">
        <v>119</v>
      </c>
      <c r="B132" s="12" t="s">
        <v>207</v>
      </c>
      <c r="C132" s="10" t="s">
        <v>208</v>
      </c>
      <c r="D132" s="138">
        <f t="shared" si="5"/>
        <v>0</v>
      </c>
      <c r="E132" s="139">
        <v>0</v>
      </c>
      <c r="F132" s="139">
        <v>0</v>
      </c>
      <c r="G132" s="139">
        <v>0</v>
      </c>
      <c r="H132" s="139">
        <v>0</v>
      </c>
      <c r="I132" s="139">
        <v>0</v>
      </c>
      <c r="J132" s="139">
        <v>0</v>
      </c>
      <c r="K132" s="139">
        <v>0</v>
      </c>
    </row>
    <row r="133" spans="1:11" s="1" customFormat="1" ht="13.5" customHeight="1" x14ac:dyDescent="0.2">
      <c r="A133" s="25">
        <v>120</v>
      </c>
      <c r="B133" s="14" t="s">
        <v>209</v>
      </c>
      <c r="C133" s="10" t="s">
        <v>210</v>
      </c>
      <c r="D133" s="138">
        <f t="shared" si="5"/>
        <v>0</v>
      </c>
      <c r="E133" s="139">
        <v>0</v>
      </c>
      <c r="F133" s="139">
        <v>0</v>
      </c>
      <c r="G133" s="139">
        <v>0</v>
      </c>
      <c r="H133" s="139">
        <v>0</v>
      </c>
      <c r="I133" s="139">
        <v>0</v>
      </c>
      <c r="J133" s="139">
        <v>0</v>
      </c>
      <c r="K133" s="139">
        <v>0</v>
      </c>
    </row>
    <row r="134" spans="1:11" s="1" customFormat="1" ht="12.75" x14ac:dyDescent="0.2">
      <c r="A134" s="25">
        <v>121</v>
      </c>
      <c r="B134" s="26" t="s">
        <v>211</v>
      </c>
      <c r="C134" s="10" t="s">
        <v>212</v>
      </c>
      <c r="D134" s="138">
        <f t="shared" si="5"/>
        <v>0</v>
      </c>
      <c r="E134" s="139">
        <v>0</v>
      </c>
      <c r="F134" s="139">
        <v>0</v>
      </c>
      <c r="G134" s="139">
        <v>0</v>
      </c>
      <c r="H134" s="139">
        <v>0</v>
      </c>
      <c r="I134" s="139">
        <v>0</v>
      </c>
      <c r="J134" s="139">
        <v>0</v>
      </c>
      <c r="K134" s="139">
        <v>0</v>
      </c>
    </row>
    <row r="135" spans="1:11" s="1" customFormat="1" ht="12.75" x14ac:dyDescent="0.2">
      <c r="A135" s="25">
        <v>122</v>
      </c>
      <c r="B135" s="26" t="s">
        <v>213</v>
      </c>
      <c r="C135" s="10" t="s">
        <v>214</v>
      </c>
      <c r="D135" s="138">
        <f t="shared" si="5"/>
        <v>0</v>
      </c>
      <c r="E135" s="139">
        <v>0</v>
      </c>
      <c r="F135" s="139">
        <v>0</v>
      </c>
      <c r="G135" s="139">
        <v>0</v>
      </c>
      <c r="H135" s="139">
        <v>0</v>
      </c>
      <c r="I135" s="139">
        <v>0</v>
      </c>
      <c r="J135" s="139">
        <v>0</v>
      </c>
      <c r="K135" s="139">
        <v>0</v>
      </c>
    </row>
    <row r="136" spans="1:11" s="1" customFormat="1" ht="12.75" x14ac:dyDescent="0.2">
      <c r="A136" s="25">
        <v>123</v>
      </c>
      <c r="B136" s="26" t="s">
        <v>215</v>
      </c>
      <c r="C136" s="10" t="s">
        <v>252</v>
      </c>
      <c r="D136" s="138">
        <f t="shared" si="5"/>
        <v>132007028</v>
      </c>
      <c r="E136" s="139">
        <v>50220126</v>
      </c>
      <c r="F136" s="139">
        <v>37210572</v>
      </c>
      <c r="G136" s="139">
        <v>4352007</v>
      </c>
      <c r="H136" s="139">
        <v>4082767</v>
      </c>
      <c r="I136" s="139">
        <v>18105794</v>
      </c>
      <c r="J136" s="139">
        <v>0</v>
      </c>
      <c r="K136" s="139">
        <v>18035762</v>
      </c>
    </row>
    <row r="137" spans="1:11" ht="10.5" customHeight="1" x14ac:dyDescent="0.2">
      <c r="A137" s="25">
        <v>124</v>
      </c>
      <c r="B137" s="26" t="s">
        <v>216</v>
      </c>
      <c r="C137" s="10" t="s">
        <v>217</v>
      </c>
      <c r="D137" s="138">
        <f t="shared" si="5"/>
        <v>252120054</v>
      </c>
      <c r="E137" s="139">
        <v>116477486</v>
      </c>
      <c r="F137" s="139">
        <v>68838401</v>
      </c>
      <c r="G137" s="139">
        <v>1662330</v>
      </c>
      <c r="H137" s="139">
        <v>15741868</v>
      </c>
      <c r="I137" s="139">
        <v>26249370</v>
      </c>
      <c r="J137" s="139">
        <v>0</v>
      </c>
      <c r="K137" s="139">
        <v>23150599</v>
      </c>
    </row>
    <row r="138" spans="1:11" s="1" customFormat="1" ht="12.75" x14ac:dyDescent="0.2">
      <c r="A138" s="25">
        <v>125</v>
      </c>
      <c r="B138" s="26" t="s">
        <v>218</v>
      </c>
      <c r="C138" s="10" t="s">
        <v>42</v>
      </c>
      <c r="D138" s="138">
        <f t="shared" si="5"/>
        <v>24200322</v>
      </c>
      <c r="E138" s="139">
        <v>17554386</v>
      </c>
      <c r="F138" s="139">
        <v>0</v>
      </c>
      <c r="G138" s="139">
        <v>6645936</v>
      </c>
      <c r="H138" s="139">
        <v>0</v>
      </c>
      <c r="I138" s="139">
        <v>0</v>
      </c>
      <c r="J138" s="139">
        <v>0</v>
      </c>
      <c r="K138" s="139">
        <v>0</v>
      </c>
    </row>
    <row r="139" spans="1:11" s="1" customFormat="1" ht="12.75" x14ac:dyDescent="0.2">
      <c r="A139" s="25">
        <v>126</v>
      </c>
      <c r="B139" s="12" t="s">
        <v>219</v>
      </c>
      <c r="C139" s="10" t="s">
        <v>49</v>
      </c>
      <c r="D139" s="138">
        <f t="shared" si="5"/>
        <v>19009893</v>
      </c>
      <c r="E139" s="139">
        <v>7227050</v>
      </c>
      <c r="F139" s="139">
        <v>8189335</v>
      </c>
      <c r="G139" s="139">
        <v>1385275</v>
      </c>
      <c r="H139" s="139">
        <v>2208233</v>
      </c>
      <c r="I139" s="139">
        <v>0</v>
      </c>
      <c r="J139" s="139">
        <v>0</v>
      </c>
      <c r="K139" s="139">
        <v>0</v>
      </c>
    </row>
    <row r="140" spans="1:11" s="1" customFormat="1" ht="12.75" x14ac:dyDescent="0.2">
      <c r="A140" s="25">
        <v>127</v>
      </c>
      <c r="B140" s="12" t="s">
        <v>220</v>
      </c>
      <c r="C140" s="10" t="s">
        <v>256</v>
      </c>
      <c r="D140" s="138">
        <f t="shared" si="5"/>
        <v>28520691</v>
      </c>
      <c r="E140" s="139">
        <v>0</v>
      </c>
      <c r="F140" s="139">
        <v>0</v>
      </c>
      <c r="G140" s="139">
        <v>0</v>
      </c>
      <c r="H140" s="139">
        <v>0</v>
      </c>
      <c r="I140" s="139">
        <v>0</v>
      </c>
      <c r="J140" s="139">
        <v>0</v>
      </c>
      <c r="K140" s="139">
        <v>28520691</v>
      </c>
    </row>
    <row r="141" spans="1:11" s="1" customFormat="1" ht="12.75" x14ac:dyDescent="0.2">
      <c r="A141" s="25">
        <v>128</v>
      </c>
      <c r="B141" s="12" t="s">
        <v>221</v>
      </c>
      <c r="C141" s="10" t="s">
        <v>51</v>
      </c>
      <c r="D141" s="138">
        <f t="shared" si="5"/>
        <v>11706838</v>
      </c>
      <c r="E141" s="139">
        <v>0</v>
      </c>
      <c r="F141" s="139">
        <v>11318961</v>
      </c>
      <c r="G141" s="139">
        <v>387877</v>
      </c>
      <c r="H141" s="139">
        <v>0</v>
      </c>
      <c r="I141" s="139">
        <v>0</v>
      </c>
      <c r="J141" s="139">
        <v>0</v>
      </c>
      <c r="K141" s="139">
        <v>0</v>
      </c>
    </row>
    <row r="142" spans="1:11" s="1" customFormat="1" ht="12.75" x14ac:dyDescent="0.2">
      <c r="A142" s="25">
        <v>129</v>
      </c>
      <c r="B142" s="26" t="s">
        <v>222</v>
      </c>
      <c r="C142" s="10" t="s">
        <v>50</v>
      </c>
      <c r="D142" s="138">
        <f t="shared" si="5"/>
        <v>74316218</v>
      </c>
      <c r="E142" s="139">
        <v>0</v>
      </c>
      <c r="F142" s="139">
        <v>0</v>
      </c>
      <c r="G142" s="139">
        <v>0</v>
      </c>
      <c r="H142" s="139">
        <v>0</v>
      </c>
      <c r="I142" s="139">
        <v>0</v>
      </c>
      <c r="J142" s="139">
        <v>35410750</v>
      </c>
      <c r="K142" s="139">
        <v>38905468</v>
      </c>
    </row>
    <row r="143" spans="1:11" s="1" customFormat="1" ht="12.75" x14ac:dyDescent="0.2">
      <c r="A143" s="25">
        <v>130</v>
      </c>
      <c r="B143" s="26" t="s">
        <v>223</v>
      </c>
      <c r="C143" s="10" t="s">
        <v>224</v>
      </c>
      <c r="D143" s="138">
        <f t="shared" si="5"/>
        <v>755858</v>
      </c>
      <c r="E143" s="139">
        <v>0</v>
      </c>
      <c r="F143" s="139">
        <v>0</v>
      </c>
      <c r="G143" s="139">
        <v>0</v>
      </c>
      <c r="H143" s="139">
        <v>755858</v>
      </c>
      <c r="I143" s="139">
        <v>0</v>
      </c>
      <c r="J143" s="139">
        <v>0</v>
      </c>
      <c r="K143" s="139">
        <v>0</v>
      </c>
    </row>
    <row r="144" spans="1:11" s="1" customFormat="1" ht="12.75" x14ac:dyDescent="0.2">
      <c r="A144" s="25">
        <v>131</v>
      </c>
      <c r="B144" s="26" t="s">
        <v>225</v>
      </c>
      <c r="C144" s="10" t="s">
        <v>43</v>
      </c>
      <c r="D144" s="138">
        <f t="shared" si="5"/>
        <v>11531409</v>
      </c>
      <c r="E144" s="139">
        <v>8848272</v>
      </c>
      <c r="F144" s="139">
        <v>0</v>
      </c>
      <c r="G144" s="139">
        <v>1165585</v>
      </c>
      <c r="H144" s="139">
        <v>1517552</v>
      </c>
      <c r="I144" s="139">
        <v>0</v>
      </c>
      <c r="J144" s="139">
        <v>0</v>
      </c>
      <c r="K144" s="139">
        <v>0</v>
      </c>
    </row>
    <row r="145" spans="1:59" s="1" customFormat="1" ht="12.75" x14ac:dyDescent="0.2">
      <c r="A145" s="25">
        <v>132</v>
      </c>
      <c r="B145" s="12" t="s">
        <v>226</v>
      </c>
      <c r="C145" s="10" t="s">
        <v>254</v>
      </c>
      <c r="D145" s="138">
        <f t="shared" si="5"/>
        <v>95854113</v>
      </c>
      <c r="E145" s="139">
        <v>40239760</v>
      </c>
      <c r="F145" s="139">
        <v>32896460</v>
      </c>
      <c r="G145" s="139">
        <v>3670054</v>
      </c>
      <c r="H145" s="139">
        <v>1928954</v>
      </c>
      <c r="I145" s="139">
        <v>0</v>
      </c>
      <c r="J145" s="139">
        <v>0</v>
      </c>
      <c r="K145" s="139">
        <v>17118885</v>
      </c>
    </row>
    <row r="146" spans="1:59" s="1" customFormat="1" ht="12.75" x14ac:dyDescent="0.2">
      <c r="A146" s="25">
        <v>133</v>
      </c>
      <c r="B146" s="14" t="s">
        <v>227</v>
      </c>
      <c r="C146" s="10" t="s">
        <v>228</v>
      </c>
      <c r="D146" s="138">
        <f t="shared" si="5"/>
        <v>59721187</v>
      </c>
      <c r="E146" s="139">
        <v>12498179</v>
      </c>
      <c r="F146" s="139">
        <v>6714335</v>
      </c>
      <c r="G146" s="139">
        <v>6246432</v>
      </c>
      <c r="H146" s="139">
        <v>4014177</v>
      </c>
      <c r="I146" s="139">
        <v>10375889</v>
      </c>
      <c r="J146" s="139">
        <v>0</v>
      </c>
      <c r="K146" s="139">
        <v>19872175</v>
      </c>
    </row>
    <row r="147" spans="1:59" ht="12.75" x14ac:dyDescent="0.2">
      <c r="A147" s="25">
        <v>134</v>
      </c>
      <c r="B147" s="26" t="s">
        <v>229</v>
      </c>
      <c r="C147" s="10" t="s">
        <v>230</v>
      </c>
      <c r="D147" s="138">
        <f t="shared" si="5"/>
        <v>40290913</v>
      </c>
      <c r="E147" s="139">
        <v>3231608</v>
      </c>
      <c r="F147" s="139">
        <v>0</v>
      </c>
      <c r="G147" s="139">
        <v>0</v>
      </c>
      <c r="H147" s="139">
        <v>0</v>
      </c>
      <c r="I147" s="139">
        <v>0</v>
      </c>
      <c r="J147" s="139">
        <v>0</v>
      </c>
      <c r="K147" s="139">
        <v>37059305</v>
      </c>
    </row>
    <row r="148" spans="1:59" ht="12.75" x14ac:dyDescent="0.2">
      <c r="A148" s="25">
        <v>135</v>
      </c>
      <c r="B148" s="12" t="s">
        <v>231</v>
      </c>
      <c r="C148" s="10" t="s">
        <v>232</v>
      </c>
      <c r="D148" s="138">
        <f t="shared" ref="D148:D153" si="6">SUM(E148:K148)</f>
        <v>0</v>
      </c>
      <c r="E148" s="139">
        <v>0</v>
      </c>
      <c r="F148" s="139">
        <v>0</v>
      </c>
      <c r="G148" s="139">
        <v>0</v>
      </c>
      <c r="H148" s="139">
        <v>0</v>
      </c>
      <c r="I148" s="139">
        <v>0</v>
      </c>
      <c r="J148" s="139">
        <v>0</v>
      </c>
      <c r="K148" s="139">
        <v>0</v>
      </c>
    </row>
    <row r="149" spans="1:59" ht="12.75" x14ac:dyDescent="0.2">
      <c r="A149" s="25">
        <v>136</v>
      </c>
      <c r="B149" s="20" t="s">
        <v>233</v>
      </c>
      <c r="C149" s="13" t="s">
        <v>234</v>
      </c>
      <c r="D149" s="138">
        <f t="shared" si="6"/>
        <v>0</v>
      </c>
      <c r="E149" s="139">
        <v>0</v>
      </c>
      <c r="F149" s="139">
        <v>0</v>
      </c>
      <c r="G149" s="139">
        <v>0</v>
      </c>
      <c r="H149" s="139">
        <v>0</v>
      </c>
      <c r="I149" s="139">
        <v>0</v>
      </c>
      <c r="J149" s="139">
        <v>0</v>
      </c>
      <c r="K149" s="139">
        <v>0</v>
      </c>
    </row>
    <row r="150" spans="1:59" ht="12.75" x14ac:dyDescent="0.2">
      <c r="A150" s="25">
        <v>137</v>
      </c>
      <c r="B150" s="85" t="s">
        <v>282</v>
      </c>
      <c r="C150" s="86" t="s">
        <v>283</v>
      </c>
      <c r="D150" s="138">
        <f t="shared" si="6"/>
        <v>0</v>
      </c>
      <c r="E150" s="139">
        <v>0</v>
      </c>
      <c r="F150" s="139">
        <v>0</v>
      </c>
      <c r="G150" s="139">
        <v>0</v>
      </c>
      <c r="H150" s="139">
        <v>0</v>
      </c>
      <c r="I150" s="139">
        <v>0</v>
      </c>
      <c r="J150" s="139">
        <v>0</v>
      </c>
      <c r="K150" s="139">
        <v>0</v>
      </c>
    </row>
    <row r="151" spans="1:59" ht="12.75" x14ac:dyDescent="0.2">
      <c r="A151" s="25">
        <v>138</v>
      </c>
      <c r="B151" s="87" t="s">
        <v>284</v>
      </c>
      <c r="C151" s="88" t="s">
        <v>285</v>
      </c>
      <c r="D151" s="138">
        <f t="shared" si="6"/>
        <v>0</v>
      </c>
      <c r="E151" s="139">
        <v>0</v>
      </c>
      <c r="F151" s="139">
        <v>0</v>
      </c>
      <c r="G151" s="139">
        <v>0</v>
      </c>
      <c r="H151" s="139">
        <v>0</v>
      </c>
      <c r="I151" s="139">
        <v>0</v>
      </c>
      <c r="J151" s="139">
        <v>0</v>
      </c>
      <c r="K151" s="139">
        <v>0</v>
      </c>
    </row>
    <row r="152" spans="1:59" ht="12.75" x14ac:dyDescent="0.2">
      <c r="A152" s="25">
        <v>139</v>
      </c>
      <c r="B152" s="89" t="s">
        <v>286</v>
      </c>
      <c r="C152" s="90" t="s">
        <v>287</v>
      </c>
      <c r="D152" s="138">
        <f t="shared" si="6"/>
        <v>0</v>
      </c>
      <c r="E152" s="139">
        <v>0</v>
      </c>
      <c r="F152" s="139">
        <v>0</v>
      </c>
      <c r="G152" s="139">
        <v>0</v>
      </c>
      <c r="H152" s="139">
        <v>0</v>
      </c>
      <c r="I152" s="139">
        <v>0</v>
      </c>
      <c r="J152" s="139">
        <v>0</v>
      </c>
      <c r="K152" s="139">
        <v>0</v>
      </c>
    </row>
    <row r="153" spans="1:59" ht="12.75" x14ac:dyDescent="0.2">
      <c r="A153" s="25">
        <v>140</v>
      </c>
      <c r="B153" s="25" t="s">
        <v>292</v>
      </c>
      <c r="C153" s="91" t="s">
        <v>293</v>
      </c>
      <c r="D153" s="138">
        <f t="shared" si="6"/>
        <v>0</v>
      </c>
      <c r="E153" s="141">
        <v>0</v>
      </c>
      <c r="F153" s="141">
        <v>0</v>
      </c>
      <c r="G153" s="139">
        <v>0</v>
      </c>
      <c r="H153" s="139">
        <v>0</v>
      </c>
      <c r="I153" s="139">
        <v>0</v>
      </c>
      <c r="J153" s="139">
        <v>0</v>
      </c>
      <c r="K153" s="139">
        <v>0</v>
      </c>
    </row>
    <row r="154" spans="1:59" x14ac:dyDescent="0.2">
      <c r="C154" s="1" t="s">
        <v>377</v>
      </c>
      <c r="D154" s="4">
        <f>E154+F154+G154+H154+I154+J154+K154</f>
        <v>1811151584</v>
      </c>
      <c r="E154" s="8">
        <v>561935752</v>
      </c>
      <c r="F154" s="8">
        <v>276394664</v>
      </c>
      <c r="G154" s="8">
        <v>213354680</v>
      </c>
      <c r="H154" s="8">
        <v>127475867</v>
      </c>
      <c r="I154" s="8">
        <v>118443530</v>
      </c>
      <c r="J154" s="8">
        <v>35410750</v>
      </c>
      <c r="K154" s="8">
        <v>478136341</v>
      </c>
    </row>
    <row r="155" spans="1:59" x14ac:dyDescent="0.2">
      <c r="C155" s="1" t="s">
        <v>378</v>
      </c>
      <c r="D155" s="4">
        <f>D154-D10</f>
        <v>7962.4500000476837</v>
      </c>
      <c r="E155" s="4">
        <f t="shared" ref="E155:K155" si="7">E8-E154</f>
        <v>0</v>
      </c>
      <c r="F155" s="4">
        <f t="shared" si="7"/>
        <v>0</v>
      </c>
      <c r="G155" s="4">
        <f t="shared" si="7"/>
        <v>0</v>
      </c>
      <c r="H155" s="4">
        <f t="shared" si="7"/>
        <v>0</v>
      </c>
      <c r="I155" s="4">
        <f t="shared" si="7"/>
        <v>0</v>
      </c>
      <c r="J155" s="4">
        <f t="shared" si="7"/>
        <v>0</v>
      </c>
      <c r="K155" s="4">
        <f t="shared" si="7"/>
        <v>-0.44999998807907104</v>
      </c>
    </row>
    <row r="156" spans="1:59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1:59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60" spans="1:59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1:59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</sheetData>
  <mergeCells count="17">
    <mergeCell ref="A2:K2"/>
    <mergeCell ref="A8:C8"/>
    <mergeCell ref="A10:C10"/>
    <mergeCell ref="A93:A96"/>
    <mergeCell ref="B93:B96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  <mergeCell ref="J5:J7"/>
    <mergeCell ref="K5:K7"/>
  </mergeCells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Свод 2023 ТПОМС РБ</vt:lpstr>
      <vt:lpstr>Свод 2023 БП</vt:lpstr>
      <vt:lpstr>СМП</vt:lpstr>
      <vt:lpstr>ДС</vt:lpstr>
      <vt:lpstr>КС</vt:lpstr>
      <vt:lpstr>АПУ профилактика </vt:lpstr>
      <vt:lpstr>АПУ неотл.пом.</vt:lpstr>
      <vt:lpstr>АПУ обращения</vt:lpstr>
      <vt:lpstr>ОДИ ПГГ</vt:lpstr>
      <vt:lpstr>ОДИ МЗ РБ</vt:lpstr>
      <vt:lpstr>ФАП</vt:lpstr>
      <vt:lpstr>Гемодиализ</vt:lpstr>
      <vt:lpstr>Мед.реаб.(АПУ,ДС,КС)</vt:lpstr>
      <vt:lpstr>'АПУ неотл.пом.'!Заголовки_для_печати</vt:lpstr>
      <vt:lpstr>'АПУ обращения'!Заголовки_для_печати</vt:lpstr>
      <vt:lpstr>'АПУ профилактика '!Заголовки_для_печати</vt:lpstr>
      <vt:lpstr>Гемодиализ!Заголовки_для_печати</vt:lpstr>
      <vt:lpstr>ДС!Заголовки_для_печати</vt:lpstr>
      <vt:lpstr>КС!Заголовки_для_печати</vt:lpstr>
      <vt:lpstr>'Мед.реаб.(АПУ,ДС,КС)'!Заголовки_для_печати</vt:lpstr>
      <vt:lpstr>'ОДИ МЗ РБ'!Заголовки_для_печати</vt:lpstr>
      <vt:lpstr>'ОДИ ПГГ'!Заголовки_для_печати</vt:lpstr>
      <vt:lpstr>'Свод 2023 БП'!Заголовки_для_печати</vt:lpstr>
      <vt:lpstr>'Свод 2023 ТПОМС РБ'!Заголовки_для_печати</vt:lpstr>
      <vt:lpstr>СМП!Заголовки_для_печати</vt:lpstr>
      <vt:lpstr>ФАП!Заголовки_для_печати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Елена Д. Галкова</cp:lastModifiedBy>
  <cp:lastPrinted>2022-12-22T10:48:02Z</cp:lastPrinted>
  <dcterms:created xsi:type="dcterms:W3CDTF">2012-12-23T03:42:29Z</dcterms:created>
  <dcterms:modified xsi:type="dcterms:W3CDTF">2022-12-27T09:50:51Z</dcterms:modified>
</cp:coreProperties>
</file>