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3-23\"/>
    </mc:Choice>
  </mc:AlternateContent>
  <xr:revisionPtr revIDLastSave="0" documentId="13_ncr:1_{955DAE94-DDBA-4E1B-8851-C65ABFA60F43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13-23)" sheetId="34" r:id="rId4"/>
    <sheet name="КС" sheetId="22" r:id="rId5"/>
    <sheet name="АПУ профилактика 13-23" sheetId="18" r:id="rId6"/>
    <sheet name="АПУ неотл.пом. 13-23" sheetId="23" r:id="rId7"/>
    <sheet name="АПУ обращения 13-23" sheetId="24" r:id="rId8"/>
    <sheet name="ОДИ ПГГ Пр.13-23" sheetId="25" r:id="rId9"/>
    <sheet name="ОДИ МЗ РБ 13-23" sheetId="26" r:id="rId10"/>
    <sheet name="ФАП (13-23)" sheetId="27" r:id="rId11"/>
    <sheet name="Гемодиализ (пр.11-23)" sheetId="28" r:id="rId12"/>
    <sheet name="Мед.реаб.(АПУ,ДС,КС) 13-23" sheetId="29" r:id="rId13"/>
    <sheet name="Тестирование на грипп 13-23" sheetId="32" r:id="rId14"/>
    <sheet name="Уточнение грипп" sheetId="33" r:id="rId15"/>
  </sheets>
  <externalReferences>
    <externalReference r:id="rId16"/>
    <externalReference r:id="rId17"/>
    <externalReference r:id="rId18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6" hidden="1">'АПУ неотл.пом. 13-23'!$A$10:$C$153</definedName>
    <definedName name="_xlnm._FilterDatabase" localSheetId="7" hidden="1">'АПУ обращения 13-23'!$A$10:$C$153</definedName>
    <definedName name="_xlnm._FilterDatabase" localSheetId="5" hidden="1">'АПУ профилактика 13-23'!$A$7:$C$7</definedName>
    <definedName name="_xlnm._FilterDatabase" localSheetId="11" hidden="1">'Гемодиализ (пр.11-23)'!$A$10:$C$153</definedName>
    <definedName name="_xlnm._FilterDatabase" localSheetId="3" hidden="1">'ДС (пр.13-23)'!$A$10:$C$153</definedName>
    <definedName name="_xlnm._FilterDatabase" localSheetId="4" hidden="1">КС!$A$10:$BT$10</definedName>
    <definedName name="_xlnm._FilterDatabase" localSheetId="12" hidden="1">'Мед.реаб.(АПУ,ДС,КС) 13-23'!$A$10:$C$153</definedName>
    <definedName name="_xlnm._FilterDatabase" localSheetId="9" hidden="1">'ОДИ МЗ РБ 13-23'!$A$10:$C$153</definedName>
    <definedName name="_xlnm._FilterDatabase" localSheetId="8" hidden="1">'ОДИ ПГГ Пр.13-23'!$A$10:$C$153</definedName>
    <definedName name="_xlnm._FilterDatabase" localSheetId="1" hidden="1">'Свод 2023 БП'!$A$10:$C$153</definedName>
    <definedName name="_xlnm._FilterDatabase" localSheetId="0" hidden="1">'Свод 2023 ТПОМС РБ'!$A$10:$BB$153</definedName>
    <definedName name="_xlnm._FilterDatabase" localSheetId="2" hidden="1">СМП!$A$10:$C$153</definedName>
    <definedName name="_xlnm._FilterDatabase" localSheetId="13" hidden="1">'Тестирование на грипп 13-23'!$A$10:$C$153</definedName>
    <definedName name="_xlnm._FilterDatabase" localSheetId="14" hidden="1">'Уточнение грипп'!$A$8:$C$98</definedName>
    <definedName name="_xlnm._FilterDatabase" localSheetId="10" hidden="1">'ФАП (13-23)'!$A$10:$C$153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4">#REF!</definedName>
    <definedName name="Kbcn" localSheetId="10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4">#REF!</definedName>
    <definedName name="Tg_CZ" localSheetId="10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4">#REF!</definedName>
    <definedName name="Tg_Disp" localSheetId="10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4">#REF!</definedName>
    <definedName name="Tg_Geri" localSheetId="10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4">#REF!</definedName>
    <definedName name="Tg_Kons" localSheetId="10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4">#REF!</definedName>
    <definedName name="Tg_Med" localSheetId="10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4">#REF!</definedName>
    <definedName name="Tg_Neot" localSheetId="10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4">#REF!</definedName>
    <definedName name="Tg_Nepr" localSheetId="10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4">#REF!</definedName>
    <definedName name="Tg_Obr" localSheetId="10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 13-23'!$4:$7</definedName>
    <definedName name="_xlnm.Print_Titles" localSheetId="7">'АПУ обращения 13-23'!$4:$7</definedName>
    <definedName name="_xlnm.Print_Titles" localSheetId="5">'АПУ профилактика 13-23'!$3:$7</definedName>
    <definedName name="_xlnm.Print_Titles" localSheetId="11">'Гемодиализ (пр.11-23)'!$4:$7</definedName>
    <definedName name="_xlnm.Print_Titles" localSheetId="3">'ДС (пр.13-23)'!$6:$7</definedName>
    <definedName name="_xlnm.Print_Titles" localSheetId="4">КС!$4:$7</definedName>
    <definedName name="_xlnm.Print_Titles" localSheetId="12">'Мед.реаб.(АПУ,ДС,КС) 13-23'!$4:$7</definedName>
    <definedName name="_xlnm.Print_Titles" localSheetId="9">'ОДИ МЗ РБ 13-23'!$4:$7</definedName>
    <definedName name="_xlnm.Print_Titles" localSheetId="8">'ОДИ ПГГ Пр.13-23'!$4:$7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3">'Тестирование на грипп 13-23'!$4:$7</definedName>
    <definedName name="_xlnm.Print_Titles" localSheetId="14">'Уточнение грипп'!$4:$7</definedName>
    <definedName name="_xlnm.Print_Titles" localSheetId="10">'ФАП (13-23)'!$4:$7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10" i="17" l="1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D10" i="17"/>
  <c r="E10" i="20"/>
  <c r="F10" i="20"/>
  <c r="G10" i="20"/>
  <c r="D10" i="20"/>
  <c r="E10" i="34"/>
  <c r="F10" i="34"/>
  <c r="G10" i="34"/>
  <c r="H10" i="34"/>
  <c r="I10" i="34"/>
  <c r="J10" i="34"/>
  <c r="D10" i="34"/>
  <c r="E10" i="22"/>
  <c r="F10" i="22"/>
  <c r="G10" i="22"/>
  <c r="H10" i="22"/>
  <c r="D10" i="22"/>
  <c r="F11" i="18"/>
  <c r="G11" i="18"/>
  <c r="H11" i="18"/>
  <c r="I11" i="18"/>
  <c r="J11" i="18"/>
  <c r="K11" i="18"/>
  <c r="L11" i="18"/>
  <c r="M11" i="18"/>
  <c r="N11" i="18"/>
  <c r="E11" i="18"/>
  <c r="D10" i="23"/>
  <c r="E10" i="24"/>
  <c r="F10" i="24"/>
  <c r="G10" i="24"/>
  <c r="D10" i="24"/>
  <c r="E10" i="25"/>
  <c r="F10" i="25"/>
  <c r="G10" i="25"/>
  <c r="H10" i="25"/>
  <c r="I10" i="25"/>
  <c r="J10" i="25"/>
  <c r="K10" i="25"/>
  <c r="D10" i="25"/>
  <c r="E10" i="26"/>
  <c r="F10" i="26"/>
  <c r="G10" i="26"/>
  <c r="H10" i="26"/>
  <c r="D10" i="26"/>
  <c r="D10" i="27"/>
  <c r="E10" i="28"/>
  <c r="F10" i="28"/>
  <c r="G10" i="28"/>
  <c r="H10" i="28"/>
  <c r="I10" i="28"/>
  <c r="D10" i="28"/>
  <c r="E10" i="29"/>
  <c r="F10" i="29"/>
  <c r="G10" i="29"/>
  <c r="D10" i="29"/>
  <c r="E10" i="32"/>
  <c r="F10" i="32"/>
  <c r="D10" i="32"/>
  <c r="D155" i="32"/>
  <c r="M155" i="17" s="1"/>
  <c r="D155" i="29"/>
  <c r="R155" i="17" s="1"/>
  <c r="D155" i="28"/>
  <c r="Q155" i="17" s="1"/>
  <c r="D155" i="26"/>
  <c r="L155" i="17" s="1"/>
  <c r="D155" i="24"/>
  <c r="J155" i="17" s="1"/>
  <c r="D156" i="18"/>
  <c r="G155" i="17" s="1"/>
  <c r="D155" i="22"/>
  <c r="D155" i="17" s="1"/>
  <c r="D155" i="34"/>
  <c r="E155" i="17" s="1"/>
  <c r="D155" i="20"/>
  <c r="P155" i="17" s="1"/>
  <c r="N155" i="17"/>
  <c r="K155" i="17"/>
  <c r="I155" i="17"/>
  <c r="H155" i="17"/>
  <c r="R154" i="17"/>
  <c r="Q154" i="17"/>
  <c r="P154" i="17"/>
  <c r="N154" i="17"/>
  <c r="M154" i="17"/>
  <c r="L154" i="17"/>
  <c r="K154" i="17"/>
  <c r="J154" i="17"/>
  <c r="I154" i="17"/>
  <c r="H154" i="17"/>
  <c r="G154" i="17"/>
  <c r="E154" i="17"/>
  <c r="D154" i="17"/>
  <c r="M10" i="31"/>
  <c r="J10" i="31"/>
  <c r="I10" i="31"/>
  <c r="H10" i="31"/>
  <c r="G10" i="31"/>
  <c r="D10" i="31"/>
  <c r="L10" i="31"/>
  <c r="J155" i="31"/>
  <c r="I155" i="31"/>
  <c r="H155" i="31"/>
  <c r="F155" i="31"/>
  <c r="E155" i="31"/>
  <c r="D155" i="31"/>
  <c r="F154" i="17" l="1"/>
  <c r="S154" i="17" s="1"/>
  <c r="F155" i="17"/>
  <c r="S155" i="17" s="1"/>
  <c r="K155" i="31"/>
  <c r="N155" i="31" s="1"/>
  <c r="E8" i="32"/>
  <c r="F8" i="32"/>
  <c r="D8" i="32"/>
  <c r="E8" i="29" l="1"/>
  <c r="F8" i="29"/>
  <c r="G8" i="29"/>
  <c r="D8" i="29"/>
  <c r="D9" i="29"/>
  <c r="D8" i="27"/>
  <c r="E8" i="26"/>
  <c r="F8" i="26"/>
  <c r="G8" i="26"/>
  <c r="H8" i="26"/>
  <c r="D8" i="26"/>
  <c r="E8" i="25"/>
  <c r="F8" i="25"/>
  <c r="G8" i="25"/>
  <c r="H8" i="25"/>
  <c r="I8" i="25"/>
  <c r="J8" i="25"/>
  <c r="K8" i="25"/>
  <c r="D8" i="25"/>
  <c r="E8" i="24"/>
  <c r="F8" i="24"/>
  <c r="G8" i="24"/>
  <c r="D8" i="24"/>
  <c r="D8" i="23"/>
  <c r="E9" i="18"/>
  <c r="F9" i="18"/>
  <c r="G9" i="18"/>
  <c r="H9" i="18"/>
  <c r="I9" i="18"/>
  <c r="J9" i="18"/>
  <c r="K9" i="18"/>
  <c r="L9" i="18"/>
  <c r="M9" i="18"/>
  <c r="N9" i="18"/>
  <c r="E8" i="22"/>
  <c r="F8" i="22"/>
  <c r="G8" i="22"/>
  <c r="H8" i="22"/>
  <c r="D8" i="22"/>
  <c r="E8" i="34"/>
  <c r="F8" i="34"/>
  <c r="G8" i="34"/>
  <c r="H8" i="34"/>
  <c r="I8" i="34"/>
  <c r="J8" i="34"/>
  <c r="D8" i="34"/>
  <c r="E8" i="20"/>
  <c r="F8" i="20"/>
  <c r="G8" i="20"/>
  <c r="D8" i="20"/>
  <c r="D9" i="20"/>
  <c r="L8" i="31" l="1"/>
  <c r="D91" i="34" l="1"/>
  <c r="M8" i="31" l="1"/>
  <c r="G8" i="31" l="1"/>
  <c r="D154" i="32" l="1"/>
  <c r="D154" i="29"/>
  <c r="D154" i="28"/>
  <c r="D154" i="26"/>
  <c r="D154" i="25"/>
  <c r="D154" i="24"/>
  <c r="D155" i="18"/>
  <c r="D154" i="22"/>
  <c r="D154" i="34"/>
  <c r="D154" i="20"/>
  <c r="D154" i="31" l="1"/>
  <c r="E154" i="31"/>
  <c r="E10" i="31" s="1"/>
  <c r="F154" i="31"/>
  <c r="F10" i="31" s="1"/>
  <c r="H154" i="31"/>
  <c r="I154" i="31"/>
  <c r="J154" i="31"/>
  <c r="K154" i="31" l="1"/>
  <c r="K10" i="31" s="1"/>
  <c r="N154" i="31" l="1"/>
  <c r="N10" i="31" s="1"/>
  <c r="L109" i="17"/>
  <c r="E94" i="17" l="1"/>
  <c r="E94" i="31" s="1"/>
  <c r="E9" i="17"/>
  <c r="E9" i="31" s="1"/>
  <c r="D153" i="34" l="1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E96" i="17" s="1"/>
  <c r="E96" i="31" s="1"/>
  <c r="D95" i="34"/>
  <c r="E95" i="17" s="1"/>
  <c r="E95" i="31" s="1"/>
  <c r="D93" i="34"/>
  <c r="E93" i="17" s="1"/>
  <c r="E93" i="31" s="1"/>
  <c r="D92" i="34"/>
  <c r="E92" i="17" s="1"/>
  <c r="E92" i="31" s="1"/>
  <c r="E91" i="17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E11" i="17" l="1"/>
  <c r="E11" i="31" s="1"/>
  <c r="E8" i="31" s="1"/>
  <c r="D11" i="25" l="1"/>
  <c r="N94" i="18" l="1"/>
  <c r="J13" i="18" l="1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2" i="18"/>
  <c r="M94" i="18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M9" i="17" l="1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M8" i="17" l="1"/>
  <c r="H9" i="31" l="1"/>
  <c r="K97" i="17" l="1"/>
  <c r="K9" i="17"/>
  <c r="D141" i="22" l="1"/>
  <c r="D141" i="31" s="1"/>
  <c r="D9" i="31" l="1"/>
  <c r="D93" i="22"/>
  <c r="D93" i="31" s="1"/>
  <c r="D153" i="22"/>
  <c r="D153" i="31" s="1"/>
  <c r="D152" i="22"/>
  <c r="D152" i="31" s="1"/>
  <c r="D151" i="22"/>
  <c r="D151" i="31" s="1"/>
  <c r="D150" i="22"/>
  <c r="D150" i="31" s="1"/>
  <c r="D149" i="22"/>
  <c r="D149" i="31" s="1"/>
  <c r="D148" i="22"/>
  <c r="D148" i="31" s="1"/>
  <c r="D147" i="22"/>
  <c r="D147" i="31" s="1"/>
  <c r="D146" i="22"/>
  <c r="D146" i="31" s="1"/>
  <c r="D145" i="22"/>
  <c r="D145" i="31" s="1"/>
  <c r="D144" i="22"/>
  <c r="D144" i="31" s="1"/>
  <c r="D143" i="22"/>
  <c r="D143" i="31" s="1"/>
  <c r="D142" i="22"/>
  <c r="D142" i="31" s="1"/>
  <c r="D140" i="22"/>
  <c r="D140" i="31" s="1"/>
  <c r="D139" i="22"/>
  <c r="D139" i="31" s="1"/>
  <c r="D138" i="22"/>
  <c r="D138" i="31" s="1"/>
  <c r="D137" i="22"/>
  <c r="D137" i="31" s="1"/>
  <c r="D136" i="22"/>
  <c r="D136" i="31" s="1"/>
  <c r="D135" i="22"/>
  <c r="D135" i="31" s="1"/>
  <c r="D134" i="22"/>
  <c r="D134" i="31" s="1"/>
  <c r="D133" i="22"/>
  <c r="D133" i="31" s="1"/>
  <c r="D132" i="22"/>
  <c r="D132" i="31" s="1"/>
  <c r="D131" i="22"/>
  <c r="D131" i="31" s="1"/>
  <c r="D130" i="22"/>
  <c r="D130" i="31" s="1"/>
  <c r="D129" i="22"/>
  <c r="D129" i="31" s="1"/>
  <c r="D128" i="22"/>
  <c r="D128" i="31" s="1"/>
  <c r="D127" i="22"/>
  <c r="D127" i="31" s="1"/>
  <c r="D126" i="22"/>
  <c r="D126" i="31" s="1"/>
  <c r="D125" i="22"/>
  <c r="D125" i="31" s="1"/>
  <c r="D124" i="22"/>
  <c r="D124" i="31" s="1"/>
  <c r="D123" i="22"/>
  <c r="D123" i="31" s="1"/>
  <c r="D122" i="22"/>
  <c r="D122" i="31" s="1"/>
  <c r="D121" i="22"/>
  <c r="D121" i="31" s="1"/>
  <c r="D120" i="22"/>
  <c r="D120" i="31" s="1"/>
  <c r="D119" i="22"/>
  <c r="D119" i="31" s="1"/>
  <c r="D118" i="22"/>
  <c r="D118" i="31" s="1"/>
  <c r="D117" i="22"/>
  <c r="D117" i="31" s="1"/>
  <c r="D116" i="22"/>
  <c r="D116" i="31" s="1"/>
  <c r="D115" i="22"/>
  <c r="D115" i="31" s="1"/>
  <c r="D114" i="22"/>
  <c r="D114" i="31" s="1"/>
  <c r="D113" i="22"/>
  <c r="D113" i="31" s="1"/>
  <c r="D112" i="22"/>
  <c r="D112" i="31" s="1"/>
  <c r="D111" i="22"/>
  <c r="D111" i="31" s="1"/>
  <c r="D110" i="22"/>
  <c r="D110" i="31" s="1"/>
  <c r="D109" i="22"/>
  <c r="D109" i="31" s="1"/>
  <c r="D108" i="22"/>
  <c r="D108" i="31" s="1"/>
  <c r="D107" i="22"/>
  <c r="D107" i="31" s="1"/>
  <c r="D106" i="22"/>
  <c r="D106" i="31" s="1"/>
  <c r="D105" i="22"/>
  <c r="D105" i="31" s="1"/>
  <c r="D104" i="22"/>
  <c r="D104" i="31" s="1"/>
  <c r="D103" i="22"/>
  <c r="D103" i="31" s="1"/>
  <c r="D102" i="22"/>
  <c r="D102" i="31" s="1"/>
  <c r="D101" i="22"/>
  <c r="D101" i="31" s="1"/>
  <c r="D100" i="22"/>
  <c r="D100" i="31" s="1"/>
  <c r="D99" i="22"/>
  <c r="D99" i="31" s="1"/>
  <c r="D98" i="22"/>
  <c r="D98" i="31" s="1"/>
  <c r="D97" i="22"/>
  <c r="D97" i="31" s="1"/>
  <c r="D96" i="22"/>
  <c r="D96" i="31" s="1"/>
  <c r="D95" i="22"/>
  <c r="D95" i="31" s="1"/>
  <c r="D94" i="22"/>
  <c r="D94" i="31" s="1"/>
  <c r="D92" i="22"/>
  <c r="D92" i="31" s="1"/>
  <c r="D91" i="22"/>
  <c r="D91" i="31" s="1"/>
  <c r="D90" i="22"/>
  <c r="D90" i="31" s="1"/>
  <c r="D89" i="22"/>
  <c r="D89" i="31" s="1"/>
  <c r="D88" i="22"/>
  <c r="D88" i="31" s="1"/>
  <c r="D87" i="22"/>
  <c r="D87" i="31" s="1"/>
  <c r="D86" i="22"/>
  <c r="D86" i="31" s="1"/>
  <c r="D85" i="22"/>
  <c r="D85" i="31" s="1"/>
  <c r="D84" i="22"/>
  <c r="D84" i="31" s="1"/>
  <c r="D83" i="22"/>
  <c r="D83" i="31" s="1"/>
  <c r="D82" i="22"/>
  <c r="D82" i="31" s="1"/>
  <c r="D81" i="22"/>
  <c r="D81" i="31" s="1"/>
  <c r="D80" i="22"/>
  <c r="D80" i="31" s="1"/>
  <c r="D79" i="22"/>
  <c r="D79" i="31" s="1"/>
  <c r="D78" i="22"/>
  <c r="D78" i="31" s="1"/>
  <c r="D77" i="22"/>
  <c r="D77" i="31" s="1"/>
  <c r="D76" i="22"/>
  <c r="D76" i="31" s="1"/>
  <c r="D75" i="22"/>
  <c r="D75" i="31" s="1"/>
  <c r="D74" i="22"/>
  <c r="D74" i="31" s="1"/>
  <c r="D73" i="22"/>
  <c r="D73" i="31" s="1"/>
  <c r="D72" i="22"/>
  <c r="D72" i="31" s="1"/>
  <c r="D71" i="22"/>
  <c r="D71" i="31" s="1"/>
  <c r="D70" i="22"/>
  <c r="D70" i="31" s="1"/>
  <c r="D69" i="22"/>
  <c r="D69" i="31" s="1"/>
  <c r="D68" i="22"/>
  <c r="D68" i="31" s="1"/>
  <c r="D67" i="22"/>
  <c r="D67" i="31" s="1"/>
  <c r="D66" i="22"/>
  <c r="D66" i="31" s="1"/>
  <c r="D65" i="22"/>
  <c r="D65" i="31" s="1"/>
  <c r="D64" i="22"/>
  <c r="D64" i="31" s="1"/>
  <c r="D63" i="22"/>
  <c r="D63" i="31" s="1"/>
  <c r="D62" i="22"/>
  <c r="D62" i="31" s="1"/>
  <c r="D61" i="22"/>
  <c r="D61" i="31" s="1"/>
  <c r="D60" i="22"/>
  <c r="D60" i="31" s="1"/>
  <c r="D59" i="22"/>
  <c r="D59" i="31" s="1"/>
  <c r="D58" i="22"/>
  <c r="D58" i="31" s="1"/>
  <c r="D57" i="22"/>
  <c r="D57" i="31" s="1"/>
  <c r="D56" i="22"/>
  <c r="D56" i="31" s="1"/>
  <c r="D55" i="22"/>
  <c r="D55" i="31" s="1"/>
  <c r="D54" i="22"/>
  <c r="D54" i="31" s="1"/>
  <c r="D53" i="22"/>
  <c r="D53" i="31" s="1"/>
  <c r="D52" i="22"/>
  <c r="D52" i="31" s="1"/>
  <c r="D51" i="22"/>
  <c r="D51" i="31" s="1"/>
  <c r="D50" i="22"/>
  <c r="D50" i="31" s="1"/>
  <c r="D49" i="22"/>
  <c r="D49" i="31" s="1"/>
  <c r="D48" i="22"/>
  <c r="D48" i="31" s="1"/>
  <c r="D47" i="22"/>
  <c r="D47" i="31" s="1"/>
  <c r="D46" i="22"/>
  <c r="D46" i="31" s="1"/>
  <c r="D45" i="22"/>
  <c r="D45" i="31" s="1"/>
  <c r="D44" i="22"/>
  <c r="D44" i="31" s="1"/>
  <c r="D43" i="22"/>
  <c r="D43" i="31" s="1"/>
  <c r="D42" i="22"/>
  <c r="D42" i="31" s="1"/>
  <c r="D41" i="22"/>
  <c r="D41" i="31" s="1"/>
  <c r="D40" i="22"/>
  <c r="D40" i="31" s="1"/>
  <c r="D39" i="22"/>
  <c r="D39" i="31" s="1"/>
  <c r="D38" i="22"/>
  <c r="D38" i="31" s="1"/>
  <c r="D37" i="22"/>
  <c r="D37" i="31" s="1"/>
  <c r="D36" i="22"/>
  <c r="D36" i="31" s="1"/>
  <c r="D35" i="22"/>
  <c r="D35" i="31" s="1"/>
  <c r="D34" i="22"/>
  <c r="D34" i="31" s="1"/>
  <c r="D33" i="22"/>
  <c r="D33" i="31" s="1"/>
  <c r="D32" i="22"/>
  <c r="D32" i="31" s="1"/>
  <c r="D31" i="22"/>
  <c r="D31" i="31" s="1"/>
  <c r="D30" i="22"/>
  <c r="D30" i="31" s="1"/>
  <c r="D29" i="22"/>
  <c r="D29" i="31" s="1"/>
  <c r="D28" i="22"/>
  <c r="D28" i="31" s="1"/>
  <c r="D27" i="22"/>
  <c r="D27" i="31" s="1"/>
  <c r="D26" i="22"/>
  <c r="D26" i="31" s="1"/>
  <c r="D25" i="22"/>
  <c r="D25" i="31" s="1"/>
  <c r="D24" i="22"/>
  <c r="D24" i="31" s="1"/>
  <c r="D23" i="22"/>
  <c r="D23" i="31" s="1"/>
  <c r="D22" i="22"/>
  <c r="D22" i="31" s="1"/>
  <c r="D21" i="22"/>
  <c r="D21" i="31" s="1"/>
  <c r="D20" i="22"/>
  <c r="D20" i="31" s="1"/>
  <c r="D19" i="22"/>
  <c r="D19" i="31" s="1"/>
  <c r="D18" i="22"/>
  <c r="D18" i="31" s="1"/>
  <c r="D17" i="22"/>
  <c r="D17" i="31" s="1"/>
  <c r="D16" i="22"/>
  <c r="D16" i="31" s="1"/>
  <c r="D15" i="22"/>
  <c r="D15" i="31" s="1"/>
  <c r="D14" i="22"/>
  <c r="D14" i="31" s="1"/>
  <c r="D13" i="22"/>
  <c r="D13" i="31" s="1"/>
  <c r="D12" i="22"/>
  <c r="D12" i="31" s="1"/>
  <c r="D11" i="22"/>
  <c r="D11" i="31" s="1"/>
  <c r="D8" i="31" l="1"/>
  <c r="D12" i="20" l="1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s="1"/>
  <c r="H8" i="31" l="1"/>
  <c r="D12" i="26"/>
  <c r="L12" i="17" s="1"/>
  <c r="D13" i="26"/>
  <c r="L13" i="17" s="1"/>
  <c r="D14" i="26"/>
  <c r="L14" i="17" s="1"/>
  <c r="D15" i="26"/>
  <c r="L15" i="17" s="1"/>
  <c r="D16" i="26"/>
  <c r="L16" i="17" s="1"/>
  <c r="D17" i="26"/>
  <c r="L17" i="17" s="1"/>
  <c r="D18" i="26"/>
  <c r="L18" i="17" s="1"/>
  <c r="D19" i="26"/>
  <c r="L19" i="17" s="1"/>
  <c r="D20" i="26"/>
  <c r="L20" i="17" s="1"/>
  <c r="D21" i="26"/>
  <c r="L21" i="17" s="1"/>
  <c r="D22" i="26"/>
  <c r="L22" i="17" s="1"/>
  <c r="D23" i="26"/>
  <c r="L23" i="17" s="1"/>
  <c r="D24" i="26"/>
  <c r="L24" i="17" s="1"/>
  <c r="D25" i="26"/>
  <c r="L25" i="17" s="1"/>
  <c r="D26" i="26"/>
  <c r="L26" i="17" s="1"/>
  <c r="D27" i="26"/>
  <c r="L27" i="17" s="1"/>
  <c r="D28" i="26"/>
  <c r="L28" i="17" s="1"/>
  <c r="D29" i="26"/>
  <c r="L29" i="17" s="1"/>
  <c r="D30" i="26"/>
  <c r="L30" i="17" s="1"/>
  <c r="D31" i="26"/>
  <c r="L31" i="17" s="1"/>
  <c r="D32" i="26"/>
  <c r="L32" i="17" s="1"/>
  <c r="D33" i="26"/>
  <c r="L33" i="17" s="1"/>
  <c r="D34" i="26"/>
  <c r="L34" i="17" s="1"/>
  <c r="D35" i="26"/>
  <c r="L35" i="17" s="1"/>
  <c r="D36" i="26"/>
  <c r="L36" i="17" s="1"/>
  <c r="D37" i="26"/>
  <c r="L37" i="17" s="1"/>
  <c r="D38" i="26"/>
  <c r="L38" i="17" s="1"/>
  <c r="D39" i="26"/>
  <c r="L39" i="17" s="1"/>
  <c r="D40" i="26"/>
  <c r="L40" i="17" s="1"/>
  <c r="D41" i="26"/>
  <c r="L41" i="17" s="1"/>
  <c r="D42" i="26"/>
  <c r="L42" i="17" s="1"/>
  <c r="D43" i="26"/>
  <c r="L43" i="17" s="1"/>
  <c r="D44" i="26"/>
  <c r="L44" i="17" s="1"/>
  <c r="D45" i="26"/>
  <c r="L45" i="17" s="1"/>
  <c r="D46" i="26"/>
  <c r="L46" i="17" s="1"/>
  <c r="D47" i="26"/>
  <c r="L47" i="17" s="1"/>
  <c r="D48" i="26"/>
  <c r="L48" i="17" s="1"/>
  <c r="D49" i="26"/>
  <c r="L49" i="17" s="1"/>
  <c r="D50" i="26"/>
  <c r="L50" i="17" s="1"/>
  <c r="D51" i="26"/>
  <c r="L51" i="17" s="1"/>
  <c r="D52" i="26"/>
  <c r="L52" i="17" s="1"/>
  <c r="D53" i="26"/>
  <c r="L53" i="17" s="1"/>
  <c r="D54" i="26"/>
  <c r="L54" i="17" s="1"/>
  <c r="D55" i="26"/>
  <c r="L55" i="17" s="1"/>
  <c r="D56" i="26"/>
  <c r="L56" i="17" s="1"/>
  <c r="D57" i="26"/>
  <c r="L57" i="17" s="1"/>
  <c r="D58" i="26"/>
  <c r="L58" i="17" s="1"/>
  <c r="D59" i="26"/>
  <c r="L59" i="17" s="1"/>
  <c r="D60" i="26"/>
  <c r="L60" i="17" s="1"/>
  <c r="D61" i="26"/>
  <c r="L61" i="17" s="1"/>
  <c r="D62" i="26"/>
  <c r="L62" i="17" s="1"/>
  <c r="D63" i="26"/>
  <c r="L63" i="17" s="1"/>
  <c r="D64" i="26"/>
  <c r="L64" i="17" s="1"/>
  <c r="D65" i="26"/>
  <c r="L65" i="17" s="1"/>
  <c r="D66" i="26"/>
  <c r="L66" i="17" s="1"/>
  <c r="D67" i="26"/>
  <c r="L67" i="17" s="1"/>
  <c r="D68" i="26"/>
  <c r="L68" i="17" s="1"/>
  <c r="D69" i="26"/>
  <c r="L69" i="17" s="1"/>
  <c r="D70" i="26"/>
  <c r="L70" i="17" s="1"/>
  <c r="D71" i="26"/>
  <c r="L71" i="17" s="1"/>
  <c r="D72" i="26"/>
  <c r="L72" i="17" s="1"/>
  <c r="D73" i="26"/>
  <c r="L73" i="17" s="1"/>
  <c r="D74" i="26"/>
  <c r="L74" i="17" s="1"/>
  <c r="D75" i="26"/>
  <c r="L75" i="17" s="1"/>
  <c r="D76" i="26"/>
  <c r="L76" i="17" s="1"/>
  <c r="D77" i="26"/>
  <c r="L77" i="17" s="1"/>
  <c r="D78" i="26"/>
  <c r="L78" i="17" s="1"/>
  <c r="D79" i="26"/>
  <c r="L79" i="17" s="1"/>
  <c r="D80" i="26"/>
  <c r="L80" i="17" s="1"/>
  <c r="D81" i="26"/>
  <c r="L81" i="17" s="1"/>
  <c r="D82" i="26"/>
  <c r="L82" i="17" s="1"/>
  <c r="D83" i="26"/>
  <c r="L83" i="17" s="1"/>
  <c r="D84" i="26"/>
  <c r="L84" i="17" s="1"/>
  <c r="D85" i="26"/>
  <c r="L85" i="17" s="1"/>
  <c r="D86" i="26"/>
  <c r="L86" i="17" s="1"/>
  <c r="D87" i="26"/>
  <c r="L87" i="17" s="1"/>
  <c r="D88" i="26"/>
  <c r="L88" i="17" s="1"/>
  <c r="D89" i="26"/>
  <c r="L89" i="17" s="1"/>
  <c r="D90" i="26"/>
  <c r="L90" i="17" s="1"/>
  <c r="D91" i="26"/>
  <c r="L91" i="17" s="1"/>
  <c r="D92" i="26"/>
  <c r="L92" i="17" s="1"/>
  <c r="D93" i="26"/>
  <c r="L93" i="17" s="1"/>
  <c r="D94" i="26"/>
  <c r="L94" i="17" s="1"/>
  <c r="D95" i="26"/>
  <c r="L95" i="17" s="1"/>
  <c r="D96" i="26"/>
  <c r="L96" i="17" s="1"/>
  <c r="D97" i="26"/>
  <c r="D98" i="26"/>
  <c r="L98" i="17" s="1"/>
  <c r="D99" i="26"/>
  <c r="L99" i="17" s="1"/>
  <c r="D100" i="26"/>
  <c r="L100" i="17" s="1"/>
  <c r="D101" i="26"/>
  <c r="L101" i="17" s="1"/>
  <c r="D102" i="26"/>
  <c r="L102" i="17" s="1"/>
  <c r="D103" i="26"/>
  <c r="L103" i="17" s="1"/>
  <c r="D104" i="26"/>
  <c r="L104" i="17" s="1"/>
  <c r="D105" i="26"/>
  <c r="L105" i="17" s="1"/>
  <c r="D106" i="26"/>
  <c r="L106" i="17" s="1"/>
  <c r="D107" i="26"/>
  <c r="L107" i="17" s="1"/>
  <c r="D108" i="26"/>
  <c r="L108" i="17" s="1"/>
  <c r="D110" i="26"/>
  <c r="L110" i="17" s="1"/>
  <c r="D111" i="26"/>
  <c r="L111" i="17" s="1"/>
  <c r="D112" i="26"/>
  <c r="L112" i="17" s="1"/>
  <c r="D113" i="26"/>
  <c r="L113" i="17" s="1"/>
  <c r="D114" i="26"/>
  <c r="L114" i="17" s="1"/>
  <c r="D115" i="26"/>
  <c r="L115" i="17" s="1"/>
  <c r="D116" i="26"/>
  <c r="L116" i="17" s="1"/>
  <c r="D117" i="26"/>
  <c r="L117" i="17" s="1"/>
  <c r="D118" i="26"/>
  <c r="L118" i="17" s="1"/>
  <c r="D119" i="26"/>
  <c r="L119" i="17" s="1"/>
  <c r="D120" i="26"/>
  <c r="L120" i="17" s="1"/>
  <c r="D121" i="26"/>
  <c r="L121" i="17" s="1"/>
  <c r="D122" i="26"/>
  <c r="L122" i="17" s="1"/>
  <c r="D123" i="26"/>
  <c r="L123" i="17" s="1"/>
  <c r="D124" i="26"/>
  <c r="L124" i="17" s="1"/>
  <c r="D125" i="26"/>
  <c r="L125" i="17" s="1"/>
  <c r="D126" i="26"/>
  <c r="L126" i="17" s="1"/>
  <c r="D127" i="26"/>
  <c r="L127" i="17" s="1"/>
  <c r="D128" i="26"/>
  <c r="L128" i="17" s="1"/>
  <c r="D129" i="26"/>
  <c r="L129" i="17" s="1"/>
  <c r="D130" i="26"/>
  <c r="L130" i="17" s="1"/>
  <c r="D131" i="26"/>
  <c r="L131" i="17" s="1"/>
  <c r="D132" i="26"/>
  <c r="L132" i="17" s="1"/>
  <c r="D133" i="26"/>
  <c r="L133" i="17" s="1"/>
  <c r="D134" i="26"/>
  <c r="L134" i="17" s="1"/>
  <c r="D135" i="26"/>
  <c r="L135" i="17" s="1"/>
  <c r="D136" i="26"/>
  <c r="L136" i="17" s="1"/>
  <c r="D137" i="26"/>
  <c r="D138" i="26"/>
  <c r="L138" i="17" s="1"/>
  <c r="D139" i="26"/>
  <c r="L139" i="17" s="1"/>
  <c r="D140" i="26"/>
  <c r="L140" i="17" s="1"/>
  <c r="D141" i="26"/>
  <c r="L141" i="17" s="1"/>
  <c r="D142" i="26"/>
  <c r="L142" i="17" s="1"/>
  <c r="D143" i="26"/>
  <c r="L143" i="17" s="1"/>
  <c r="D144" i="26"/>
  <c r="L144" i="17" s="1"/>
  <c r="D145" i="26"/>
  <c r="L145" i="17" s="1"/>
  <c r="D146" i="26"/>
  <c r="L146" i="17" s="1"/>
  <c r="D147" i="26"/>
  <c r="L147" i="17" s="1"/>
  <c r="D148" i="26"/>
  <c r="L148" i="17" s="1"/>
  <c r="D149" i="26"/>
  <c r="L149" i="17" s="1"/>
  <c r="D150" i="26"/>
  <c r="L150" i="17" s="1"/>
  <c r="D151" i="26"/>
  <c r="L151" i="17" s="1"/>
  <c r="D152" i="26"/>
  <c r="L152" i="17" s="1"/>
  <c r="D153" i="26"/>
  <c r="L153" i="17" s="1"/>
  <c r="D11" i="26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K137" i="17" s="1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L97" i="17" l="1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P153" i="17" l="1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Q56" i="17" l="1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E8" i="28"/>
  <c r="F8" i="28"/>
  <c r="G8" i="28"/>
  <c r="H8" i="28"/>
  <c r="I8" i="28"/>
  <c r="D8" i="28"/>
  <c r="E8" i="17"/>
  <c r="I8" i="17"/>
  <c r="J8" i="17"/>
  <c r="K8" i="17"/>
  <c r="L8" i="17"/>
  <c r="N8" i="17"/>
  <c r="O8" i="17"/>
  <c r="P8" i="17"/>
  <c r="D8" i="17"/>
  <c r="I8" i="31" l="1"/>
  <c r="Q8" i="17"/>
  <c r="R8" i="17"/>
  <c r="D154" i="18"/>
  <c r="D153" i="18"/>
  <c r="D152" i="18"/>
  <c r="D151" i="18"/>
  <c r="D150" i="18"/>
  <c r="D149" i="18"/>
  <c r="D148" i="18"/>
  <c r="F147" i="18"/>
  <c r="F146" i="18"/>
  <c r="F145" i="18"/>
  <c r="F144" i="18"/>
  <c r="F143" i="18"/>
  <c r="F142" i="18"/>
  <c r="F141" i="18"/>
  <c r="F140" i="18"/>
  <c r="F139" i="18"/>
  <c r="F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D96" i="18" s="1"/>
  <c r="F95" i="18"/>
  <c r="H93" i="17"/>
  <c r="H8" i="17" s="1"/>
  <c r="K94" i="18"/>
  <c r="I94" i="18"/>
  <c r="H94" i="18"/>
  <c r="G94" i="18"/>
  <c r="E94" i="18"/>
  <c r="D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D67" i="18"/>
  <c r="D66" i="18"/>
  <c r="D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J8" i="31" l="1"/>
  <c r="J94" i="18"/>
  <c r="F135" i="31"/>
  <c r="K135" i="31" s="1"/>
  <c r="N135" i="31" s="1"/>
  <c r="F149" i="31"/>
  <c r="K149" i="31" s="1"/>
  <c r="N149" i="31" s="1"/>
  <c r="F150" i="31"/>
  <c r="K150" i="31" s="1"/>
  <c r="N150" i="31" s="1"/>
  <c r="F121" i="31"/>
  <c r="K121" i="31" s="1"/>
  <c r="N121" i="31" s="1"/>
  <c r="F123" i="31"/>
  <c r="K123" i="31" s="1"/>
  <c r="N123" i="31" s="1"/>
  <c r="F151" i="31"/>
  <c r="K151" i="31" s="1"/>
  <c r="N151" i="31" s="1"/>
  <c r="F125" i="31"/>
  <c r="K125" i="31" s="1"/>
  <c r="N125" i="31" s="1"/>
  <c r="F128" i="31"/>
  <c r="K128" i="31" s="1"/>
  <c r="N128" i="31" s="1"/>
  <c r="F152" i="31"/>
  <c r="K152" i="31" s="1"/>
  <c r="N152" i="31" s="1"/>
  <c r="F122" i="31"/>
  <c r="K122" i="31" s="1"/>
  <c r="N122" i="31" s="1"/>
  <c r="F136" i="31"/>
  <c r="K136" i="31" s="1"/>
  <c r="N136" i="31" s="1"/>
  <c r="F127" i="31"/>
  <c r="K127" i="31" s="1"/>
  <c r="N127" i="31" s="1"/>
  <c r="F129" i="31"/>
  <c r="K129" i="31" s="1"/>
  <c r="N129" i="31" s="1"/>
  <c r="F153" i="31"/>
  <c r="K153" i="31" s="1"/>
  <c r="N153" i="31" s="1"/>
  <c r="F133" i="31"/>
  <c r="K133" i="31" s="1"/>
  <c r="N133" i="31" s="1"/>
  <c r="F92" i="31"/>
  <c r="K92" i="31" s="1"/>
  <c r="N92" i="31" s="1"/>
  <c r="F124" i="31"/>
  <c r="K124" i="31" s="1"/>
  <c r="N124" i="31" s="1"/>
  <c r="F118" i="31"/>
  <c r="K118" i="31" s="1"/>
  <c r="N118" i="31" s="1"/>
  <c r="F130" i="31"/>
  <c r="K130" i="31" s="1"/>
  <c r="N130" i="31" s="1"/>
  <c r="F66" i="31"/>
  <c r="K66" i="31" s="1"/>
  <c r="N66" i="31" s="1"/>
  <c r="F134" i="31"/>
  <c r="K134" i="31" s="1"/>
  <c r="N134" i="31" s="1"/>
  <c r="F148" i="31"/>
  <c r="K148" i="31" s="1"/>
  <c r="N148" i="31" s="1"/>
  <c r="F126" i="31"/>
  <c r="K126" i="31" s="1"/>
  <c r="N126" i="31" s="1"/>
  <c r="F115" i="31"/>
  <c r="K115" i="31" s="1"/>
  <c r="N115" i="31" s="1"/>
  <c r="F116" i="31"/>
  <c r="K116" i="31" s="1"/>
  <c r="N116" i="31" s="1"/>
  <c r="F64" i="31"/>
  <c r="K64" i="31" s="1"/>
  <c r="N64" i="31" s="1"/>
  <c r="F95" i="31"/>
  <c r="K95" i="31" s="1"/>
  <c r="N95" i="31" s="1"/>
  <c r="F119" i="31"/>
  <c r="K119" i="31" s="1"/>
  <c r="N119" i="31" s="1"/>
  <c r="F131" i="31"/>
  <c r="K131" i="31" s="1"/>
  <c r="N131" i="31" s="1"/>
  <c r="F147" i="31"/>
  <c r="K147" i="31" s="1"/>
  <c r="N147" i="31" s="1"/>
  <c r="F117" i="31"/>
  <c r="K117" i="31" s="1"/>
  <c r="N117" i="31" s="1"/>
  <c r="F65" i="31"/>
  <c r="K65" i="31" s="1"/>
  <c r="N65" i="31" s="1"/>
  <c r="F120" i="31"/>
  <c r="K120" i="31" s="1"/>
  <c r="N120" i="31" s="1"/>
  <c r="F132" i="31"/>
  <c r="K132" i="31" s="1"/>
  <c r="N132" i="31" s="1"/>
  <c r="F9" i="31"/>
  <c r="K9" i="31" s="1"/>
  <c r="D143" i="18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D38" i="18"/>
  <c r="D107" i="18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N9" i="31" l="1"/>
  <c r="F113" i="31"/>
  <c r="K113" i="31" s="1"/>
  <c r="N113" i="31" s="1"/>
  <c r="F36" i="31"/>
  <c r="K36" i="31" s="1"/>
  <c r="N36" i="31" s="1"/>
  <c r="F68" i="31"/>
  <c r="K68" i="31" s="1"/>
  <c r="N68" i="31" s="1"/>
  <c r="F55" i="31"/>
  <c r="K55" i="31" s="1"/>
  <c r="N55" i="31" s="1"/>
  <c r="F111" i="31"/>
  <c r="K111" i="31" s="1"/>
  <c r="N111" i="31" s="1"/>
  <c r="F107" i="31"/>
  <c r="K107" i="31" s="1"/>
  <c r="N107" i="31" s="1"/>
  <c r="F86" i="31"/>
  <c r="K86" i="31" s="1"/>
  <c r="N86" i="31" s="1"/>
  <c r="F110" i="31"/>
  <c r="K110" i="31" s="1"/>
  <c r="N110" i="31" s="1"/>
  <c r="F41" i="31"/>
  <c r="K41" i="31" s="1"/>
  <c r="N41" i="31" s="1"/>
  <c r="F104" i="31"/>
  <c r="K104" i="31" s="1"/>
  <c r="N104" i="31" s="1"/>
  <c r="F54" i="31"/>
  <c r="K54" i="31" s="1"/>
  <c r="N54" i="31" s="1"/>
  <c r="F12" i="31"/>
  <c r="K12" i="31" s="1"/>
  <c r="N12" i="31" s="1"/>
  <c r="F97" i="31"/>
  <c r="K97" i="31" s="1"/>
  <c r="N97" i="31" s="1"/>
  <c r="F103" i="31"/>
  <c r="K103" i="31" s="1"/>
  <c r="N103" i="31" s="1"/>
  <c r="F24" i="31"/>
  <c r="K24" i="31" s="1"/>
  <c r="N24" i="31" s="1"/>
  <c r="F106" i="31"/>
  <c r="K106" i="31" s="1"/>
  <c r="N106" i="31" s="1"/>
  <c r="F33" i="31"/>
  <c r="K33" i="31" s="1"/>
  <c r="N33" i="31" s="1"/>
  <c r="F88" i="31"/>
  <c r="K88" i="31" s="1"/>
  <c r="N88" i="31" s="1"/>
  <c r="F78" i="31"/>
  <c r="K78" i="31" s="1"/>
  <c r="N78" i="31" s="1"/>
  <c r="F18" i="31"/>
  <c r="K18" i="31" s="1"/>
  <c r="N18" i="31" s="1"/>
  <c r="F38" i="31"/>
  <c r="K38" i="31" s="1"/>
  <c r="N38" i="31" s="1"/>
  <c r="F101" i="31"/>
  <c r="K101" i="31" s="1"/>
  <c r="N101" i="31" s="1"/>
  <c r="F23" i="31"/>
  <c r="K23" i="31" s="1"/>
  <c r="N23" i="31" s="1"/>
  <c r="F80" i="31"/>
  <c r="K80" i="31" s="1"/>
  <c r="N80" i="31" s="1"/>
  <c r="F70" i="31"/>
  <c r="K70" i="31" s="1"/>
  <c r="N70" i="31" s="1"/>
  <c r="F85" i="31"/>
  <c r="K85" i="31" s="1"/>
  <c r="N85" i="31" s="1"/>
  <c r="F20" i="31"/>
  <c r="K20" i="31" s="1"/>
  <c r="N20" i="31" s="1"/>
  <c r="F144" i="31"/>
  <c r="K144" i="31" s="1"/>
  <c r="N144" i="31" s="1"/>
  <c r="F37" i="31"/>
  <c r="K37" i="31" s="1"/>
  <c r="N37" i="31" s="1"/>
  <c r="F44" i="31"/>
  <c r="K44" i="31" s="1"/>
  <c r="N44" i="31" s="1"/>
  <c r="F47" i="31"/>
  <c r="K47" i="31" s="1"/>
  <c r="N47" i="31" s="1"/>
  <c r="F62" i="31"/>
  <c r="K62" i="31" s="1"/>
  <c r="N62" i="31" s="1"/>
  <c r="F51" i="31"/>
  <c r="K51" i="31" s="1"/>
  <c r="N51" i="31" s="1"/>
  <c r="F73" i="31"/>
  <c r="K73" i="31" s="1"/>
  <c r="N73" i="31" s="1"/>
  <c r="F72" i="31"/>
  <c r="K72" i="31" s="1"/>
  <c r="N72" i="31" s="1"/>
  <c r="F56" i="31"/>
  <c r="K56" i="31" s="1"/>
  <c r="N56" i="31" s="1"/>
  <c r="F77" i="31"/>
  <c r="K77" i="31" s="1"/>
  <c r="N77" i="31" s="1"/>
  <c r="F59" i="31"/>
  <c r="K59" i="31" s="1"/>
  <c r="N59" i="31" s="1"/>
  <c r="F108" i="31"/>
  <c r="K108" i="31" s="1"/>
  <c r="N108" i="31" s="1"/>
  <c r="F79" i="31"/>
  <c r="K79" i="31" s="1"/>
  <c r="N79" i="31" s="1"/>
  <c r="F63" i="31"/>
  <c r="K63" i="31" s="1"/>
  <c r="N63" i="31" s="1"/>
  <c r="F61" i="31"/>
  <c r="K61" i="31" s="1"/>
  <c r="N61" i="31" s="1"/>
  <c r="F32" i="31"/>
  <c r="K32" i="31" s="1"/>
  <c r="N32" i="31" s="1"/>
  <c r="F145" i="31"/>
  <c r="K145" i="31" s="1"/>
  <c r="N145" i="31" s="1"/>
  <c r="F69" i="31"/>
  <c r="K69" i="31" s="1"/>
  <c r="N69" i="31" s="1"/>
  <c r="F43" i="31"/>
  <c r="K43" i="31" s="1"/>
  <c r="N43" i="31" s="1"/>
  <c r="F96" i="31"/>
  <c r="K96" i="31" s="1"/>
  <c r="N96" i="31" s="1"/>
  <c r="F100" i="31"/>
  <c r="K100" i="31" s="1"/>
  <c r="N100" i="31" s="1"/>
  <c r="F142" i="31"/>
  <c r="K142" i="31" s="1"/>
  <c r="N142" i="31" s="1"/>
  <c r="F137" i="31"/>
  <c r="K137" i="31" s="1"/>
  <c r="N137" i="31" s="1"/>
  <c r="F90" i="31"/>
  <c r="K90" i="31" s="1"/>
  <c r="N90" i="31" s="1"/>
  <c r="F71" i="31"/>
  <c r="K71" i="31" s="1"/>
  <c r="N71" i="31" s="1"/>
  <c r="F14" i="31"/>
  <c r="K14" i="31" s="1"/>
  <c r="N14" i="31" s="1"/>
  <c r="F114" i="31"/>
  <c r="K114" i="31" s="1"/>
  <c r="N114" i="31" s="1"/>
  <c r="F30" i="31"/>
  <c r="K30" i="31" s="1"/>
  <c r="N30" i="31" s="1"/>
  <c r="F17" i="31"/>
  <c r="K17" i="31" s="1"/>
  <c r="N17" i="31" s="1"/>
  <c r="F91" i="31"/>
  <c r="K91" i="31" s="1"/>
  <c r="N91" i="31" s="1"/>
  <c r="F29" i="31"/>
  <c r="K29" i="31" s="1"/>
  <c r="N29" i="31" s="1"/>
  <c r="F143" i="31"/>
  <c r="K143" i="31" s="1"/>
  <c r="N143" i="31" s="1"/>
  <c r="F98" i="31"/>
  <c r="K98" i="31" s="1"/>
  <c r="N98" i="31" s="1"/>
  <c r="F27" i="31"/>
  <c r="K27" i="31" s="1"/>
  <c r="N27" i="31" s="1"/>
  <c r="F48" i="31"/>
  <c r="K48" i="31" s="1"/>
  <c r="N48" i="31" s="1"/>
  <c r="F146" i="31"/>
  <c r="K146" i="31" s="1"/>
  <c r="N146" i="31" s="1"/>
  <c r="F82" i="31"/>
  <c r="K82" i="31" s="1"/>
  <c r="N82" i="31" s="1"/>
  <c r="F87" i="31"/>
  <c r="K87" i="31" s="1"/>
  <c r="N87" i="31" s="1"/>
  <c r="F99" i="31"/>
  <c r="K99" i="31" s="1"/>
  <c r="N99" i="31" s="1"/>
  <c r="F74" i="31"/>
  <c r="K74" i="31" s="1"/>
  <c r="N74" i="31" s="1"/>
  <c r="F21" i="31"/>
  <c r="K21" i="31" s="1"/>
  <c r="N21" i="31" s="1"/>
  <c r="F39" i="31"/>
  <c r="K39" i="31" s="1"/>
  <c r="N39" i="31" s="1"/>
  <c r="F109" i="31"/>
  <c r="K109" i="31" s="1"/>
  <c r="N109" i="31" s="1"/>
  <c r="F83" i="31"/>
  <c r="K83" i="31" s="1"/>
  <c r="N83" i="31" s="1"/>
  <c r="F58" i="31"/>
  <c r="K58" i="31" s="1"/>
  <c r="N58" i="31" s="1"/>
  <c r="F40" i="31"/>
  <c r="K40" i="31" s="1"/>
  <c r="N40" i="31" s="1"/>
  <c r="F138" i="31"/>
  <c r="K138" i="31" s="1"/>
  <c r="N138" i="31" s="1"/>
  <c r="F105" i="31"/>
  <c r="K105" i="31" s="1"/>
  <c r="N105" i="31" s="1"/>
  <c r="F75" i="31"/>
  <c r="K75" i="31" s="1"/>
  <c r="N75" i="31" s="1"/>
  <c r="F31" i="31"/>
  <c r="K31" i="31" s="1"/>
  <c r="N31" i="31" s="1"/>
  <c r="F46" i="31"/>
  <c r="K46" i="31" s="1"/>
  <c r="N46" i="31" s="1"/>
  <c r="F53" i="31"/>
  <c r="K53" i="31" s="1"/>
  <c r="N53" i="31" s="1"/>
  <c r="F50" i="31"/>
  <c r="K50" i="31" s="1"/>
  <c r="N50" i="31" s="1"/>
  <c r="F22" i="31"/>
  <c r="K22" i="31" s="1"/>
  <c r="N22" i="31" s="1"/>
  <c r="F102" i="31"/>
  <c r="K102" i="31" s="1"/>
  <c r="N102" i="31" s="1"/>
  <c r="F60" i="31"/>
  <c r="K60" i="31" s="1"/>
  <c r="N60" i="31" s="1"/>
  <c r="G142" i="17"/>
  <c r="F142" i="17" s="1"/>
  <c r="S142" i="17" s="1"/>
  <c r="F112" i="31"/>
  <c r="K112" i="31" s="1"/>
  <c r="N112" i="31" s="1"/>
  <c r="F35" i="31"/>
  <c r="K35" i="31" s="1"/>
  <c r="N35" i="31" s="1"/>
  <c r="F67" i="31"/>
  <c r="K67" i="31" s="1"/>
  <c r="N67" i="31" s="1"/>
  <c r="F42" i="31"/>
  <c r="K42" i="31" s="1"/>
  <c r="N42" i="31" s="1"/>
  <c r="F57" i="31"/>
  <c r="K57" i="31" s="1"/>
  <c r="N57" i="31" s="1"/>
  <c r="F140" i="31"/>
  <c r="K140" i="31" s="1"/>
  <c r="N140" i="31" s="1"/>
  <c r="F139" i="31"/>
  <c r="K139" i="31" s="1"/>
  <c r="N139" i="31" s="1"/>
  <c r="F45" i="31"/>
  <c r="K45" i="31" s="1"/>
  <c r="N45" i="31" s="1"/>
  <c r="F141" i="31"/>
  <c r="K141" i="31" s="1"/>
  <c r="N141" i="31" s="1"/>
  <c r="F13" i="31"/>
  <c r="K13" i="31" s="1"/>
  <c r="N13" i="31" s="1"/>
  <c r="F89" i="31"/>
  <c r="K89" i="31" s="1"/>
  <c r="N89" i="31" s="1"/>
  <c r="F15" i="31"/>
  <c r="K15" i="31" s="1"/>
  <c r="N15" i="31" s="1"/>
  <c r="F34" i="31"/>
  <c r="K34" i="31" s="1"/>
  <c r="N34" i="31" s="1"/>
  <c r="F28" i="31"/>
  <c r="K28" i="31" s="1"/>
  <c r="N28" i="31" s="1"/>
  <c r="F19" i="31"/>
  <c r="K19" i="31" s="1"/>
  <c r="N19" i="31" s="1"/>
  <c r="F84" i="31"/>
  <c r="K84" i="31" s="1"/>
  <c r="N84" i="31" s="1"/>
  <c r="F81" i="31"/>
  <c r="K81" i="31" s="1"/>
  <c r="N81" i="31" s="1"/>
  <c r="F94" i="31"/>
  <c r="K94" i="31" s="1"/>
  <c r="N94" i="31" s="1"/>
  <c r="F49" i="31"/>
  <c r="K49" i="31" s="1"/>
  <c r="N49" i="31" s="1"/>
  <c r="F26" i="31"/>
  <c r="K26" i="31" s="1"/>
  <c r="N26" i="31" s="1"/>
  <c r="F25" i="31"/>
  <c r="K25" i="31" s="1"/>
  <c r="N25" i="31" s="1"/>
  <c r="F16" i="31"/>
  <c r="K16" i="31" s="1"/>
  <c r="N16" i="31" s="1"/>
  <c r="F76" i="31"/>
  <c r="K76" i="31" s="1"/>
  <c r="N76" i="31" s="1"/>
  <c r="F52" i="31"/>
  <c r="K52" i="31" s="1"/>
  <c r="N52" i="31" s="1"/>
  <c r="F11" i="31"/>
  <c r="K11" i="31" s="1"/>
  <c r="N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S9" i="17" s="1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F38" i="17" l="1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D11" i="18"/>
  <c r="D9" i="18" s="1"/>
  <c r="D94" i="18"/>
  <c r="F93" i="31" l="1"/>
  <c r="F8" i="31" s="1"/>
  <c r="G93" i="17"/>
  <c r="F93" i="17" l="1"/>
  <c r="F8" i="17" s="1"/>
  <c r="G8" i="17"/>
  <c r="K93" i="31"/>
  <c r="N93" i="31" l="1"/>
  <c r="S93" i="17"/>
  <c r="K8" i="31" l="1"/>
  <c r="S8" i="17"/>
  <c r="N8" i="31" l="1"/>
</calcChain>
</file>

<file path=xl/sharedStrings.xml><?xml version="1.0" encoding="utf-8"?>
<sst xmlns="http://schemas.openxmlformats.org/spreadsheetml/2006/main" count="4425" uniqueCount="412">
  <si>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</si>
  <si>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</si>
  <si>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</si>
  <si>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</si>
  <si>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</si>
  <si>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</si>
  <si>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</si>
  <si>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</si>
  <si>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</si>
  <si>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</si>
  <si>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</si>
  <si>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</si>
  <si>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</si>
  <si>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</si>
  <si>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</si>
  <si>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</si>
  <si>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</si>
  <si>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</si>
  <si>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</si>
  <si>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</si>
  <si>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</si>
  <si>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</si>
  <si>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</si>
  <si>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</si>
  <si>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</si>
  <si>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</si>
  <si>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</si>
  <si>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</si>
  <si>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</si>
  <si>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</si>
  <si>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</si>
  <si>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</si>
  <si>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</si>
  <si>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</si>
  <si>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</si>
  <si>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</si>
  <si>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</si>
  <si>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</si>
  <si>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</si>
  <si>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</si>
  <si>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</si>
  <si>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</si>
  <si>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</si>
  <si>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</si>
  <si>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</si>
  <si>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</si>
  <si>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</si>
  <si>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</si>
  <si>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</si>
  <si>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</si>
  <si>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</si>
  <si>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</si>
  <si>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</si>
  <si>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</si>
  <si>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</si>
  <si>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</si>
  <si>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</si>
  <si>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</si>
  <si>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</si>
  <si>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</si>
  <si>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</si>
  <si>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</si>
  <si>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</si>
  <si>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</si>
  <si>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</si>
  <si>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</si>
  <si>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</si>
  <si>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</si>
  <si>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</si>
  <si>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</si>
  <si>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</si>
  <si>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</si>
  <si>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</si>
  <si>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</si>
  <si>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</si>
  <si>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</si>
  <si>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</si>
  <si>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</si>
  <si>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</si>
  <si>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</si>
  <si>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</si>
  <si>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</si>
  <si>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</si>
  <si>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</si>
  <si>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</si>
  <si>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</si>
  <si>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</si>
  <si>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</si>
  <si>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</si>
  <si>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</si>
  <si>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</si>
  <si>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</si>
  <si>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</si>
  <si>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</si>
  <si>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</si>
  <si>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</si>
  <si>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</si>
  <si>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</si>
  <si>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</si>
  <si>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</si>
  <si>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</si>
  <si>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</si>
  <si>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</si>
  <si>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</si>
  <si>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</si>
  <si>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</si>
  <si>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</si>
  <si>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</si>
  <si>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</si>
  <si>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</si>
  <si>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</si>
  <si>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</si>
  <si>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</si>
  <si>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</si>
  <si>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</si>
  <si>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</si>
  <si>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</si>
  <si>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</si>
  <si>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</si>
  <si>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</si>
  <si>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</si>
  <si>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</si>
  <si>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</si>
  <si>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</si>
  <si>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</si>
  <si>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</si>
  <si>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</si>
  <si>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</si>
  <si>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</si>
  <si>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</si>
  <si>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</si>
  <si>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</si>
  <si>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</si>
  <si>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</si>
  <si>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</si>
  <si>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</si>
  <si>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</si>
  <si>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</si>
  <si>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</si>
  <si>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</si>
  <si>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</si>
  <si>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</si>
  <si>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</si>
  <si>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</si>
  <si>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</si>
  <si>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</si>
  <si>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</si>
  <si>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</si>
  <si>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</si>
  <si>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</si>
  <si>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</si>
  <si>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</si>
  <si>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</si>
  <si>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</si>
  <si>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</si>
  <si>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</si>
  <si>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</si>
  <si>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</si>
  <si>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</si>
  <si>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</si>
  <si>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</si>
  <si>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</si>
  <si>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</si>
  <si>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</si>
  <si>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</si>
  <si>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</si>
  <si>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</si>
  <si>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</si>
  <si>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</si>
  <si>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</si>
  <si>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</si>
  <si>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</si>
  <si>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</si>
  <si>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</si>
  <si>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</si>
  <si>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</si>
  <si>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</si>
  <si>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</si>
  <si>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</si>
  <si>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</si>
  <si>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</si>
  <si>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</si>
  <si>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</si>
  <si>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</si>
  <si>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</si>
  <si>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</si>
  <si>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</si>
  <si>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</si>
  <si>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</si>
  <si>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</si>
  <si>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</si>
  <si>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</si>
  <si>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</si>
  <si>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</si>
  <si>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</si>
  <si>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</si>
  <si>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</si>
  <si>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</si>
  <si>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</si>
  <si>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</si>
  <si>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</si>
  <si>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</si>
  <si>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</si>
  <si>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</si>
  <si>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</si>
  <si>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</si>
  <si>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</si>
  <si>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</si>
  <si>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</si>
  <si>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</si>
  <si>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</si>
  <si>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</si>
  <si>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</si>
  <si>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</si>
  <si>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</si>
  <si>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</si>
  <si>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</si>
  <si>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</si>
  <si>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</si>
  <si>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</si>
  <si>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</si>
  <si>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</si>
  <si>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</si>
  <si>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</si>
  <si>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</si>
  <si>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</si>
  <si>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</si>
  <si>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</si>
  <si>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</si>
  <si>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</si>
  <si>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</si>
  <si>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</si>
  <si>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</si>
  <si>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</si>
  <si>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</si>
  <si>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</si>
  <si>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</si>
  <si>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</si>
  <si>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</si>
  <si>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</si>
  <si>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</si>
  <si>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</si>
  <si>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</si>
  <si>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</si>
  <si>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</si>
  <si>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</si>
  <si>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</si>
  <si>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</si>
  <si>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</si>
  <si>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</si>
  <si>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</si>
  <si>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</si>
  <si>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</si>
  <si>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</si>
  <si>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</si>
  <si>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</si>
  <si>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</si>
  <si>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</si>
  <si>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</si>
  <si>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</si>
  <si>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</si>
  <si>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</si>
  <si>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</si>
  <si>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</si>
  <si>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</si>
  <si>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</si>
  <si>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</si>
  <si>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</si>
  <si>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</si>
  <si>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</si>
  <si>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</si>
  <si>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</si>
  <si>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</si>
  <si>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</si>
  <si>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</si>
  <si>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</si>
  <si>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</si>
  <si>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</si>
  <si>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</si>
  <si>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</si>
  <si>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</si>
  <si>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</si>
  <si>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</si>
  <si>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</si>
  <si>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</si>
  <si>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</si>
  <si>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</si>
  <si>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</si>
  <si>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</si>
  <si>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</si>
  <si>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</si>
  <si>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</si>
  <si>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</si>
  <si>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</si>
  <si>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</si>
  <si>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</si>
  <si>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</si>
  <si>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</si>
  <si>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</si>
  <si>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</si>
  <si>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</si>
  <si>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</si>
  <si>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</si>
  <si>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</si>
  <si>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</si>
  <si>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</si>
  <si>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</si>
  <si>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</si>
  <si>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</si>
  <si>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</si>
  <si>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</si>
  <si>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</si>
  <si>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</si>
  <si>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</si>
  <si>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</si>
  <si>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</si>
  <si>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</si>
  <si>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</si>
  <si>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</si>
  <si>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</si>
  <si>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</si>
  <si>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</si>
  <si>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</si>
  <si>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</si>
  <si>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</si>
  <si>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</si>
  <si>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</si>
  <si>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</si>
  <si>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</si>
  <si>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</si>
  <si>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</si>
  <si>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</si>
  <si>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</si>
  <si>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</si>
  <si>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</si>
  <si>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</si>
  <si>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</si>
  <si>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</si>
  <si>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</si>
  <si>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</si>
  <si>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</si>
  <si>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</si>
  <si>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</si>
  <si>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</si>
  <si>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</si>
  <si>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</si>
  <si>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</si>
  <si>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</si>
  <si>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</si>
  <si>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</si>
  <si>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</si>
  <si>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</si>
  <si>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</si>
  <si>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</si>
  <si>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</si>
  <si>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</si>
  <si>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</si>
  <si>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</si>
  <si>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</si>
  <si>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</si>
  <si>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</si>
  <si>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</si>
  <si>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</si>
  <si>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</si>
  <si>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</si>
  <si>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</si>
  <si>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</si>
  <si>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</si>
  <si>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</si>
  <si>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</si>
  <si>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</si>
  <si>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</si>
  <si>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</si>
  <si>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</si>
  <si>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</si>
  <si>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</si>
  <si>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</si>
  <si>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</si>
  <si>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</si>
  <si>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</si>
  <si>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</si>
  <si>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</si>
  <si>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</si>
  <si>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</si>
  <si>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</si>
  <si>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</si>
  <si>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</si>
  <si>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</si>
  <si>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</si>
  <si>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</si>
  <si>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</si>
  <si>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</si>
  <si>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</si>
  <si>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</si>
  <si>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</si>
  <si>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</si>
  <si>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</si>
  <si>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</si>
  <si>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>Итого Территориальная программа ОМС (Протокол № 13-23)</t>
  </si>
  <si>
    <t>Всего Базовая программа ОМС по Протоколу           13-23</t>
  </si>
  <si>
    <t xml:space="preserve">Плановые объемы финансового обеспечения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</si>
  <si>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</si>
  <si>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</si>
  <si>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>Плановые объемы финансового обеспечения по  программе ОМС на 2023 год в стационарных условиях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</si>
  <si>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</si>
  <si>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 xml:space="preserve">Плановые объемы финансового обеспечения по Базовой программе ОМС на 2023 год в амбулаторных условиях ( посещения в неотложной форме).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</si>
  <si>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</si>
  <si>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</si>
  <si>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</si>
  <si>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>Уточнение плановых объемов финансового обеспечения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</si>
  <si>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020051</t>
  </si>
  <si>
    <t>АНМО "Уфимский хоспис"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</si>
</sst>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36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0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0" fontId="42" fillId="0" borderId="18" xfId="233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0" fontId="42" fillId="27" borderId="18" xfId="45" applyFont="1" applyFill="1" applyBorder="1" applyAlignment="1">
      <alignment horizontal="center" vertical="center"/>
    </xf>
    <xf numFmtId="49" fontId="42" fillId="27" borderId="18" xfId="94" applyNumberFormat="1" applyFont="1" applyFill="1" applyBorder="1" applyAlignment="1">
      <alignment horizontal="center" vertical="center"/>
    </xf>
    <xf numFmtId="0" fontId="42" fillId="0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6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4" fontId="42" fillId="2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4" fontId="42" fillId="3" borderId="0" xfId="45" applyNumberFormat="1" applyFont="1" applyFill="1" applyAlignment="1">
      <alignment horizontal="right" vertical="center"/>
    </xf>
    <xf numFmtId="3" fontId="43" fillId="2" borderId="0" xfId="0" applyNumberFormat="1" applyFont="1" applyFill="1" applyAlignment="1">
      <alignment horizontal="right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4" fontId="42" fillId="0" borderId="0" xfId="45" applyNumberFormat="1" applyFont="1" applyFill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4" fontId="42" fillId="3" borderId="1" xfId="0" applyNumberFormat="1" applyFont="1" applyFill="1" applyBorder="1" applyAlignment="1">
      <alignment vertical="center" wrapText="1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6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6" borderId="2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15" xfId="45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  <xf numFmtId="0" fontId="42" fillId="0" borderId="1" xfId="0" quotePrefix="1" applyFont="1" applyFill="1" applyBorder="1" applyAlignment="1">
      <alignment horizontal="center" vertical="center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IT/&#1058;%20&#1040;%20&#1056;%20&#1048;%20&#1060;%20&#1053;%20&#1067;%20&#1045;/2023/13-23%20&#1086;&#1090;%2024.07.2023/&#1060;&#1080;&#1085;&#1072;&#1085;&#1089;&#1099;%20&#1076;&#1083;&#1103;%20&#1089;&#1072;&#1081;&#1090;&#1072;%20&#1085;&#1072;%202023&#1075;%20&#1041;&#1055;%201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23 ТПОМС РБ"/>
      <sheetName val="Свод 2023 БП"/>
      <sheetName val="СМП"/>
      <sheetName val="ДС (пр.13-23)"/>
      <sheetName val="КС"/>
      <sheetName val="АПУ профилактика 13-23"/>
      <sheetName val="АПУ неотл.пом. 13-23"/>
      <sheetName val="АПУ обращения 13-23"/>
      <sheetName val="ОДИ ПГГ Пр.13-23"/>
      <sheetName val="ОДИ МЗ РБ 13-23"/>
      <sheetName val="ФАП (13-23)"/>
      <sheetName val="Гемодиализ (пр.11-23)"/>
      <sheetName val="Мед.реаб.(АПУ,ДС,КС) 13-23"/>
      <sheetName val="Тестирование на грипп 13-23"/>
      <sheetName val="Уточнение грипп"/>
    </sheetNames>
    <sheetDataSet>
      <sheetData sheetId="0" refreshError="1"/>
      <sheetData sheetId="1">
        <row r="155">
          <cell r="E155">
            <v>0</v>
          </cell>
        </row>
      </sheetData>
      <sheetData sheetId="2">
        <row r="155">
          <cell r="D155">
            <v>0</v>
          </cell>
        </row>
      </sheetData>
      <sheetData sheetId="3" refreshError="1"/>
      <sheetData sheetId="4">
        <row r="155">
          <cell r="D155">
            <v>0</v>
          </cell>
        </row>
      </sheetData>
      <sheetData sheetId="5">
        <row r="156">
          <cell r="D156">
            <v>0</v>
          </cell>
        </row>
      </sheetData>
      <sheetData sheetId="6">
        <row r="155">
          <cell r="D155">
            <v>0</v>
          </cell>
        </row>
      </sheetData>
      <sheetData sheetId="7">
        <row r="155">
          <cell r="D155">
            <v>0</v>
          </cell>
        </row>
      </sheetData>
      <sheetData sheetId="8">
        <row r="155">
          <cell r="D155">
            <v>0</v>
          </cell>
        </row>
      </sheetData>
      <sheetData sheetId="9">
        <row r="155">
          <cell r="D155">
            <v>0</v>
          </cell>
        </row>
      </sheetData>
      <sheetData sheetId="10">
        <row r="155">
          <cell r="D155">
            <v>0</v>
          </cell>
        </row>
      </sheetData>
      <sheetData sheetId="11">
        <row r="155">
          <cell r="D155">
            <v>0</v>
          </cell>
        </row>
      </sheetData>
      <sheetData sheetId="12">
        <row r="155">
          <cell r="D155">
            <v>0</v>
          </cell>
        </row>
      </sheetData>
      <sheetData sheetId="13">
        <row r="155">
          <cell r="D155">
            <v>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55"/>
  <sheetViews>
    <sheetView tabSelected="1" zoomScale="90" zoomScaleNormal="90" workbookViewId="0">
      <pane xSplit="3" ySplit="10" topLeftCell="L11" activePane="bottomRight" state="frozen"/>
      <selection pane="topRight" activeCell="D1" sqref="D1"/>
      <selection pane="bottomLeft" activeCell="A14" sqref="A14"/>
      <selection pane="bottomRight" activeCell="D10" sqref="D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2.7109375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86" customWidth="1"/>
    <col min="13" max="13" width="17.28515625" style="86" customWidth="1"/>
    <col min="14" max="14" width="16.140625" style="8" customWidth="1"/>
    <col min="15" max="16384" width="9.140625" style="8"/>
  </cols>
  <sheetData>
    <row r="2" spans="1:14" ht="15.75" x14ac:dyDescent="0.2">
      <c r="A2" s="143" t="s">
        <v>400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x14ac:dyDescent="0.2">
      <c r="C3" s="9"/>
      <c r="N3" s="8" t="s">
        <v>308</v>
      </c>
    </row>
    <row r="4" spans="1:14" s="2" customFormat="1" ht="25.5" customHeight="1" x14ac:dyDescent="0.2">
      <c r="A4" s="144" t="s">
        <v>46</v>
      </c>
      <c r="B4" s="144" t="s">
        <v>59</v>
      </c>
      <c r="C4" s="145" t="s">
        <v>47</v>
      </c>
      <c r="D4" s="146" t="s">
        <v>293</v>
      </c>
      <c r="E4" s="146"/>
      <c r="F4" s="146"/>
      <c r="G4" s="146"/>
      <c r="H4" s="146"/>
      <c r="I4" s="146"/>
      <c r="J4" s="146"/>
      <c r="K4" s="146"/>
      <c r="L4" s="147" t="s">
        <v>396</v>
      </c>
      <c r="M4" s="148"/>
      <c r="N4" s="161" t="s">
        <v>398</v>
      </c>
    </row>
    <row r="5" spans="1:14" ht="15" customHeight="1" x14ac:dyDescent="0.2">
      <c r="A5" s="144"/>
      <c r="B5" s="144"/>
      <c r="C5" s="145"/>
      <c r="D5" s="146" t="s">
        <v>294</v>
      </c>
      <c r="E5" s="146" t="s">
        <v>295</v>
      </c>
      <c r="F5" s="155" t="s">
        <v>296</v>
      </c>
      <c r="G5" s="156"/>
      <c r="H5" s="146" t="s">
        <v>301</v>
      </c>
      <c r="I5" s="146" t="s">
        <v>302</v>
      </c>
      <c r="J5" s="164" t="s">
        <v>345</v>
      </c>
      <c r="K5" s="146" t="s">
        <v>368</v>
      </c>
      <c r="L5" s="147" t="s">
        <v>373</v>
      </c>
      <c r="M5" s="147" t="s">
        <v>397</v>
      </c>
      <c r="N5" s="162"/>
    </row>
    <row r="6" spans="1:14" ht="14.25" customHeight="1" x14ac:dyDescent="0.2">
      <c r="A6" s="144"/>
      <c r="B6" s="144"/>
      <c r="C6" s="145"/>
      <c r="D6" s="146"/>
      <c r="E6" s="146"/>
      <c r="F6" s="157"/>
      <c r="G6" s="158"/>
      <c r="H6" s="146"/>
      <c r="I6" s="146"/>
      <c r="J6" s="165"/>
      <c r="K6" s="146"/>
      <c r="L6" s="148"/>
      <c r="M6" s="148"/>
      <c r="N6" s="162"/>
    </row>
    <row r="7" spans="1:14" ht="63" customHeight="1" x14ac:dyDescent="0.2">
      <c r="A7" s="144"/>
      <c r="B7" s="144"/>
      <c r="C7" s="145"/>
      <c r="D7" s="146"/>
      <c r="E7" s="146"/>
      <c r="F7" s="159"/>
      <c r="G7" s="160"/>
      <c r="H7" s="146"/>
      <c r="I7" s="146"/>
      <c r="J7" s="166"/>
      <c r="K7" s="146"/>
      <c r="L7" s="148"/>
      <c r="M7" s="148"/>
      <c r="N7" s="163"/>
    </row>
    <row r="8" spans="1:14" s="2" customFormat="1" x14ac:dyDescent="0.2">
      <c r="A8" s="167" t="s">
        <v>248</v>
      </c>
      <c r="B8" s="167"/>
      <c r="C8" s="167"/>
      <c r="D8" s="80">
        <f>D10+D9</f>
        <v>28587169702</v>
      </c>
      <c r="E8" s="80">
        <f t="shared" ref="E8:N8" si="0">E10+E9</f>
        <v>7395611865</v>
      </c>
      <c r="F8" s="80">
        <f t="shared" si="0"/>
        <v>24602269089</v>
      </c>
      <c r="G8" s="80">
        <f t="shared" si="0"/>
        <v>0</v>
      </c>
      <c r="H8" s="80">
        <f t="shared" si="0"/>
        <v>4151436195</v>
      </c>
      <c r="I8" s="80">
        <f t="shared" si="0"/>
        <v>1414262116</v>
      </c>
      <c r="J8" s="80">
        <f t="shared" si="0"/>
        <v>1554017603</v>
      </c>
      <c r="K8" s="80">
        <f t="shared" si="0"/>
        <v>67704766570</v>
      </c>
      <c r="L8" s="80">
        <f t="shared" si="0"/>
        <v>4500917738.3699999</v>
      </c>
      <c r="M8" s="80">
        <f t="shared" si="0"/>
        <v>128064276.83</v>
      </c>
      <c r="N8" s="87">
        <f t="shared" si="0"/>
        <v>72333748585.199997</v>
      </c>
    </row>
    <row r="9" spans="1:14" s="3" customFormat="1" ht="11.25" customHeight="1" x14ac:dyDescent="0.2">
      <c r="A9" s="5"/>
      <c r="B9" s="5"/>
      <c r="C9" s="11" t="s">
        <v>56</v>
      </c>
      <c r="D9" s="79">
        <f>КС!D9</f>
        <v>2510914481</v>
      </c>
      <c r="E9" s="79">
        <f>'Свод 2023 БП'!E9</f>
        <v>468958912</v>
      </c>
      <c r="F9" s="79">
        <f>'АПУ профилактика 13-23'!D10+'АПУ профилактика 13-23'!N10+'АПУ неотл.пом. 13-23'!D9+'АПУ обращения 13-23'!D9+'ОДИ ПГГ Пр.13-23'!D9+'ОДИ МЗ РБ 13-23'!D9+'ФАП (13-23)'!D9+'Тестирование на грипп 13-23'!D9</f>
        <v>421361015</v>
      </c>
      <c r="G9" s="81"/>
      <c r="H9" s="79">
        <f>СМП!D9</f>
        <v>85897831</v>
      </c>
      <c r="I9" s="79">
        <f>'Гемодиализ (пр.11-23)'!D9</f>
        <v>90697204</v>
      </c>
      <c r="J9" s="79">
        <f>'Мед.реаб.(АПУ,ДС,КС) 13-23'!D9</f>
        <v>28703260</v>
      </c>
      <c r="K9" s="79">
        <f>D9+E9+F9+H9+I9+J9</f>
        <v>3606532703</v>
      </c>
      <c r="L9" s="90">
        <v>3863542.36</v>
      </c>
      <c r="M9" s="89">
        <v>0</v>
      </c>
      <c r="N9" s="89">
        <f>K9+L9+M9</f>
        <v>3610396245.3600001</v>
      </c>
    </row>
    <row r="10" spans="1:14" s="2" customFormat="1" x14ac:dyDescent="0.2">
      <c r="A10" s="167" t="s">
        <v>247</v>
      </c>
      <c r="B10" s="167"/>
      <c r="C10" s="167"/>
      <c r="D10" s="80">
        <f t="shared" ref="D10:K10" si="1">SUM(D11:D155)-D93</f>
        <v>26076255221</v>
      </c>
      <c r="E10" s="80">
        <f t="shared" si="1"/>
        <v>6926652953</v>
      </c>
      <c r="F10" s="80">
        <f t="shared" si="1"/>
        <v>24180908074</v>
      </c>
      <c r="G10" s="80">
        <f t="shared" si="1"/>
        <v>0</v>
      </c>
      <c r="H10" s="80">
        <f t="shared" si="1"/>
        <v>4065538364</v>
      </c>
      <c r="I10" s="80">
        <f t="shared" si="1"/>
        <v>1323564912</v>
      </c>
      <c r="J10" s="80">
        <f t="shared" si="1"/>
        <v>1525314343</v>
      </c>
      <c r="K10" s="80">
        <f t="shared" si="1"/>
        <v>64098233867</v>
      </c>
      <c r="L10" s="87">
        <f>SUM(L11:L155)-L93</f>
        <v>4497054196.0100002</v>
      </c>
      <c r="M10" s="87">
        <f t="shared" ref="M10:N10" si="2">SUM(M11:M155)-M93</f>
        <v>128064276.83</v>
      </c>
      <c r="N10" s="87">
        <f t="shared" si="2"/>
        <v>68723352339.839996</v>
      </c>
    </row>
    <row r="11" spans="1:14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КС!D11</f>
        <v>52366807</v>
      </c>
      <c r="E11" s="79">
        <f>'Свод 2023 БП'!E11</f>
        <v>12159792</v>
      </c>
      <c r="F11" s="79">
        <f>'АПУ профилактика 13-23'!D12+'АПУ профилактика 13-23'!N12+'АПУ неотл.пом. 13-23'!D11+'АПУ обращения 13-23'!D11+'ОДИ ПГГ Пр.13-23'!D11+'ОДИ МЗ РБ 13-23'!D11+'ФАП (13-23)'!D11+'Тестирование на грипп 13-23'!D11</f>
        <v>136680147</v>
      </c>
      <c r="G11" s="79"/>
      <c r="H11" s="79">
        <f>СМП!D11</f>
        <v>0</v>
      </c>
      <c r="I11" s="79">
        <f>'Гемодиализ (пр.11-23)'!D11</f>
        <v>0</v>
      </c>
      <c r="J11" s="79">
        <f>'Мед.реаб.(АПУ,ДС,КС) 13-23'!D11</f>
        <v>0</v>
      </c>
      <c r="K11" s="79">
        <f t="shared" ref="K11:K42" si="3">D11+E11+F11+H11+I11+J11</f>
        <v>201206746</v>
      </c>
      <c r="L11" s="90">
        <v>12441297.079999998</v>
      </c>
      <c r="M11" s="134"/>
      <c r="N11" s="89">
        <f t="shared" ref="N11:N70" si="4">K11+L11+M11</f>
        <v>213648043.07999998</v>
      </c>
    </row>
    <row r="12" spans="1:14" s="1" customFormat="1" x14ac:dyDescent="0.2">
      <c r="A12" s="25">
        <v>2</v>
      </c>
      <c r="B12" s="14" t="s">
        <v>61</v>
      </c>
      <c r="C12" s="10" t="s">
        <v>232</v>
      </c>
      <c r="D12" s="79">
        <f>КС!D12</f>
        <v>37051751</v>
      </c>
      <c r="E12" s="79">
        <f>'Свод 2023 БП'!E12</f>
        <v>12949238</v>
      </c>
      <c r="F12" s="79">
        <f>'АПУ профилактика 13-23'!D13+'АПУ профилактика 13-23'!N13+'АПУ неотл.пом. 13-23'!D12+'АПУ обращения 13-23'!D12+'ОДИ ПГГ Пр.13-23'!D12+'ОДИ МЗ РБ 13-23'!D12+'ФАП (13-23)'!D12+'Тестирование на грипп 13-23'!D12</f>
        <v>130359986</v>
      </c>
      <c r="G12" s="79"/>
      <c r="H12" s="79">
        <f>СМП!D12</f>
        <v>0</v>
      </c>
      <c r="I12" s="79">
        <f>'Гемодиализ (пр.11-23)'!D12</f>
        <v>0</v>
      </c>
      <c r="J12" s="79">
        <f>'Мед.реаб.(АПУ,ДС,КС) 13-23'!D12</f>
        <v>0</v>
      </c>
      <c r="K12" s="79">
        <f t="shared" si="3"/>
        <v>180360975</v>
      </c>
      <c r="L12" s="90">
        <v>15734687.379999999</v>
      </c>
      <c r="M12" s="134"/>
      <c r="N12" s="89">
        <f t="shared" si="4"/>
        <v>196095662.38</v>
      </c>
    </row>
    <row r="13" spans="1:14" s="22" customFormat="1" x14ac:dyDescent="0.2">
      <c r="A13" s="25">
        <v>3</v>
      </c>
      <c r="B13" s="27" t="s">
        <v>62</v>
      </c>
      <c r="C13" s="21" t="s">
        <v>5</v>
      </c>
      <c r="D13" s="79">
        <f>КС!D13</f>
        <v>221123857</v>
      </c>
      <c r="E13" s="79">
        <f>'Свод 2023 БП'!E13</f>
        <v>35927542</v>
      </c>
      <c r="F13" s="79">
        <f>'АПУ профилактика 13-23'!D14+'АПУ профилактика 13-23'!N14+'АПУ неотл.пом. 13-23'!D13+'АПУ обращения 13-23'!D13+'ОДИ ПГГ Пр.13-23'!D13+'ОДИ МЗ РБ 13-23'!D13+'ФАП (13-23)'!D13+'Тестирование на грипп 13-23'!D13</f>
        <v>330087363</v>
      </c>
      <c r="G13" s="82"/>
      <c r="H13" s="79">
        <f>СМП!D13</f>
        <v>156085380</v>
      </c>
      <c r="I13" s="79">
        <f>'Гемодиализ (пр.11-23)'!D13</f>
        <v>0</v>
      </c>
      <c r="J13" s="79">
        <f>'Мед.реаб.(АПУ,ДС,КС) 13-23'!D13</f>
        <v>0</v>
      </c>
      <c r="K13" s="79">
        <f t="shared" si="3"/>
        <v>743224142</v>
      </c>
      <c r="L13" s="90">
        <v>33145392.830000002</v>
      </c>
      <c r="M13" s="134"/>
      <c r="N13" s="89">
        <f t="shared" si="4"/>
        <v>776369534.83000004</v>
      </c>
    </row>
    <row r="14" spans="1:14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>КС!D14</f>
        <v>42981547</v>
      </c>
      <c r="E14" s="79">
        <f>'Свод 2023 БП'!E14</f>
        <v>13417660</v>
      </c>
      <c r="F14" s="79">
        <f>'АПУ профилактика 13-23'!D15+'АПУ профилактика 13-23'!N15+'АПУ неотл.пом. 13-23'!D14+'АПУ обращения 13-23'!D14+'ОДИ ПГГ Пр.13-23'!D14+'ОДИ МЗ РБ 13-23'!D14+'ФАП (13-23)'!D14+'Тестирование на грипп 13-23'!D14</f>
        <v>140551659</v>
      </c>
      <c r="G14" s="79"/>
      <c r="H14" s="79">
        <f>СМП!D14</f>
        <v>0</v>
      </c>
      <c r="I14" s="79">
        <f>'Гемодиализ (пр.11-23)'!D14</f>
        <v>0</v>
      </c>
      <c r="J14" s="79">
        <f>'Мед.реаб.(АПУ,ДС,КС) 13-23'!D14</f>
        <v>0</v>
      </c>
      <c r="K14" s="79">
        <f t="shared" si="3"/>
        <v>196950866</v>
      </c>
      <c r="L14" s="90">
        <v>12825510.379999999</v>
      </c>
      <c r="M14" s="134"/>
      <c r="N14" s="89">
        <f t="shared" si="4"/>
        <v>209776376.38</v>
      </c>
    </row>
    <row r="15" spans="1:14" s="1" customFormat="1" x14ac:dyDescent="0.2">
      <c r="A15" s="25">
        <v>5</v>
      </c>
      <c r="B15" s="12" t="s">
        <v>64</v>
      </c>
      <c r="C15" s="10" t="s">
        <v>8</v>
      </c>
      <c r="D15" s="79">
        <f>КС!D15</f>
        <v>51428927</v>
      </c>
      <c r="E15" s="79">
        <f>'Свод 2023 БП'!E15</f>
        <v>14535647</v>
      </c>
      <c r="F15" s="79">
        <f>'АПУ профилактика 13-23'!D16+'АПУ профилактика 13-23'!N16+'АПУ неотл.пом. 13-23'!D15+'АПУ обращения 13-23'!D15+'ОДИ ПГГ Пр.13-23'!D15+'ОДИ МЗ РБ 13-23'!D15+'ФАП (13-23)'!D15+'Тестирование на грипп 13-23'!D15</f>
        <v>146747037</v>
      </c>
      <c r="G15" s="79"/>
      <c r="H15" s="79">
        <f>СМП!D15</f>
        <v>0</v>
      </c>
      <c r="I15" s="79">
        <f>'Гемодиализ (пр.11-23)'!D15</f>
        <v>0</v>
      </c>
      <c r="J15" s="79">
        <f>'Мед.реаб.(АПУ,ДС,КС) 13-23'!D15</f>
        <v>0</v>
      </c>
      <c r="K15" s="79">
        <f t="shared" si="3"/>
        <v>212711611</v>
      </c>
      <c r="L15" s="90">
        <v>12485053.699999999</v>
      </c>
      <c r="M15" s="134"/>
      <c r="N15" s="89">
        <f t="shared" si="4"/>
        <v>225196664.69999999</v>
      </c>
    </row>
    <row r="16" spans="1:14" s="22" customFormat="1" x14ac:dyDescent="0.2">
      <c r="A16" s="25">
        <v>6</v>
      </c>
      <c r="B16" s="27" t="s">
        <v>65</v>
      </c>
      <c r="C16" s="21" t="s">
        <v>66</v>
      </c>
      <c r="D16" s="79">
        <f>КС!D16</f>
        <v>589304837</v>
      </c>
      <c r="E16" s="79">
        <f>'Свод 2023 БП'!E16</f>
        <v>93449760</v>
      </c>
      <c r="F16" s="79">
        <f>'АПУ профилактика 13-23'!D17+'АПУ профилактика 13-23'!N17+'АПУ неотл.пом. 13-23'!D16+'АПУ обращения 13-23'!D16+'ОДИ ПГГ Пр.13-23'!D16+'ОДИ МЗ РБ 13-23'!D16+'ФАП (13-23)'!D16+'Тестирование на грипп 13-23'!D16</f>
        <v>810603819</v>
      </c>
      <c r="G16" s="82"/>
      <c r="H16" s="79">
        <f>СМП!D16</f>
        <v>324746681</v>
      </c>
      <c r="I16" s="79">
        <f>'Гемодиализ (пр.11-23)'!D16</f>
        <v>568275</v>
      </c>
      <c r="J16" s="79">
        <f>'Мед.реаб.(АПУ,ДС,КС) 13-23'!D16</f>
        <v>36403898</v>
      </c>
      <c r="K16" s="79">
        <f t="shared" si="3"/>
        <v>1855077270</v>
      </c>
      <c r="L16" s="90">
        <v>59940656.810000002</v>
      </c>
      <c r="M16" s="134"/>
      <c r="N16" s="89">
        <f t="shared" si="4"/>
        <v>1915017926.8099999</v>
      </c>
    </row>
    <row r="17" spans="1:14" s="1" customFormat="1" x14ac:dyDescent="0.2">
      <c r="A17" s="25">
        <v>7</v>
      </c>
      <c r="B17" s="12" t="s">
        <v>67</v>
      </c>
      <c r="C17" s="10" t="s">
        <v>234</v>
      </c>
      <c r="D17" s="79">
        <f>КС!D17</f>
        <v>189845531</v>
      </c>
      <c r="E17" s="79">
        <f>'Свод 2023 БП'!E17</f>
        <v>34984845</v>
      </c>
      <c r="F17" s="79">
        <f>'АПУ профилактика 13-23'!D18+'АПУ профилактика 13-23'!N18+'АПУ неотл.пом. 13-23'!D17+'АПУ обращения 13-23'!D17+'ОДИ ПГГ Пр.13-23'!D17+'ОДИ МЗ РБ 13-23'!D17+'ФАП (13-23)'!D17+'Тестирование на грипп 13-23'!D17</f>
        <v>345784913</v>
      </c>
      <c r="G17" s="79"/>
      <c r="H17" s="79">
        <f>СМП!D17</f>
        <v>0</v>
      </c>
      <c r="I17" s="79">
        <f>'Гемодиализ (пр.11-23)'!D17</f>
        <v>0</v>
      </c>
      <c r="J17" s="79">
        <f>'Мед.реаб.(АПУ,ДС,КС) 13-23'!D17</f>
        <v>18964239</v>
      </c>
      <c r="K17" s="79">
        <f t="shared" si="3"/>
        <v>589579528</v>
      </c>
      <c r="L17" s="90">
        <v>20170570.510000002</v>
      </c>
      <c r="M17" s="134"/>
      <c r="N17" s="89">
        <f t="shared" si="4"/>
        <v>609750098.50999999</v>
      </c>
    </row>
    <row r="18" spans="1:14" s="1" customFormat="1" x14ac:dyDescent="0.2">
      <c r="A18" s="25">
        <v>8</v>
      </c>
      <c r="B18" s="26" t="s">
        <v>68</v>
      </c>
      <c r="C18" s="10" t="s">
        <v>17</v>
      </c>
      <c r="D18" s="79">
        <f>КС!D18</f>
        <v>38772714</v>
      </c>
      <c r="E18" s="79">
        <f>'Свод 2023 БП'!E18</f>
        <v>15518498</v>
      </c>
      <c r="F18" s="79">
        <f>'АПУ профилактика 13-23'!D19+'АПУ профилактика 13-23'!N19+'АПУ неотл.пом. 13-23'!D18+'АПУ обращения 13-23'!D18+'ОДИ ПГГ Пр.13-23'!D18+'ОДИ МЗ РБ 13-23'!D18+'ФАП (13-23)'!D18+'Тестирование на грипп 13-23'!D18</f>
        <v>149969079</v>
      </c>
      <c r="G18" s="79"/>
      <c r="H18" s="79">
        <f>СМП!D18</f>
        <v>0</v>
      </c>
      <c r="I18" s="79">
        <f>'Гемодиализ (пр.11-23)'!D18</f>
        <v>0</v>
      </c>
      <c r="J18" s="79">
        <f>'Мед.реаб.(АПУ,ДС,КС) 13-23'!D18</f>
        <v>0</v>
      </c>
      <c r="K18" s="79">
        <f t="shared" si="3"/>
        <v>204260291</v>
      </c>
      <c r="L18" s="90">
        <v>13470038.209999999</v>
      </c>
      <c r="M18" s="134"/>
      <c r="N18" s="89">
        <f t="shared" si="4"/>
        <v>217730329.21000001</v>
      </c>
    </row>
    <row r="19" spans="1:14" s="1" customFormat="1" x14ac:dyDescent="0.2">
      <c r="A19" s="25">
        <v>9</v>
      </c>
      <c r="B19" s="26" t="s">
        <v>69</v>
      </c>
      <c r="C19" s="10" t="s">
        <v>6</v>
      </c>
      <c r="D19" s="79">
        <f>КС!D19</f>
        <v>62711642</v>
      </c>
      <c r="E19" s="79">
        <f>'Свод 2023 БП'!E19</f>
        <v>12774064</v>
      </c>
      <c r="F19" s="79">
        <f>'АПУ профилактика 13-23'!D20+'АПУ профилактика 13-23'!N20+'АПУ неотл.пом. 13-23'!D19+'АПУ обращения 13-23'!D19+'ОДИ ПГГ Пр.13-23'!D19+'ОДИ МЗ РБ 13-23'!D19+'ФАП (13-23)'!D19+'Тестирование на грипп 13-23'!D19</f>
        <v>161387730</v>
      </c>
      <c r="G19" s="79"/>
      <c r="H19" s="79">
        <f>СМП!D19</f>
        <v>0</v>
      </c>
      <c r="I19" s="79">
        <f>'Гемодиализ (пр.11-23)'!D19</f>
        <v>0</v>
      </c>
      <c r="J19" s="79">
        <f>'Мед.реаб.(АПУ,ДС,КС) 13-23'!D19</f>
        <v>0</v>
      </c>
      <c r="K19" s="79">
        <f t="shared" si="3"/>
        <v>236873436</v>
      </c>
      <c r="L19" s="90">
        <v>13769732.77</v>
      </c>
      <c r="M19" s="134"/>
      <c r="N19" s="89">
        <f t="shared" si="4"/>
        <v>250643168.77000001</v>
      </c>
    </row>
    <row r="20" spans="1:14" s="1" customFormat="1" x14ac:dyDescent="0.2">
      <c r="A20" s="25">
        <v>10</v>
      </c>
      <c r="B20" s="26" t="s">
        <v>70</v>
      </c>
      <c r="C20" s="10" t="s">
        <v>18</v>
      </c>
      <c r="D20" s="79">
        <f>КС!D20</f>
        <v>47592749</v>
      </c>
      <c r="E20" s="79">
        <f>'Свод 2023 БП'!E20</f>
        <v>16861186</v>
      </c>
      <c r="F20" s="79">
        <f>'АПУ профилактика 13-23'!D21+'АПУ профилактика 13-23'!N21+'АПУ неотл.пом. 13-23'!D20+'АПУ обращения 13-23'!D20+'ОДИ ПГГ Пр.13-23'!D20+'ОДИ МЗ РБ 13-23'!D20+'ФАП (13-23)'!D20+'Тестирование на грипп 13-23'!D20</f>
        <v>164912379</v>
      </c>
      <c r="G20" s="79"/>
      <c r="H20" s="79">
        <f>СМП!D20</f>
        <v>0</v>
      </c>
      <c r="I20" s="79">
        <f>'Гемодиализ (пр.11-23)'!D20</f>
        <v>0</v>
      </c>
      <c r="J20" s="79">
        <f>'Мед.реаб.(АПУ,ДС,КС) 13-23'!D20</f>
        <v>0</v>
      </c>
      <c r="K20" s="79">
        <f t="shared" si="3"/>
        <v>229366314</v>
      </c>
      <c r="L20" s="90">
        <v>24750910.140000001</v>
      </c>
      <c r="M20" s="134"/>
      <c r="N20" s="89">
        <f t="shared" si="4"/>
        <v>254117224.13999999</v>
      </c>
    </row>
    <row r="21" spans="1:14" s="1" customFormat="1" x14ac:dyDescent="0.2">
      <c r="A21" s="25">
        <v>11</v>
      </c>
      <c r="B21" s="26" t="s">
        <v>71</v>
      </c>
      <c r="C21" s="10" t="s">
        <v>7</v>
      </c>
      <c r="D21" s="79">
        <f>КС!D21</f>
        <v>50127639</v>
      </c>
      <c r="E21" s="79">
        <f>'Свод 2023 БП'!E21</f>
        <v>13457873</v>
      </c>
      <c r="F21" s="79">
        <f>'АПУ профилактика 13-23'!D22+'АПУ профилактика 13-23'!N22+'АПУ неотл.пом. 13-23'!D21+'АПУ обращения 13-23'!D21+'ОДИ ПГГ Пр.13-23'!D21+'ОДИ МЗ РБ 13-23'!D21+'ФАП (13-23)'!D21+'Тестирование на грипп 13-23'!D21</f>
        <v>143057396</v>
      </c>
      <c r="G21" s="79"/>
      <c r="H21" s="79">
        <f>СМП!D21</f>
        <v>0</v>
      </c>
      <c r="I21" s="79">
        <f>'Гемодиализ (пр.11-23)'!D21</f>
        <v>0</v>
      </c>
      <c r="J21" s="79">
        <f>'Мед.реаб.(АПУ,ДС,КС) 13-23'!D21</f>
        <v>0</v>
      </c>
      <c r="K21" s="79">
        <f t="shared" si="3"/>
        <v>206642908</v>
      </c>
      <c r="L21" s="90">
        <v>12763787.33</v>
      </c>
      <c r="M21" s="134"/>
      <c r="N21" s="89">
        <f t="shared" si="4"/>
        <v>219406695.33000001</v>
      </c>
    </row>
    <row r="22" spans="1:14" s="1" customFormat="1" x14ac:dyDescent="0.2">
      <c r="A22" s="25">
        <v>12</v>
      </c>
      <c r="B22" s="26" t="s">
        <v>72</v>
      </c>
      <c r="C22" s="10" t="s">
        <v>19</v>
      </c>
      <c r="D22" s="79">
        <f>КС!D22</f>
        <v>135775007</v>
      </c>
      <c r="E22" s="79">
        <f>'Свод 2023 БП'!E22</f>
        <v>26751433</v>
      </c>
      <c r="F22" s="79">
        <f>'АПУ профилактика 13-23'!D23+'АПУ профилактика 13-23'!N23+'АПУ неотл.пом. 13-23'!D22+'АПУ обращения 13-23'!D22+'ОДИ ПГГ Пр.13-23'!D22+'ОДИ МЗ РБ 13-23'!D22+'ФАП (13-23)'!D22+'Тестирование на грипп 13-23'!D22</f>
        <v>267494338</v>
      </c>
      <c r="G22" s="79"/>
      <c r="H22" s="79">
        <f>СМП!D22</f>
        <v>0</v>
      </c>
      <c r="I22" s="79">
        <f>'Гемодиализ (пр.11-23)'!D22</f>
        <v>0</v>
      </c>
      <c r="J22" s="79">
        <f>'Мед.реаб.(АПУ,ДС,КС) 13-23'!D22</f>
        <v>0</v>
      </c>
      <c r="K22" s="79">
        <f t="shared" si="3"/>
        <v>430020778</v>
      </c>
      <c r="L22" s="90">
        <v>17457237.5</v>
      </c>
      <c r="M22" s="134"/>
      <c r="N22" s="89">
        <f t="shared" si="4"/>
        <v>447478015.5</v>
      </c>
    </row>
    <row r="23" spans="1:14" s="1" customFormat="1" x14ac:dyDescent="0.2">
      <c r="A23" s="25">
        <v>13</v>
      </c>
      <c r="B23" s="26" t="s">
        <v>256</v>
      </c>
      <c r="C23" s="10" t="s">
        <v>257</v>
      </c>
      <c r="D23" s="79">
        <f>КС!D23</f>
        <v>0</v>
      </c>
      <c r="E23" s="79">
        <f>'Свод 2023 БП'!E23</f>
        <v>0</v>
      </c>
      <c r="F23" s="79">
        <f>'АПУ профилактика 13-23'!D24+'АПУ профилактика 13-23'!N24+'АПУ неотл.пом. 13-23'!D23+'АПУ обращения 13-23'!D23+'ОДИ ПГГ Пр.13-23'!D23+'ОДИ МЗ РБ 13-23'!D23+'ФАП (13-23)'!D23+'Тестирование на грипп 13-23'!D23</f>
        <v>4609368</v>
      </c>
      <c r="G23" s="79"/>
      <c r="H23" s="79">
        <f>СМП!D23</f>
        <v>0</v>
      </c>
      <c r="I23" s="79">
        <f>'Гемодиализ (пр.11-23)'!D23</f>
        <v>0</v>
      </c>
      <c r="J23" s="79">
        <f>'Мед.реаб.(АПУ,ДС,КС) 13-23'!D23</f>
        <v>0</v>
      </c>
      <c r="K23" s="79">
        <f t="shared" si="3"/>
        <v>4609368</v>
      </c>
      <c r="L23" s="90">
        <v>0</v>
      </c>
      <c r="M23" s="134"/>
      <c r="N23" s="89">
        <f t="shared" si="4"/>
        <v>4609368</v>
      </c>
    </row>
    <row r="24" spans="1:14" s="1" customFormat="1" x14ac:dyDescent="0.2">
      <c r="A24" s="25">
        <v>14</v>
      </c>
      <c r="B24" s="12" t="s">
        <v>73</v>
      </c>
      <c r="C24" s="10" t="s">
        <v>74</v>
      </c>
      <c r="D24" s="79">
        <f>КС!D24</f>
        <v>0</v>
      </c>
      <c r="E24" s="79">
        <f>'Свод 2023 БП'!E24</f>
        <v>0</v>
      </c>
      <c r="F24" s="79">
        <f>'АПУ профилактика 13-23'!D25+'АПУ профилактика 13-23'!N25+'АПУ неотл.пом. 13-23'!D24+'АПУ обращения 13-23'!D24+'ОДИ ПГГ Пр.13-23'!D24+'ОДИ МЗ РБ 13-23'!D24+'ФАП (13-23)'!D24+'Тестирование на грипп 13-23'!D24</f>
        <v>0</v>
      </c>
      <c r="G24" s="79"/>
      <c r="H24" s="79">
        <f>СМП!D24</f>
        <v>0</v>
      </c>
      <c r="I24" s="79">
        <f>'Гемодиализ (пр.11-23)'!D24</f>
        <v>0</v>
      </c>
      <c r="J24" s="79">
        <f>'Мед.реаб.(АПУ,ДС,КС) 13-23'!D24</f>
        <v>0</v>
      </c>
      <c r="K24" s="79">
        <f t="shared" si="3"/>
        <v>0</v>
      </c>
      <c r="L24" s="90">
        <v>0</v>
      </c>
      <c r="M24" s="134"/>
      <c r="N24" s="89">
        <f t="shared" si="4"/>
        <v>0</v>
      </c>
    </row>
    <row r="25" spans="1:14" s="1" customFormat="1" x14ac:dyDescent="0.2">
      <c r="A25" s="25">
        <v>15</v>
      </c>
      <c r="B25" s="26" t="s">
        <v>75</v>
      </c>
      <c r="C25" s="10" t="s">
        <v>22</v>
      </c>
      <c r="D25" s="79">
        <f>КС!D25</f>
        <v>58248458</v>
      </c>
      <c r="E25" s="79">
        <f>'Свод 2023 БП'!E25</f>
        <v>17716154</v>
      </c>
      <c r="F25" s="79">
        <f>'АПУ профилактика 13-23'!D26+'АПУ профилактика 13-23'!N26+'АПУ неотл.пом. 13-23'!D25+'АПУ обращения 13-23'!D25+'ОДИ ПГГ Пр.13-23'!D25+'ОДИ МЗ РБ 13-23'!D25+'ФАП (13-23)'!D25+'Тестирование на грипп 13-23'!D25</f>
        <v>167693890</v>
      </c>
      <c r="G25" s="79"/>
      <c r="H25" s="79">
        <f>СМП!D25</f>
        <v>0</v>
      </c>
      <c r="I25" s="79">
        <f>'Гемодиализ (пр.11-23)'!D25</f>
        <v>0</v>
      </c>
      <c r="J25" s="79">
        <f>'Мед.реаб.(АПУ,ДС,КС) 13-23'!D25</f>
        <v>0</v>
      </c>
      <c r="K25" s="79">
        <f t="shared" si="3"/>
        <v>243658502</v>
      </c>
      <c r="L25" s="90">
        <v>14244972.539999999</v>
      </c>
      <c r="M25" s="134"/>
      <c r="N25" s="89">
        <f t="shared" si="4"/>
        <v>257903474.53999999</v>
      </c>
    </row>
    <row r="26" spans="1:14" s="1" customFormat="1" x14ac:dyDescent="0.2">
      <c r="A26" s="25">
        <v>16</v>
      </c>
      <c r="B26" s="26" t="s">
        <v>76</v>
      </c>
      <c r="C26" s="10" t="s">
        <v>10</v>
      </c>
      <c r="D26" s="79">
        <f>КС!D26</f>
        <v>76686916</v>
      </c>
      <c r="E26" s="79">
        <f>'Свод 2023 БП'!E26</f>
        <v>25135907</v>
      </c>
      <c r="F26" s="79">
        <f>'АПУ профилактика 13-23'!D27+'АПУ профилактика 13-23'!N27+'АПУ неотл.пом. 13-23'!D26+'АПУ обращения 13-23'!D26+'ОДИ ПГГ Пр.13-23'!D26+'ОДИ МЗ РБ 13-23'!D26+'ФАП (13-23)'!D26+'Тестирование на грипп 13-23'!D26</f>
        <v>237879230</v>
      </c>
      <c r="G26" s="79"/>
      <c r="H26" s="79">
        <f>СМП!D26</f>
        <v>0</v>
      </c>
      <c r="I26" s="79">
        <f>'Гемодиализ (пр.11-23)'!D26</f>
        <v>0</v>
      </c>
      <c r="J26" s="79">
        <f>'Мед.реаб.(АПУ,ДС,КС) 13-23'!D26</f>
        <v>0</v>
      </c>
      <c r="K26" s="79">
        <f t="shared" si="3"/>
        <v>339702053</v>
      </c>
      <c r="L26" s="90">
        <v>24600360.699999999</v>
      </c>
      <c r="M26" s="134"/>
      <c r="N26" s="89">
        <f t="shared" si="4"/>
        <v>364302413.69999999</v>
      </c>
    </row>
    <row r="27" spans="1:14" s="1" customFormat="1" x14ac:dyDescent="0.2">
      <c r="A27" s="25">
        <v>17</v>
      </c>
      <c r="B27" s="26" t="s">
        <v>77</v>
      </c>
      <c r="C27" s="10" t="s">
        <v>235</v>
      </c>
      <c r="D27" s="79">
        <f>КС!D27</f>
        <v>125214757</v>
      </c>
      <c r="E27" s="79">
        <f>'Свод 2023 БП'!E27</f>
        <v>31806348</v>
      </c>
      <c r="F27" s="79">
        <f>'АПУ профилактика 13-23'!D28+'АПУ профилактика 13-23'!N28+'АПУ неотл.пом. 13-23'!D27+'АПУ обращения 13-23'!D27+'ОДИ ПГГ Пр.13-23'!D27+'ОДИ МЗ РБ 13-23'!D27+'ФАП (13-23)'!D27+'Тестирование на грипп 13-23'!D27</f>
        <v>325342184</v>
      </c>
      <c r="G27" s="79"/>
      <c r="H27" s="79">
        <f>СМП!D27</f>
        <v>0</v>
      </c>
      <c r="I27" s="79">
        <f>'Гемодиализ (пр.11-23)'!D27</f>
        <v>0</v>
      </c>
      <c r="J27" s="79">
        <f>'Мед.реаб.(АПУ,ДС,КС) 13-23'!D27</f>
        <v>0</v>
      </c>
      <c r="K27" s="79">
        <f t="shared" si="3"/>
        <v>482363289</v>
      </c>
      <c r="L27" s="90">
        <v>24654570.41</v>
      </c>
      <c r="M27" s="134"/>
      <c r="N27" s="89">
        <f t="shared" si="4"/>
        <v>507017859.41000003</v>
      </c>
    </row>
    <row r="28" spans="1:14" s="22" customFormat="1" x14ac:dyDescent="0.2">
      <c r="A28" s="25">
        <v>18</v>
      </c>
      <c r="B28" s="27" t="s">
        <v>78</v>
      </c>
      <c r="C28" s="21" t="s">
        <v>9</v>
      </c>
      <c r="D28" s="79">
        <f>КС!D28</f>
        <v>580063104</v>
      </c>
      <c r="E28" s="79">
        <f>'Свод 2023 БП'!E28</f>
        <v>64880199</v>
      </c>
      <c r="F28" s="79">
        <f>'АПУ профилактика 13-23'!D29+'АПУ профилактика 13-23'!N29+'АПУ неотл.пом. 13-23'!D28+'АПУ обращения 13-23'!D28+'ОДИ ПГГ Пр.13-23'!D28+'ОДИ МЗ РБ 13-23'!D28+'ФАП (13-23)'!D28+'Тестирование на грипп 13-23'!D28</f>
        <v>590677810</v>
      </c>
      <c r="G28" s="82"/>
      <c r="H28" s="79">
        <f>СМП!D28</f>
        <v>222799397</v>
      </c>
      <c r="I28" s="79">
        <f>'Гемодиализ (пр.11-23)'!D28</f>
        <v>0</v>
      </c>
      <c r="J28" s="79">
        <f>'Мед.реаб.(АПУ,ДС,КС) 13-23'!D28</f>
        <v>37623733</v>
      </c>
      <c r="K28" s="79">
        <f t="shared" si="3"/>
        <v>1496044243</v>
      </c>
      <c r="L28" s="90">
        <v>46407636.789999992</v>
      </c>
      <c r="M28" s="134"/>
      <c r="N28" s="89">
        <f t="shared" si="4"/>
        <v>1542451879.79</v>
      </c>
    </row>
    <row r="29" spans="1:14" s="1" customFormat="1" x14ac:dyDescent="0.2">
      <c r="A29" s="25">
        <v>19</v>
      </c>
      <c r="B29" s="12" t="s">
        <v>79</v>
      </c>
      <c r="C29" s="10" t="s">
        <v>11</v>
      </c>
      <c r="D29" s="79">
        <f>КС!D29</f>
        <v>29743572</v>
      </c>
      <c r="E29" s="79">
        <f>'Свод 2023 БП'!E29</f>
        <v>10795567</v>
      </c>
      <c r="F29" s="79">
        <f>'АПУ профилактика 13-23'!D30+'АПУ профилактика 13-23'!N30+'АПУ неотл.пом. 13-23'!D29+'АПУ обращения 13-23'!D29+'ОДИ ПГГ Пр.13-23'!D29+'ОДИ МЗ РБ 13-23'!D29+'ФАП (13-23)'!D29+'Тестирование на грипп 13-23'!D29</f>
        <v>114411411</v>
      </c>
      <c r="G29" s="79"/>
      <c r="H29" s="79">
        <f>СМП!D29</f>
        <v>0</v>
      </c>
      <c r="I29" s="79">
        <f>'Гемодиализ (пр.11-23)'!D29</f>
        <v>0</v>
      </c>
      <c r="J29" s="79">
        <f>'Мед.реаб.(АПУ,ДС,КС) 13-23'!D29</f>
        <v>0</v>
      </c>
      <c r="K29" s="79">
        <f t="shared" si="3"/>
        <v>154950550</v>
      </c>
      <c r="L29" s="90">
        <v>7970675.9400000004</v>
      </c>
      <c r="M29" s="134"/>
      <c r="N29" s="89">
        <f t="shared" si="4"/>
        <v>162921225.94</v>
      </c>
    </row>
    <row r="30" spans="1:14" s="1" customFormat="1" x14ac:dyDescent="0.2">
      <c r="A30" s="25">
        <v>20</v>
      </c>
      <c r="B30" s="12" t="s">
        <v>80</v>
      </c>
      <c r="C30" s="10" t="s">
        <v>236</v>
      </c>
      <c r="D30" s="79">
        <f>КС!D30</f>
        <v>28946102</v>
      </c>
      <c r="E30" s="79">
        <f>'Свод 2023 БП'!E30</f>
        <v>8330324</v>
      </c>
      <c r="F30" s="79">
        <f>'АПУ профилактика 13-23'!D31+'АПУ профилактика 13-23'!N31+'АПУ неотл.пом. 13-23'!D30+'АПУ обращения 13-23'!D30+'ОДИ ПГГ Пр.13-23'!D30+'ОДИ МЗ РБ 13-23'!D30+'ФАП (13-23)'!D30+'Тестирование на грипп 13-23'!D30</f>
        <v>85253821</v>
      </c>
      <c r="G30" s="79"/>
      <c r="H30" s="79">
        <f>СМП!D30</f>
        <v>0</v>
      </c>
      <c r="I30" s="79">
        <f>'Гемодиализ (пр.11-23)'!D30</f>
        <v>0</v>
      </c>
      <c r="J30" s="79">
        <f>'Мед.реаб.(АПУ,ДС,КС) 13-23'!D30</f>
        <v>0</v>
      </c>
      <c r="K30" s="79">
        <f t="shared" si="3"/>
        <v>122530247</v>
      </c>
      <c r="L30" s="90">
        <v>13254089.140000001</v>
      </c>
      <c r="M30" s="134"/>
      <c r="N30" s="89">
        <f t="shared" si="4"/>
        <v>135784336.13999999</v>
      </c>
    </row>
    <row r="31" spans="1:14" x14ac:dyDescent="0.2">
      <c r="A31" s="25">
        <v>21</v>
      </c>
      <c r="B31" s="12" t="s">
        <v>81</v>
      </c>
      <c r="C31" s="10" t="s">
        <v>82</v>
      </c>
      <c r="D31" s="79">
        <f>КС!D31</f>
        <v>194446524</v>
      </c>
      <c r="E31" s="79">
        <f>'Свод 2023 БП'!E31</f>
        <v>42365899</v>
      </c>
      <c r="F31" s="79">
        <f>'АПУ профилактика 13-23'!D32+'АПУ профилактика 13-23'!N32+'АПУ неотл.пом. 13-23'!D31+'АПУ обращения 13-23'!D31+'ОДИ ПГГ Пр.13-23'!D31+'ОДИ МЗ РБ 13-23'!D31+'ФАП (13-23)'!D31+'Тестирование на грипп 13-23'!D31</f>
        <v>405416492</v>
      </c>
      <c r="G31" s="83"/>
      <c r="H31" s="79">
        <f>СМП!D31</f>
        <v>0</v>
      </c>
      <c r="I31" s="79">
        <f>'Гемодиализ (пр.11-23)'!D31</f>
        <v>0</v>
      </c>
      <c r="J31" s="79">
        <f>'Мед.реаб.(АПУ,ДС,КС) 13-23'!D31</f>
        <v>14080949</v>
      </c>
      <c r="K31" s="79">
        <f t="shared" si="3"/>
        <v>656309864</v>
      </c>
      <c r="L31" s="90">
        <v>44576530.269999996</v>
      </c>
      <c r="M31" s="134"/>
      <c r="N31" s="89">
        <f t="shared" si="4"/>
        <v>700886394.26999998</v>
      </c>
    </row>
    <row r="32" spans="1:14" s="22" customFormat="1" x14ac:dyDescent="0.2">
      <c r="A32" s="25">
        <v>22</v>
      </c>
      <c r="B32" s="23" t="s">
        <v>83</v>
      </c>
      <c r="C32" s="21" t="s">
        <v>40</v>
      </c>
      <c r="D32" s="79">
        <f>КС!D32</f>
        <v>374012835</v>
      </c>
      <c r="E32" s="79">
        <f>'Свод 2023 БП'!E32</f>
        <v>35251097</v>
      </c>
      <c r="F32" s="79">
        <f>'АПУ профилактика 13-23'!D33+'АПУ профилактика 13-23'!N33+'АПУ неотл.пом. 13-23'!D32+'АПУ обращения 13-23'!D32+'ОДИ ПГГ Пр.13-23'!D32+'ОДИ МЗ РБ 13-23'!D32+'ФАП (13-23)'!D32+'Тестирование на грипп 13-23'!D32</f>
        <v>342270116</v>
      </c>
      <c r="G32" s="82"/>
      <c r="H32" s="79">
        <f>СМП!D32</f>
        <v>151763448</v>
      </c>
      <c r="I32" s="79">
        <f>'Гемодиализ (пр.11-23)'!D32</f>
        <v>0</v>
      </c>
      <c r="J32" s="79">
        <f>'Мед.реаб.(АПУ,ДС,КС) 13-23'!D32</f>
        <v>5032954</v>
      </c>
      <c r="K32" s="79">
        <f t="shared" si="3"/>
        <v>908330450</v>
      </c>
      <c r="L32" s="90">
        <v>50937106.620000005</v>
      </c>
      <c r="M32" s="134"/>
      <c r="N32" s="89">
        <f t="shared" si="4"/>
        <v>959267556.62</v>
      </c>
    </row>
    <row r="33" spans="1:14" s="22" customFormat="1" x14ac:dyDescent="0.2">
      <c r="A33" s="25">
        <v>23</v>
      </c>
      <c r="B33" s="27" t="s">
        <v>84</v>
      </c>
      <c r="C33" s="21" t="s">
        <v>85</v>
      </c>
      <c r="D33" s="79">
        <f>КС!D33</f>
        <v>0</v>
      </c>
      <c r="E33" s="79">
        <f>'Свод 2023 БП'!E33</f>
        <v>7203787</v>
      </c>
      <c r="F33" s="79">
        <f>'АПУ профилактика 13-23'!D34+'АПУ профилактика 13-23'!N34+'АПУ неотл.пом. 13-23'!D33+'АПУ обращения 13-23'!D33+'ОДИ ПГГ Пр.13-23'!D33+'ОДИ МЗ РБ 13-23'!D33+'ФАП (13-23)'!D33+'Тестирование на грипп 13-23'!D33</f>
        <v>118484479</v>
      </c>
      <c r="G33" s="82"/>
      <c r="H33" s="79">
        <f>СМП!D33</f>
        <v>24201955</v>
      </c>
      <c r="I33" s="79">
        <f>'Гемодиализ (пр.11-23)'!D33</f>
        <v>0</v>
      </c>
      <c r="J33" s="79">
        <f>'Мед.реаб.(АПУ,ДС,КС) 13-23'!D33</f>
        <v>0</v>
      </c>
      <c r="K33" s="79">
        <f t="shared" si="3"/>
        <v>149890221</v>
      </c>
      <c r="L33" s="90">
        <v>0</v>
      </c>
      <c r="M33" s="134"/>
      <c r="N33" s="89">
        <f t="shared" si="4"/>
        <v>149890221</v>
      </c>
    </row>
    <row r="34" spans="1:14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>КС!D34</f>
        <v>0</v>
      </c>
      <c r="E34" s="79">
        <f>'Свод 2023 БП'!E34</f>
        <v>0</v>
      </c>
      <c r="F34" s="79">
        <f>'АПУ профилактика 13-23'!D35+'АПУ профилактика 13-23'!N35+'АПУ неотл.пом. 13-23'!D34+'АПУ обращения 13-23'!D34+'ОДИ ПГГ Пр.13-23'!D34+'ОДИ МЗ РБ 13-23'!D34+'ФАП (13-23)'!D34+'Тестирование на грипп 13-23'!D34</f>
        <v>4939490</v>
      </c>
      <c r="G34" s="79"/>
      <c r="H34" s="79">
        <f>СМП!D34</f>
        <v>0</v>
      </c>
      <c r="I34" s="79">
        <f>'Гемодиализ (пр.11-23)'!D34</f>
        <v>0</v>
      </c>
      <c r="J34" s="79">
        <f>'Мед.реаб.(АПУ,ДС,КС) 13-23'!D34</f>
        <v>0</v>
      </c>
      <c r="K34" s="79">
        <f t="shared" si="3"/>
        <v>4939490</v>
      </c>
      <c r="L34" s="90">
        <v>0</v>
      </c>
      <c r="M34" s="134"/>
      <c r="N34" s="89">
        <f t="shared" si="4"/>
        <v>4939490</v>
      </c>
    </row>
    <row r="35" spans="1:14" s="1" customFormat="1" ht="24" x14ac:dyDescent="0.2">
      <c r="A35" s="25">
        <v>25</v>
      </c>
      <c r="B35" s="26" t="s">
        <v>88</v>
      </c>
      <c r="C35" s="10" t="s">
        <v>89</v>
      </c>
      <c r="D35" s="79">
        <f>КС!D35</f>
        <v>0</v>
      </c>
      <c r="E35" s="79">
        <f>'Свод 2023 БП'!E35</f>
        <v>0</v>
      </c>
      <c r="F35" s="79">
        <f>'АПУ профилактика 13-23'!D36+'АПУ профилактика 13-23'!N36+'АПУ неотл.пом. 13-23'!D35+'АПУ обращения 13-23'!D35+'ОДИ ПГГ Пр.13-23'!D35+'ОДИ МЗ РБ 13-23'!D35+'ФАП (13-23)'!D35+'Тестирование на грипп 13-23'!D35</f>
        <v>0</v>
      </c>
      <c r="G35" s="79"/>
      <c r="H35" s="79">
        <f>СМП!D35</f>
        <v>0</v>
      </c>
      <c r="I35" s="79">
        <f>'Гемодиализ (пр.11-23)'!D35</f>
        <v>0</v>
      </c>
      <c r="J35" s="79">
        <f>'Мед.реаб.(АПУ,ДС,КС) 13-23'!D35</f>
        <v>19406618</v>
      </c>
      <c r="K35" s="79">
        <f t="shared" si="3"/>
        <v>19406618</v>
      </c>
      <c r="L35" s="90">
        <v>0</v>
      </c>
      <c r="M35" s="134"/>
      <c r="N35" s="89">
        <f t="shared" si="4"/>
        <v>19406618</v>
      </c>
    </row>
    <row r="36" spans="1:14" s="1" customFormat="1" x14ac:dyDescent="0.2">
      <c r="A36" s="25">
        <v>26</v>
      </c>
      <c r="B36" s="12" t="s">
        <v>90</v>
      </c>
      <c r="C36" s="10" t="s">
        <v>91</v>
      </c>
      <c r="D36" s="79">
        <f>КС!D36</f>
        <v>1233600489</v>
      </c>
      <c r="E36" s="79">
        <f>'Свод 2023 БП'!E36</f>
        <v>114280248</v>
      </c>
      <c r="F36" s="79">
        <f>'АПУ профилактика 13-23'!D37+'АПУ профилактика 13-23'!N37+'АПУ неотл.пом. 13-23'!D36+'АПУ обращения 13-23'!D36+'ОДИ ПГГ Пр.13-23'!D36+'ОДИ МЗ РБ 13-23'!D36+'ФАП (13-23)'!D36+'Тестирование на грипп 13-23'!D36</f>
        <v>954052331</v>
      </c>
      <c r="G36" s="79"/>
      <c r="H36" s="79">
        <f>СМП!D36</f>
        <v>0</v>
      </c>
      <c r="I36" s="79">
        <f>'Гемодиализ (пр.11-23)'!D36</f>
        <v>1521957</v>
      </c>
      <c r="J36" s="79">
        <f>'Мед.реаб.(АПУ,ДС,КС) 13-23'!D36</f>
        <v>31445694</v>
      </c>
      <c r="K36" s="79">
        <f t="shared" si="3"/>
        <v>2334900719</v>
      </c>
      <c r="L36" s="90">
        <v>44543356.689999998</v>
      </c>
      <c r="M36" s="134"/>
      <c r="N36" s="89">
        <f t="shared" si="4"/>
        <v>2379444075.6900001</v>
      </c>
    </row>
    <row r="37" spans="1:14" s="1" customFormat="1" x14ac:dyDescent="0.2">
      <c r="A37" s="25">
        <v>27</v>
      </c>
      <c r="B37" s="26" t="s">
        <v>92</v>
      </c>
      <c r="C37" s="10" t="s">
        <v>93</v>
      </c>
      <c r="D37" s="79">
        <f>КС!D37</f>
        <v>194880446</v>
      </c>
      <c r="E37" s="79">
        <f>'Свод 2023 БП'!E37</f>
        <v>37013998</v>
      </c>
      <c r="F37" s="79">
        <f>'АПУ профилактика 13-23'!D38+'АПУ профилактика 13-23'!N38+'АПУ неотл.пом. 13-23'!D37+'АПУ обращения 13-23'!D37+'ОДИ ПГГ Пр.13-23'!D37+'ОДИ МЗ РБ 13-23'!D37+'ФАП (13-23)'!D37+'Тестирование на грипп 13-23'!D37</f>
        <v>261092335</v>
      </c>
      <c r="G37" s="79"/>
      <c r="H37" s="79">
        <f>СМП!D37</f>
        <v>0</v>
      </c>
      <c r="I37" s="79">
        <f>'Гемодиализ (пр.11-23)'!D37</f>
        <v>757700</v>
      </c>
      <c r="J37" s="79">
        <f>'Мед.реаб.(АПУ,ДС,КС) 13-23'!D37</f>
        <v>0</v>
      </c>
      <c r="K37" s="79">
        <f t="shared" si="3"/>
        <v>493744479</v>
      </c>
      <c r="L37" s="90">
        <v>10675249.360000001</v>
      </c>
      <c r="M37" s="134"/>
      <c r="N37" s="89">
        <f t="shared" si="4"/>
        <v>504419728.36000001</v>
      </c>
    </row>
    <row r="38" spans="1:14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>КС!D38</f>
        <v>97133746</v>
      </c>
      <c r="E38" s="79">
        <f>'Свод 2023 БП'!E38</f>
        <v>31879772</v>
      </c>
      <c r="F38" s="79">
        <f>'АПУ профилактика 13-23'!D39+'АПУ профилактика 13-23'!N39+'АПУ неотл.пом. 13-23'!D38+'АПУ обращения 13-23'!D38+'ОДИ ПГГ Пр.13-23'!D38+'ОДИ МЗ РБ 13-23'!D38+'ФАП (13-23)'!D38+'Тестирование на грипп 13-23'!D38</f>
        <v>204060651</v>
      </c>
      <c r="G38" s="79"/>
      <c r="H38" s="79">
        <f>СМП!D38</f>
        <v>0</v>
      </c>
      <c r="I38" s="79">
        <f>'Гемодиализ (пр.11-23)'!D38</f>
        <v>0</v>
      </c>
      <c r="J38" s="79">
        <f>'Мед.реаб.(АПУ,ДС,КС) 13-23'!D38</f>
        <v>15681919</v>
      </c>
      <c r="K38" s="79">
        <f t="shared" si="3"/>
        <v>348756088</v>
      </c>
      <c r="L38" s="90">
        <v>1907643</v>
      </c>
      <c r="M38" s="134"/>
      <c r="N38" s="89">
        <f t="shared" si="4"/>
        <v>350663731</v>
      </c>
    </row>
    <row r="39" spans="1:14" s="1" customFormat="1" x14ac:dyDescent="0.2">
      <c r="A39" s="25">
        <v>29</v>
      </c>
      <c r="B39" s="14" t="s">
        <v>96</v>
      </c>
      <c r="C39" s="10" t="s">
        <v>97</v>
      </c>
      <c r="D39" s="79">
        <f>КС!D39</f>
        <v>0</v>
      </c>
      <c r="E39" s="79">
        <f>'Свод 2023 БП'!E39</f>
        <v>0</v>
      </c>
      <c r="F39" s="79">
        <f>'АПУ профилактика 13-23'!D40+'АПУ профилактика 13-23'!N40+'АПУ неотл.пом. 13-23'!D39+'АПУ обращения 13-23'!D39+'ОДИ ПГГ Пр.13-23'!D39+'ОДИ МЗ РБ 13-23'!D39+'ФАП (13-23)'!D39+'Тестирование на грипп 13-23'!D39</f>
        <v>145798513</v>
      </c>
      <c r="G39" s="79"/>
      <c r="H39" s="79">
        <f>СМП!D39</f>
        <v>0</v>
      </c>
      <c r="I39" s="79">
        <f>'Гемодиализ (пр.11-23)'!D39</f>
        <v>0</v>
      </c>
      <c r="J39" s="79">
        <f>'Мед.реаб.(АПУ,ДС,КС) 13-23'!D39</f>
        <v>0</v>
      </c>
      <c r="K39" s="79">
        <f t="shared" si="3"/>
        <v>145798513</v>
      </c>
      <c r="L39" s="90">
        <v>0</v>
      </c>
      <c r="M39" s="134"/>
      <c r="N39" s="89">
        <f t="shared" si="4"/>
        <v>145798513</v>
      </c>
    </row>
    <row r="40" spans="1:14" s="22" customFormat="1" x14ac:dyDescent="0.2">
      <c r="A40" s="25">
        <v>30</v>
      </c>
      <c r="B40" s="23" t="s">
        <v>98</v>
      </c>
      <c r="C40" s="76" t="s">
        <v>292</v>
      </c>
      <c r="D40" s="79">
        <f>КС!D40</f>
        <v>0</v>
      </c>
      <c r="E40" s="79">
        <f>'Свод 2023 БП'!E40</f>
        <v>0</v>
      </c>
      <c r="F40" s="79">
        <f>'АПУ профилактика 13-23'!D41+'АПУ профилактика 13-23'!N41+'АПУ неотл.пом. 13-23'!D40+'АПУ обращения 13-23'!D40+'ОДИ ПГГ Пр.13-23'!D40+'ОДИ МЗ РБ 13-23'!D40+'ФАП (13-23)'!D40+'Тестирование на грипп 13-23'!D40</f>
        <v>0</v>
      </c>
      <c r="G40" s="82"/>
      <c r="H40" s="79">
        <f>СМП!D40</f>
        <v>649367174</v>
      </c>
      <c r="I40" s="79">
        <f>'Гемодиализ (пр.11-23)'!D40</f>
        <v>0</v>
      </c>
      <c r="J40" s="79">
        <f>'Мед.реаб.(АПУ,ДС,КС) 13-23'!D40</f>
        <v>0</v>
      </c>
      <c r="K40" s="79">
        <f t="shared" si="3"/>
        <v>649367174</v>
      </c>
      <c r="L40" s="90">
        <v>0</v>
      </c>
      <c r="M40" s="134"/>
      <c r="N40" s="89">
        <f t="shared" si="4"/>
        <v>649367174</v>
      </c>
    </row>
    <row r="41" spans="1:14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>КС!D41</f>
        <v>0</v>
      </c>
      <c r="E41" s="79">
        <f>'Свод 2023 БП'!E41</f>
        <v>5111259</v>
      </c>
      <c r="F41" s="79">
        <f>'АПУ профилактика 13-23'!D42+'АПУ профилактика 13-23'!N42+'АПУ неотл.пом. 13-23'!D41+'АПУ обращения 13-23'!D41+'ОДИ ПГГ Пр.13-23'!D41+'ОДИ МЗ РБ 13-23'!D41+'ФАП (13-23)'!D41+'Тестирование на грипп 13-23'!D41</f>
        <v>33083679</v>
      </c>
      <c r="G41" s="82"/>
      <c r="H41" s="79">
        <f>СМП!D41</f>
        <v>0</v>
      </c>
      <c r="I41" s="79">
        <f>'Гемодиализ (пр.11-23)'!D41</f>
        <v>0</v>
      </c>
      <c r="J41" s="79">
        <f>'Мед.реаб.(АПУ,ДС,КС) 13-23'!D41</f>
        <v>0</v>
      </c>
      <c r="K41" s="79">
        <f t="shared" si="3"/>
        <v>38194938</v>
      </c>
      <c r="L41" s="90">
        <v>0</v>
      </c>
      <c r="M41" s="134"/>
      <c r="N41" s="89">
        <f t="shared" si="4"/>
        <v>38194938</v>
      </c>
    </row>
    <row r="42" spans="1:14" s="22" customFormat="1" x14ac:dyDescent="0.2">
      <c r="A42" s="25">
        <v>32</v>
      </c>
      <c r="B42" s="24" t="s">
        <v>100</v>
      </c>
      <c r="C42" s="21" t="s">
        <v>41</v>
      </c>
      <c r="D42" s="79">
        <f>КС!D42</f>
        <v>459282331</v>
      </c>
      <c r="E42" s="79">
        <f>'Свод 2023 БП'!E42</f>
        <v>54425452</v>
      </c>
      <c r="F42" s="79">
        <f>'АПУ профилактика 13-23'!D43+'АПУ профилактика 13-23'!N43+'АПУ неотл.пом. 13-23'!D42+'АПУ обращения 13-23'!D42+'ОДИ ПГГ Пр.13-23'!D42+'ОДИ МЗ РБ 13-23'!D42+'ФАП (13-23)'!D42+'Тестирование на грипп 13-23'!D42</f>
        <v>492291270</v>
      </c>
      <c r="G42" s="82"/>
      <c r="H42" s="79">
        <f>СМП!D42</f>
        <v>228613968</v>
      </c>
      <c r="I42" s="79">
        <f>'Гемодиализ (пр.11-23)'!D42</f>
        <v>0</v>
      </c>
      <c r="J42" s="79">
        <f>'Мед.реаб.(АПУ,ДС,КС) 13-23'!D42</f>
        <v>13598334</v>
      </c>
      <c r="K42" s="79">
        <f t="shared" si="3"/>
        <v>1248211355</v>
      </c>
      <c r="L42" s="90">
        <v>45737998.239999995</v>
      </c>
      <c r="M42" s="134"/>
      <c r="N42" s="89">
        <f t="shared" si="4"/>
        <v>1293949353.24</v>
      </c>
    </row>
    <row r="43" spans="1:14" x14ac:dyDescent="0.2">
      <c r="A43" s="25">
        <v>33</v>
      </c>
      <c r="B43" s="12" t="s">
        <v>101</v>
      </c>
      <c r="C43" s="10" t="s">
        <v>39</v>
      </c>
      <c r="D43" s="79">
        <f>КС!D43</f>
        <v>521091251</v>
      </c>
      <c r="E43" s="79">
        <f>'Свод 2023 БП'!E43</f>
        <v>71640054</v>
      </c>
      <c r="F43" s="79">
        <f>'АПУ профилактика 13-23'!D44+'АПУ профилактика 13-23'!N44+'АПУ неотл.пом. 13-23'!D43+'АПУ обращения 13-23'!D43+'ОДИ ПГГ Пр.13-23'!D43+'ОДИ МЗ РБ 13-23'!D43+'ФАП (13-23)'!D43+'Тестирование на грипп 13-23'!D43</f>
        <v>617042891</v>
      </c>
      <c r="G43" s="83"/>
      <c r="H43" s="79">
        <f>СМП!D43</f>
        <v>0</v>
      </c>
      <c r="I43" s="79">
        <f>'Гемодиализ (пр.11-23)'!D43</f>
        <v>0</v>
      </c>
      <c r="J43" s="79">
        <f>'Мед.реаб.(АПУ,ДС,КС) 13-23'!D43</f>
        <v>4492720</v>
      </c>
      <c r="K43" s="79">
        <f t="shared" ref="K43:K74" si="5">D43+E43+F43+H43+I43+J43</f>
        <v>1214266916</v>
      </c>
      <c r="L43" s="90">
        <v>58322477.63000001</v>
      </c>
      <c r="M43" s="134"/>
      <c r="N43" s="89">
        <f t="shared" si="4"/>
        <v>1272589393.6300001</v>
      </c>
    </row>
    <row r="44" spans="1:14" s="1" customFormat="1" x14ac:dyDescent="0.2">
      <c r="A44" s="25">
        <v>34</v>
      </c>
      <c r="B44" s="14" t="s">
        <v>102</v>
      </c>
      <c r="C44" s="10" t="s">
        <v>16</v>
      </c>
      <c r="D44" s="79">
        <f>КС!D44</f>
        <v>50306868</v>
      </c>
      <c r="E44" s="79">
        <f>'Свод 2023 БП'!E44</f>
        <v>14821224</v>
      </c>
      <c r="F44" s="79">
        <f>'АПУ профилактика 13-23'!D45+'АПУ профилактика 13-23'!N45+'АПУ неотл.пом. 13-23'!D44+'АПУ обращения 13-23'!D44+'ОДИ ПГГ Пр.13-23'!D44+'ОДИ МЗ РБ 13-23'!D44+'ФАП (13-23)'!D44+'Тестирование на грипп 13-23'!D44</f>
        <v>158845743</v>
      </c>
      <c r="G44" s="79"/>
      <c r="H44" s="79">
        <f>СМП!D44</f>
        <v>0</v>
      </c>
      <c r="I44" s="79">
        <f>'Гемодиализ (пр.11-23)'!D44</f>
        <v>0</v>
      </c>
      <c r="J44" s="79">
        <f>'Мед.реаб.(АПУ,ДС,КС) 13-23'!D44</f>
        <v>0</v>
      </c>
      <c r="K44" s="79">
        <f t="shared" si="5"/>
        <v>223973835</v>
      </c>
      <c r="L44" s="90">
        <v>21182553.760000002</v>
      </c>
      <c r="M44" s="134"/>
      <c r="N44" s="89">
        <f t="shared" si="4"/>
        <v>245156388.75999999</v>
      </c>
    </row>
    <row r="45" spans="1:14" s="1" customFormat="1" x14ac:dyDescent="0.2">
      <c r="A45" s="25">
        <v>35</v>
      </c>
      <c r="B45" s="26" t="s">
        <v>103</v>
      </c>
      <c r="C45" s="10" t="s">
        <v>21</v>
      </c>
      <c r="D45" s="79">
        <f>КС!D45</f>
        <v>355554742</v>
      </c>
      <c r="E45" s="79">
        <f>'Свод 2023 БП'!E45</f>
        <v>50960586</v>
      </c>
      <c r="F45" s="79">
        <f>'АПУ профилактика 13-23'!D46+'АПУ профилактика 13-23'!N46+'АПУ неотл.пом. 13-23'!D45+'АПУ обращения 13-23'!D45+'ОДИ ПГГ Пр.13-23'!D45+'ОДИ МЗ РБ 13-23'!D45+'ФАП (13-23)'!D45+'Тестирование на грипп 13-23'!D45</f>
        <v>425296985</v>
      </c>
      <c r="G45" s="79"/>
      <c r="H45" s="79">
        <f>СМП!D45</f>
        <v>0</v>
      </c>
      <c r="I45" s="79">
        <f>'Гемодиализ (пр.11-23)'!D45</f>
        <v>0</v>
      </c>
      <c r="J45" s="79">
        <f>'Мед.реаб.(АПУ,ДС,КС) 13-23'!D45</f>
        <v>13862198</v>
      </c>
      <c r="K45" s="79">
        <f t="shared" si="5"/>
        <v>845674511</v>
      </c>
      <c r="L45" s="90">
        <v>37471871.009999998</v>
      </c>
      <c r="M45" s="134"/>
      <c r="N45" s="89">
        <f t="shared" si="4"/>
        <v>883146382.00999999</v>
      </c>
    </row>
    <row r="46" spans="1:14" s="1" customFormat="1" x14ac:dyDescent="0.2">
      <c r="A46" s="25">
        <v>36</v>
      </c>
      <c r="B46" s="14" t="s">
        <v>104</v>
      </c>
      <c r="C46" s="10" t="s">
        <v>25</v>
      </c>
      <c r="D46" s="79">
        <f>КС!D46</f>
        <v>61375532</v>
      </c>
      <c r="E46" s="79">
        <f>'Свод 2023 БП'!E46</f>
        <v>18694023</v>
      </c>
      <c r="F46" s="79">
        <f>'АПУ профилактика 13-23'!D47+'АПУ профилактика 13-23'!N47+'АПУ неотл.пом. 13-23'!D46+'АПУ обращения 13-23'!D46+'ОДИ ПГГ Пр.13-23'!D46+'ОДИ МЗ РБ 13-23'!D46+'ФАП (13-23)'!D46+'Тестирование на грипп 13-23'!D46</f>
        <v>191048295</v>
      </c>
      <c r="G46" s="79"/>
      <c r="H46" s="79">
        <f>СМП!D46</f>
        <v>0</v>
      </c>
      <c r="I46" s="79">
        <f>'Гемодиализ (пр.11-23)'!D46</f>
        <v>0</v>
      </c>
      <c r="J46" s="79">
        <f>'Мед.реаб.(АПУ,ДС,КС) 13-23'!D46</f>
        <v>0</v>
      </c>
      <c r="K46" s="79">
        <f t="shared" si="5"/>
        <v>271117850</v>
      </c>
      <c r="L46" s="90">
        <v>17440563.73</v>
      </c>
      <c r="M46" s="134"/>
      <c r="N46" s="89">
        <f t="shared" si="4"/>
        <v>288558413.73000002</v>
      </c>
    </row>
    <row r="47" spans="1:14" x14ac:dyDescent="0.2">
      <c r="A47" s="25">
        <v>37</v>
      </c>
      <c r="B47" s="12" t="s">
        <v>105</v>
      </c>
      <c r="C47" s="10" t="s">
        <v>237</v>
      </c>
      <c r="D47" s="79">
        <f>КС!D47</f>
        <v>219531854</v>
      </c>
      <c r="E47" s="79">
        <f>'Свод 2023 БП'!E47</f>
        <v>52303109</v>
      </c>
      <c r="F47" s="79">
        <f>'АПУ профилактика 13-23'!D48+'АПУ профилактика 13-23'!N48+'АПУ неотл.пом. 13-23'!D47+'АПУ обращения 13-23'!D47+'ОДИ ПГГ Пр.13-23'!D47+'ОДИ МЗ РБ 13-23'!D47+'ФАП (13-23)'!D47+'Тестирование на грипп 13-23'!D47</f>
        <v>433050709</v>
      </c>
      <c r="G47" s="83"/>
      <c r="H47" s="79">
        <f>СМП!D47</f>
        <v>0</v>
      </c>
      <c r="I47" s="79">
        <f>'Гемодиализ (пр.11-23)'!D47</f>
        <v>0</v>
      </c>
      <c r="J47" s="79">
        <f>'Мед.реаб.(АПУ,ДС,КС) 13-23'!D47</f>
        <v>0</v>
      </c>
      <c r="K47" s="79">
        <f t="shared" si="5"/>
        <v>704885672</v>
      </c>
      <c r="L47" s="90">
        <v>54322966.479999997</v>
      </c>
      <c r="M47" s="134"/>
      <c r="N47" s="89">
        <f t="shared" si="4"/>
        <v>759208638.48000002</v>
      </c>
    </row>
    <row r="48" spans="1:14" s="1" customFormat="1" x14ac:dyDescent="0.2">
      <c r="A48" s="25">
        <v>38</v>
      </c>
      <c r="B48" s="15" t="s">
        <v>106</v>
      </c>
      <c r="C48" s="16" t="s">
        <v>238</v>
      </c>
      <c r="D48" s="79">
        <f>КС!D48</f>
        <v>63048593</v>
      </c>
      <c r="E48" s="79">
        <f>'Свод 2023 БП'!E48</f>
        <v>17812195</v>
      </c>
      <c r="F48" s="79">
        <f>'АПУ профилактика 13-23'!D49+'АПУ профилактика 13-23'!N49+'АПУ неотл.пом. 13-23'!D48+'АПУ обращения 13-23'!D48+'ОДИ ПГГ Пр.13-23'!D48+'ОДИ МЗ РБ 13-23'!D48+'ФАП (13-23)'!D48+'Тестирование на грипп 13-23'!D48</f>
        <v>192725381</v>
      </c>
      <c r="G48" s="79"/>
      <c r="H48" s="79">
        <f>СМП!D48</f>
        <v>0</v>
      </c>
      <c r="I48" s="79">
        <f>'Гемодиализ (пр.11-23)'!D48</f>
        <v>0</v>
      </c>
      <c r="J48" s="79">
        <f>'Мед.реаб.(АПУ,ДС,КС) 13-23'!D48</f>
        <v>0</v>
      </c>
      <c r="K48" s="79">
        <f t="shared" si="5"/>
        <v>273586169</v>
      </c>
      <c r="L48" s="90">
        <v>15650703.889999999</v>
      </c>
      <c r="M48" s="134"/>
      <c r="N48" s="89">
        <f t="shared" si="4"/>
        <v>289236872.88999999</v>
      </c>
    </row>
    <row r="49" spans="1:14" s="1" customFormat="1" x14ac:dyDescent="0.2">
      <c r="A49" s="25">
        <v>39</v>
      </c>
      <c r="B49" s="12" t="s">
        <v>107</v>
      </c>
      <c r="C49" s="10" t="s">
        <v>239</v>
      </c>
      <c r="D49" s="79">
        <f>КС!D49</f>
        <v>38523642</v>
      </c>
      <c r="E49" s="79">
        <f>'Свод 2023 БП'!E49</f>
        <v>10574166</v>
      </c>
      <c r="F49" s="79">
        <f>'АПУ профилактика 13-23'!D50+'АПУ профилактика 13-23'!N50+'АПУ неотл.пом. 13-23'!D49+'АПУ обращения 13-23'!D49+'ОДИ ПГГ Пр.13-23'!D49+'ОДИ МЗ РБ 13-23'!D49+'ФАП (13-23)'!D49+'Тестирование на грипп 13-23'!D49</f>
        <v>122963106</v>
      </c>
      <c r="G49" s="79"/>
      <c r="H49" s="79">
        <f>СМП!D49</f>
        <v>0</v>
      </c>
      <c r="I49" s="79">
        <f>'Гемодиализ (пр.11-23)'!D49</f>
        <v>0</v>
      </c>
      <c r="J49" s="79">
        <f>'Мед.реаб.(АПУ,ДС,КС) 13-23'!D49</f>
        <v>0</v>
      </c>
      <c r="K49" s="79">
        <f t="shared" si="5"/>
        <v>172060914</v>
      </c>
      <c r="L49" s="90">
        <v>12834352.230000002</v>
      </c>
      <c r="M49" s="134"/>
      <c r="N49" s="89">
        <f t="shared" si="4"/>
        <v>184895266.22999999</v>
      </c>
    </row>
    <row r="50" spans="1:14" s="1" customFormat="1" x14ac:dyDescent="0.2">
      <c r="A50" s="25">
        <v>40</v>
      </c>
      <c r="B50" s="12" t="s">
        <v>108</v>
      </c>
      <c r="C50" s="10" t="s">
        <v>24</v>
      </c>
      <c r="D50" s="79">
        <f>КС!D50</f>
        <v>53687752</v>
      </c>
      <c r="E50" s="79">
        <f>'Свод 2023 БП'!E50</f>
        <v>19289471</v>
      </c>
      <c r="F50" s="79">
        <f>'АПУ профилактика 13-23'!D51+'АПУ профилактика 13-23'!N51+'АПУ неотл.пом. 13-23'!D50+'АПУ обращения 13-23'!D50+'ОДИ ПГГ Пр.13-23'!D50+'ОДИ МЗ РБ 13-23'!D50+'ФАП (13-23)'!D50+'Тестирование на грипп 13-23'!D50</f>
        <v>197553449</v>
      </c>
      <c r="G50" s="79"/>
      <c r="H50" s="79">
        <f>СМП!D50</f>
        <v>0</v>
      </c>
      <c r="I50" s="79">
        <f>'Гемодиализ (пр.11-23)'!D50</f>
        <v>0</v>
      </c>
      <c r="J50" s="79">
        <f>'Мед.реаб.(АПУ,ДС,КС) 13-23'!D50</f>
        <v>0</v>
      </c>
      <c r="K50" s="79">
        <f t="shared" si="5"/>
        <v>270530672</v>
      </c>
      <c r="L50" s="90">
        <v>14755998.039999999</v>
      </c>
      <c r="M50" s="134"/>
      <c r="N50" s="89">
        <f t="shared" si="4"/>
        <v>285286670.04000002</v>
      </c>
    </row>
    <row r="51" spans="1:14" s="1" customFormat="1" x14ac:dyDescent="0.2">
      <c r="A51" s="25">
        <v>41</v>
      </c>
      <c r="B51" s="26" t="s">
        <v>109</v>
      </c>
      <c r="C51" s="10" t="s">
        <v>20</v>
      </c>
      <c r="D51" s="79">
        <f>КС!D51</f>
        <v>29946768</v>
      </c>
      <c r="E51" s="79">
        <f>'Свод 2023 БП'!E51</f>
        <v>8894223</v>
      </c>
      <c r="F51" s="79">
        <f>'АПУ профилактика 13-23'!D52+'АПУ профилактика 13-23'!N52+'АПУ неотл.пом. 13-23'!D51+'АПУ обращения 13-23'!D51+'ОДИ ПГГ Пр.13-23'!D51+'ОДИ МЗ РБ 13-23'!D51+'ФАП (13-23)'!D51+'Тестирование на грипп 13-23'!D51</f>
        <v>102979520</v>
      </c>
      <c r="G51" s="79"/>
      <c r="H51" s="79">
        <f>СМП!D51</f>
        <v>0</v>
      </c>
      <c r="I51" s="79">
        <f>'Гемодиализ (пр.11-23)'!D51</f>
        <v>0</v>
      </c>
      <c r="J51" s="79">
        <f>'Мед.реаб.(АПУ,ДС,КС) 13-23'!D51</f>
        <v>0</v>
      </c>
      <c r="K51" s="79">
        <f t="shared" si="5"/>
        <v>141820511</v>
      </c>
      <c r="L51" s="90">
        <v>12464039.529999999</v>
      </c>
      <c r="M51" s="134"/>
      <c r="N51" s="89">
        <f t="shared" si="4"/>
        <v>154284550.53</v>
      </c>
    </row>
    <row r="52" spans="1:14" s="1" customFormat="1" x14ac:dyDescent="0.2">
      <c r="A52" s="25">
        <v>42</v>
      </c>
      <c r="B52" s="14" t="s">
        <v>110</v>
      </c>
      <c r="C52" s="10" t="s">
        <v>111</v>
      </c>
      <c r="D52" s="79">
        <f>КС!D52</f>
        <v>59614735</v>
      </c>
      <c r="E52" s="79">
        <f>'Свод 2023 БП'!E52</f>
        <v>14757683</v>
      </c>
      <c r="F52" s="79">
        <f>'АПУ профилактика 13-23'!D53+'АПУ профилактика 13-23'!N53+'АПУ неотл.пом. 13-23'!D52+'АПУ обращения 13-23'!D52+'ОДИ ПГГ Пр.13-23'!D52+'ОДИ МЗ РБ 13-23'!D52+'ФАП (13-23)'!D52+'Тестирование на грипп 13-23'!D52</f>
        <v>61758498</v>
      </c>
      <c r="G52" s="79"/>
      <c r="H52" s="79">
        <f>СМП!D52</f>
        <v>0</v>
      </c>
      <c r="I52" s="79">
        <f>'Гемодиализ (пр.11-23)'!D52</f>
        <v>0</v>
      </c>
      <c r="J52" s="79">
        <f>'Мед.реаб.(АПУ,ДС,КС) 13-23'!D52</f>
        <v>0</v>
      </c>
      <c r="K52" s="79">
        <f t="shared" si="5"/>
        <v>136130916</v>
      </c>
      <c r="L52" s="90">
        <v>0</v>
      </c>
      <c r="M52" s="134"/>
      <c r="N52" s="89">
        <f t="shared" si="4"/>
        <v>136130916</v>
      </c>
    </row>
    <row r="53" spans="1:14" s="22" customFormat="1" x14ac:dyDescent="0.2">
      <c r="A53" s="25">
        <v>43</v>
      </c>
      <c r="B53" s="27" t="s">
        <v>112</v>
      </c>
      <c r="C53" s="21" t="s">
        <v>113</v>
      </c>
      <c r="D53" s="79">
        <f>КС!D53</f>
        <v>421720566</v>
      </c>
      <c r="E53" s="79">
        <f>'Свод 2023 БП'!E53</f>
        <v>68241176</v>
      </c>
      <c r="F53" s="79">
        <f>'АПУ профилактика 13-23'!D54+'АПУ профилактика 13-23'!N54+'АПУ неотл.пом. 13-23'!D53+'АПУ обращения 13-23'!D53+'ОДИ ПГГ Пр.13-23'!D53+'ОДИ МЗ РБ 13-23'!D53+'ФАП (13-23)'!D53+'Тестирование на грипп 13-23'!D53</f>
        <v>620627383</v>
      </c>
      <c r="G53" s="82"/>
      <c r="H53" s="79">
        <f>СМП!D53</f>
        <v>392863789</v>
      </c>
      <c r="I53" s="79">
        <f>'Гемодиализ (пр.11-23)'!D53</f>
        <v>0</v>
      </c>
      <c r="J53" s="79">
        <f>'Мед.реаб.(АПУ,ДС,КС) 13-23'!D53</f>
        <v>30688222</v>
      </c>
      <c r="K53" s="79">
        <f t="shared" si="5"/>
        <v>1534141136</v>
      </c>
      <c r="L53" s="90">
        <v>40803639.149999999</v>
      </c>
      <c r="M53" s="134"/>
      <c r="N53" s="89">
        <f t="shared" si="4"/>
        <v>1574944775.1500001</v>
      </c>
    </row>
    <row r="54" spans="1:14" s="1" customFormat="1" x14ac:dyDescent="0.2">
      <c r="A54" s="25">
        <v>44</v>
      </c>
      <c r="B54" s="12" t="s">
        <v>114</v>
      </c>
      <c r="C54" s="10" t="s">
        <v>244</v>
      </c>
      <c r="D54" s="79">
        <f>КС!D54</f>
        <v>59894775</v>
      </c>
      <c r="E54" s="79">
        <f>'Свод 2023 БП'!E54</f>
        <v>17177474</v>
      </c>
      <c r="F54" s="79">
        <f>'АПУ профилактика 13-23'!D55+'АПУ профилактика 13-23'!N55+'АПУ неотл.пом. 13-23'!D54+'АПУ обращения 13-23'!D54+'ОДИ ПГГ Пр.13-23'!D54+'ОДИ МЗ РБ 13-23'!D54+'ФАП (13-23)'!D54+'Тестирование на грипп 13-23'!D54</f>
        <v>162399051</v>
      </c>
      <c r="G54" s="79"/>
      <c r="H54" s="79">
        <f>СМП!D54</f>
        <v>0</v>
      </c>
      <c r="I54" s="79">
        <f>'Гемодиализ (пр.11-23)'!D54</f>
        <v>0</v>
      </c>
      <c r="J54" s="79">
        <f>'Мед.реаб.(АПУ,ДС,КС) 13-23'!D54</f>
        <v>0</v>
      </c>
      <c r="K54" s="79">
        <f t="shared" si="5"/>
        <v>239471300</v>
      </c>
      <c r="L54" s="90">
        <v>17447015.580000002</v>
      </c>
      <c r="M54" s="134"/>
      <c r="N54" s="89">
        <f t="shared" si="4"/>
        <v>256918315.58000001</v>
      </c>
    </row>
    <row r="55" spans="1:14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>КС!D55</f>
        <v>309675496</v>
      </c>
      <c r="E55" s="79">
        <f>'Свод 2023 БП'!E55</f>
        <v>52340468</v>
      </c>
      <c r="F55" s="79">
        <f>'АПУ профилактика 13-23'!D56+'АПУ профилактика 13-23'!N56+'АПУ неотл.пом. 13-23'!D55+'АПУ обращения 13-23'!D55+'ОДИ ПГГ Пр.13-23'!D55+'ОДИ МЗ РБ 13-23'!D55+'ФАП (13-23)'!D55+'Тестирование на грипп 13-23'!D55</f>
        <v>396988898</v>
      </c>
      <c r="G55" s="79"/>
      <c r="H55" s="79">
        <f>СМП!D55</f>
        <v>0</v>
      </c>
      <c r="I55" s="79">
        <f>'Гемодиализ (пр.11-23)'!D55</f>
        <v>0</v>
      </c>
      <c r="J55" s="79">
        <f>'Мед.реаб.(АПУ,ДС,КС) 13-23'!D55</f>
        <v>0</v>
      </c>
      <c r="K55" s="79">
        <f t="shared" si="5"/>
        <v>759004862</v>
      </c>
      <c r="L55" s="90">
        <v>50884970.589999996</v>
      </c>
      <c r="M55" s="134"/>
      <c r="N55" s="89">
        <f t="shared" si="4"/>
        <v>809889832.59000003</v>
      </c>
    </row>
    <row r="56" spans="1:14" s="1" customFormat="1" x14ac:dyDescent="0.2">
      <c r="A56" s="25">
        <v>46</v>
      </c>
      <c r="B56" s="26" t="s">
        <v>116</v>
      </c>
      <c r="C56" s="10" t="s">
        <v>3</v>
      </c>
      <c r="D56" s="79">
        <f>КС!D56</f>
        <v>45278438</v>
      </c>
      <c r="E56" s="79">
        <f>'Свод 2023 БП'!E56</f>
        <v>11642163</v>
      </c>
      <c r="F56" s="79">
        <f>'АПУ профилактика 13-23'!D57+'АПУ профилактика 13-23'!N57+'АПУ неотл.пом. 13-23'!D56+'АПУ обращения 13-23'!D56+'ОДИ ПГГ Пр.13-23'!D56+'ОДИ МЗ РБ 13-23'!D56+'ФАП (13-23)'!D56+'Тестирование на грипп 13-23'!D56</f>
        <v>135030393</v>
      </c>
      <c r="G56" s="79"/>
      <c r="H56" s="79">
        <f>СМП!D56</f>
        <v>0</v>
      </c>
      <c r="I56" s="79">
        <f>'Гемодиализ (пр.11-23)'!D56</f>
        <v>0</v>
      </c>
      <c r="J56" s="79">
        <f>'Мед.реаб.(АПУ,ДС,КС) 13-23'!D56</f>
        <v>0</v>
      </c>
      <c r="K56" s="79">
        <f t="shared" si="5"/>
        <v>191950994</v>
      </c>
      <c r="L56" s="90">
        <v>13102789.889999999</v>
      </c>
      <c r="M56" s="134"/>
      <c r="N56" s="89">
        <f t="shared" si="4"/>
        <v>205053783.88999999</v>
      </c>
    </row>
    <row r="57" spans="1:14" s="1" customFormat="1" x14ac:dyDescent="0.2">
      <c r="A57" s="25">
        <v>47</v>
      </c>
      <c r="B57" s="26" t="s">
        <v>117</v>
      </c>
      <c r="C57" s="10" t="s">
        <v>240</v>
      </c>
      <c r="D57" s="79">
        <f>КС!D57</f>
        <v>69587574</v>
      </c>
      <c r="E57" s="79">
        <f>'Свод 2023 БП'!E57</f>
        <v>19159296</v>
      </c>
      <c r="F57" s="79">
        <f>'АПУ профилактика 13-23'!D58+'АПУ профилактика 13-23'!N58+'АПУ неотл.пом. 13-23'!D57+'АПУ обращения 13-23'!D57+'ОДИ ПГГ Пр.13-23'!D57+'ОДИ МЗ РБ 13-23'!D57+'ФАП (13-23)'!D57+'Тестирование на грипп 13-23'!D57</f>
        <v>213553309</v>
      </c>
      <c r="G57" s="79"/>
      <c r="H57" s="79">
        <f>СМП!D57</f>
        <v>0</v>
      </c>
      <c r="I57" s="79">
        <f>'Гемодиализ (пр.11-23)'!D57</f>
        <v>0</v>
      </c>
      <c r="J57" s="79">
        <f>'Мед.реаб.(АПУ,ДС,КС) 13-23'!D57</f>
        <v>2548710</v>
      </c>
      <c r="K57" s="79">
        <f t="shared" si="5"/>
        <v>304848889</v>
      </c>
      <c r="L57" s="90">
        <v>26490191.059999999</v>
      </c>
      <c r="M57" s="134"/>
      <c r="N57" s="89">
        <f t="shared" si="4"/>
        <v>331339080.06</v>
      </c>
    </row>
    <row r="58" spans="1:14" s="1" customFormat="1" x14ac:dyDescent="0.2">
      <c r="A58" s="25">
        <v>48</v>
      </c>
      <c r="B58" s="14" t="s">
        <v>118</v>
      </c>
      <c r="C58" s="10" t="s">
        <v>0</v>
      </c>
      <c r="D58" s="79">
        <f>КС!D58</f>
        <v>88663436</v>
      </c>
      <c r="E58" s="79">
        <f>'Свод 2023 БП'!E58</f>
        <v>22930960</v>
      </c>
      <c r="F58" s="79">
        <f>'АПУ профилактика 13-23'!D59+'АПУ профилактика 13-23'!N59+'АПУ неотл.пом. 13-23'!D58+'АПУ обращения 13-23'!D58+'ОДИ ПГГ Пр.13-23'!D58+'ОДИ МЗ РБ 13-23'!D58+'ФАП (13-23)'!D58+'Тестирование на грипп 13-23'!D58</f>
        <v>217020781</v>
      </c>
      <c r="G58" s="79"/>
      <c r="H58" s="79">
        <f>СМП!D58</f>
        <v>0</v>
      </c>
      <c r="I58" s="79">
        <f>'Гемодиализ (пр.11-23)'!D58</f>
        <v>0</v>
      </c>
      <c r="J58" s="79">
        <f>'Мед.реаб.(АПУ,ДС,КС) 13-23'!D58</f>
        <v>0</v>
      </c>
      <c r="K58" s="79">
        <f t="shared" si="5"/>
        <v>328615177</v>
      </c>
      <c r="L58" s="90">
        <v>29363404.079999998</v>
      </c>
      <c r="M58" s="134"/>
      <c r="N58" s="89">
        <f t="shared" si="4"/>
        <v>357978581.07999998</v>
      </c>
    </row>
    <row r="59" spans="1:14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>КС!D59</f>
        <v>33921708</v>
      </c>
      <c r="E59" s="79">
        <f>'Свод 2023 БП'!E59</f>
        <v>7429888</v>
      </c>
      <c r="F59" s="79">
        <f>'АПУ профилактика 13-23'!D60+'АПУ профилактика 13-23'!N60+'АПУ неотл.пом. 13-23'!D59+'АПУ обращения 13-23'!D59+'ОДИ ПГГ Пр.13-23'!D59+'ОДИ МЗ РБ 13-23'!D59+'ФАП (13-23)'!D59+'Тестирование на грипп 13-23'!D59</f>
        <v>93592400</v>
      </c>
      <c r="G59" s="79"/>
      <c r="H59" s="79">
        <f>СМП!D59</f>
        <v>0</v>
      </c>
      <c r="I59" s="79">
        <f>'Гемодиализ (пр.11-23)'!D59</f>
        <v>0</v>
      </c>
      <c r="J59" s="79">
        <f>'Мед.реаб.(АПУ,ДС,КС) 13-23'!D59</f>
        <v>0</v>
      </c>
      <c r="K59" s="79">
        <f t="shared" si="5"/>
        <v>134943996</v>
      </c>
      <c r="L59" s="90">
        <v>12273219.209999999</v>
      </c>
      <c r="M59" s="134"/>
      <c r="N59" s="89">
        <f t="shared" si="4"/>
        <v>147217215.21000001</v>
      </c>
    </row>
    <row r="60" spans="1:14" s="1" customFormat="1" x14ac:dyDescent="0.2">
      <c r="A60" s="25">
        <v>50</v>
      </c>
      <c r="B60" s="14" t="s">
        <v>120</v>
      </c>
      <c r="C60" s="10" t="s">
        <v>1</v>
      </c>
      <c r="D60" s="79">
        <f>КС!D60</f>
        <v>57104414</v>
      </c>
      <c r="E60" s="79">
        <f>'Свод 2023 БП'!E60</f>
        <v>15229461</v>
      </c>
      <c r="F60" s="79">
        <f>'АПУ профилактика 13-23'!D61+'АПУ профилактика 13-23'!N61+'АПУ неотл.пом. 13-23'!D60+'АПУ обращения 13-23'!D60+'ОДИ ПГГ Пр.13-23'!D60+'ОДИ МЗ РБ 13-23'!D60+'ФАП (13-23)'!D60+'Тестирование на грипп 13-23'!D60</f>
        <v>160079463</v>
      </c>
      <c r="G60" s="79"/>
      <c r="H60" s="79">
        <f>СМП!D60</f>
        <v>0</v>
      </c>
      <c r="I60" s="79">
        <f>'Гемодиализ (пр.11-23)'!D60</f>
        <v>0</v>
      </c>
      <c r="J60" s="79">
        <f>'Мед.реаб.(АПУ,ДС,КС) 13-23'!D60</f>
        <v>0</v>
      </c>
      <c r="K60" s="79">
        <f t="shared" si="5"/>
        <v>232413338</v>
      </c>
      <c r="L60" s="90">
        <v>14832818.290000001</v>
      </c>
      <c r="M60" s="134"/>
      <c r="N60" s="89">
        <f t="shared" si="4"/>
        <v>247246156.28999999</v>
      </c>
    </row>
    <row r="61" spans="1:14" s="1" customFormat="1" x14ac:dyDescent="0.2">
      <c r="A61" s="25">
        <v>51</v>
      </c>
      <c r="B61" s="26" t="s">
        <v>121</v>
      </c>
      <c r="C61" s="10" t="s">
        <v>241</v>
      </c>
      <c r="D61" s="79">
        <f>КС!D61</f>
        <v>76550427</v>
      </c>
      <c r="E61" s="79">
        <f>'Свод 2023 БП'!E61</f>
        <v>21536544</v>
      </c>
      <c r="F61" s="79">
        <f>'АПУ профилактика 13-23'!D62+'АПУ профилактика 13-23'!N62+'АПУ неотл.пом. 13-23'!D61+'АПУ обращения 13-23'!D61+'ОДИ ПГГ Пр.13-23'!D61+'ОДИ МЗ РБ 13-23'!D61+'ФАП (13-23)'!D61+'Тестирование на грипп 13-23'!D61</f>
        <v>229213161</v>
      </c>
      <c r="G61" s="79"/>
      <c r="H61" s="79">
        <f>СМП!D61</f>
        <v>0</v>
      </c>
      <c r="I61" s="79">
        <f>'Гемодиализ (пр.11-23)'!D61</f>
        <v>0</v>
      </c>
      <c r="J61" s="79">
        <f>'Мед.реаб.(АПУ,ДС,КС) 13-23'!D61</f>
        <v>0</v>
      </c>
      <c r="K61" s="79">
        <f t="shared" si="5"/>
        <v>327300132</v>
      </c>
      <c r="L61" s="90">
        <v>16404405.119999997</v>
      </c>
      <c r="M61" s="134"/>
      <c r="N61" s="89">
        <f t="shared" si="4"/>
        <v>343704537.12</v>
      </c>
    </row>
    <row r="62" spans="1:14" s="1" customFormat="1" x14ac:dyDescent="0.2">
      <c r="A62" s="25">
        <v>52</v>
      </c>
      <c r="B62" s="26" t="s">
        <v>122</v>
      </c>
      <c r="C62" s="10" t="s">
        <v>26</v>
      </c>
      <c r="D62" s="79">
        <f>КС!D62</f>
        <v>547072576</v>
      </c>
      <c r="E62" s="79">
        <f>'Свод 2023 БП'!E62</f>
        <v>81721074</v>
      </c>
      <c r="F62" s="79">
        <f>'АПУ профилактика 13-23'!D63+'АПУ профилактика 13-23'!N63+'АПУ неотл.пом. 13-23'!D62+'АПУ обращения 13-23'!D62+'ОДИ ПГГ Пр.13-23'!D62+'ОДИ МЗ РБ 13-23'!D62+'ФАП (13-23)'!D62+'Тестирование на грипп 13-23'!D62</f>
        <v>649376920</v>
      </c>
      <c r="G62" s="79"/>
      <c r="H62" s="79">
        <f>СМП!D62</f>
        <v>0</v>
      </c>
      <c r="I62" s="79">
        <f>'Гемодиализ (пр.11-23)'!D62</f>
        <v>303080</v>
      </c>
      <c r="J62" s="79">
        <f>'Мед.реаб.(АПУ,ДС,КС) 13-23'!D62</f>
        <v>0</v>
      </c>
      <c r="K62" s="79">
        <f t="shared" si="5"/>
        <v>1278473650</v>
      </c>
      <c r="L62" s="90">
        <v>55851293.810000002</v>
      </c>
      <c r="M62" s="134"/>
      <c r="N62" s="89">
        <f t="shared" si="4"/>
        <v>1334324943.8099999</v>
      </c>
    </row>
    <row r="63" spans="1:14" s="1" customFormat="1" x14ac:dyDescent="0.2">
      <c r="A63" s="25">
        <v>53</v>
      </c>
      <c r="B63" s="26" t="s">
        <v>123</v>
      </c>
      <c r="C63" s="10" t="s">
        <v>242</v>
      </c>
      <c r="D63" s="79">
        <f>КС!D63</f>
        <v>53404000</v>
      </c>
      <c r="E63" s="79">
        <f>'Свод 2023 БП'!E63</f>
        <v>13413724</v>
      </c>
      <c r="F63" s="79">
        <f>'АПУ профилактика 13-23'!D64+'АПУ профилактика 13-23'!N64+'АПУ неотл.пом. 13-23'!D63+'АПУ обращения 13-23'!D63+'ОДИ ПГГ Пр.13-23'!D63+'ОДИ МЗ РБ 13-23'!D63+'ФАП (13-23)'!D63+'Тестирование на грипп 13-23'!D63</f>
        <v>147183531</v>
      </c>
      <c r="G63" s="79"/>
      <c r="H63" s="79">
        <f>СМП!D63</f>
        <v>0</v>
      </c>
      <c r="I63" s="79">
        <f>'Гемодиализ (пр.11-23)'!D63</f>
        <v>0</v>
      </c>
      <c r="J63" s="79">
        <f>'Мед.реаб.(АПУ,ДС,КС) 13-23'!D63</f>
        <v>0</v>
      </c>
      <c r="K63" s="79">
        <f t="shared" si="5"/>
        <v>214001255</v>
      </c>
      <c r="L63" s="90">
        <v>13640517.360000001</v>
      </c>
      <c r="M63" s="134"/>
      <c r="N63" s="89">
        <f t="shared" si="4"/>
        <v>227641772.36000001</v>
      </c>
    </row>
    <row r="64" spans="1:14" s="1" customFormat="1" x14ac:dyDescent="0.2">
      <c r="A64" s="25">
        <v>54</v>
      </c>
      <c r="B64" s="26" t="s">
        <v>124</v>
      </c>
      <c r="C64" s="10" t="s">
        <v>125</v>
      </c>
      <c r="D64" s="79">
        <f>КС!D64</f>
        <v>0</v>
      </c>
      <c r="E64" s="79">
        <f>'Свод 2023 БП'!E64</f>
        <v>43940</v>
      </c>
      <c r="F64" s="79">
        <f>'АПУ профилактика 13-23'!D65+'АПУ профилактика 13-23'!N65+'АПУ неотл.пом. 13-23'!D64+'АПУ обращения 13-23'!D64+'ОДИ ПГГ Пр.13-23'!D64+'ОДИ МЗ РБ 13-23'!D64+'ФАП (13-23)'!D64+'Тестирование на грипп 13-23'!D64</f>
        <v>85616</v>
      </c>
      <c r="G64" s="79"/>
      <c r="H64" s="79">
        <f>СМП!D64</f>
        <v>0</v>
      </c>
      <c r="I64" s="79">
        <f>'Гемодиализ (пр.11-23)'!D64</f>
        <v>0</v>
      </c>
      <c r="J64" s="79">
        <f>'Мед.реаб.(АПУ,ДС,КС) 13-23'!D64</f>
        <v>0</v>
      </c>
      <c r="K64" s="79">
        <f t="shared" si="5"/>
        <v>129556</v>
      </c>
      <c r="L64" s="90">
        <v>0</v>
      </c>
      <c r="M64" s="134"/>
      <c r="N64" s="89">
        <f t="shared" si="4"/>
        <v>129556</v>
      </c>
    </row>
    <row r="65" spans="1:14" s="1" customFormat="1" x14ac:dyDescent="0.2">
      <c r="A65" s="25">
        <v>55</v>
      </c>
      <c r="B65" s="26" t="s">
        <v>246</v>
      </c>
      <c r="C65" s="10" t="s">
        <v>245</v>
      </c>
      <c r="D65" s="79">
        <f>КС!D65</f>
        <v>178820143</v>
      </c>
      <c r="E65" s="79">
        <f>'Свод 2023 БП'!E65</f>
        <v>0</v>
      </c>
      <c r="F65" s="79">
        <f>'АПУ профилактика 13-23'!D66+'АПУ профилактика 13-23'!N66+'АПУ неотл.пом. 13-23'!D65+'АПУ обращения 13-23'!D65+'ОДИ ПГГ Пр.13-23'!D65+'ОДИ МЗ РБ 13-23'!D65+'ФАП (13-23)'!D65+'Тестирование на грипп 13-23'!D65</f>
        <v>0</v>
      </c>
      <c r="G65" s="79"/>
      <c r="H65" s="79">
        <f>СМП!D65</f>
        <v>0</v>
      </c>
      <c r="I65" s="79">
        <f>'Гемодиализ (пр.11-23)'!D65</f>
        <v>0</v>
      </c>
      <c r="J65" s="79">
        <f>'Мед.реаб.(АПУ,ДС,КС) 13-23'!D65</f>
        <v>0</v>
      </c>
      <c r="K65" s="79">
        <f t="shared" si="5"/>
        <v>178820143</v>
      </c>
      <c r="L65" s="90">
        <v>0</v>
      </c>
      <c r="M65" s="134"/>
      <c r="N65" s="89">
        <f t="shared" si="4"/>
        <v>178820143</v>
      </c>
    </row>
    <row r="66" spans="1:14" s="1" customFormat="1" x14ac:dyDescent="0.2">
      <c r="A66" s="25">
        <v>56</v>
      </c>
      <c r="B66" s="26" t="s">
        <v>258</v>
      </c>
      <c r="C66" s="10" t="s">
        <v>259</v>
      </c>
      <c r="D66" s="79">
        <f>КС!D66</f>
        <v>0</v>
      </c>
      <c r="E66" s="79">
        <f>'Свод 2023 БП'!E66</f>
        <v>0</v>
      </c>
      <c r="F66" s="79">
        <f>'АПУ профилактика 13-23'!D67+'АПУ профилактика 13-23'!N67+'АПУ неотл.пом. 13-23'!D66+'АПУ обращения 13-23'!D66+'ОДИ ПГГ Пр.13-23'!D66+'ОДИ МЗ РБ 13-23'!D66+'ФАП (13-23)'!D66+'Тестирование на грипп 13-23'!D66</f>
        <v>0</v>
      </c>
      <c r="G66" s="79"/>
      <c r="H66" s="79">
        <f>СМП!D66</f>
        <v>0</v>
      </c>
      <c r="I66" s="79">
        <f>'Гемодиализ (пр.11-23)'!D66</f>
        <v>0</v>
      </c>
      <c r="J66" s="79">
        <f>'Мед.реаб.(АПУ,ДС,КС) 13-23'!D66</f>
        <v>10518852</v>
      </c>
      <c r="K66" s="79">
        <f t="shared" si="5"/>
        <v>10518852</v>
      </c>
      <c r="L66" s="90">
        <v>0</v>
      </c>
      <c r="M66" s="134"/>
      <c r="N66" s="89">
        <f t="shared" si="4"/>
        <v>10518852</v>
      </c>
    </row>
    <row r="67" spans="1:14" s="1" customFormat="1" x14ac:dyDescent="0.2">
      <c r="A67" s="25">
        <v>57</v>
      </c>
      <c r="B67" s="26" t="s">
        <v>126</v>
      </c>
      <c r="C67" s="10" t="s">
        <v>54</v>
      </c>
      <c r="D67" s="79">
        <f>КС!D67</f>
        <v>0</v>
      </c>
      <c r="E67" s="79">
        <f>'Свод 2023 БП'!E67</f>
        <v>24363521</v>
      </c>
      <c r="F67" s="79">
        <f>'АПУ профилактика 13-23'!D68+'АПУ профилактика 13-23'!N68+'АПУ неотл.пом. 13-23'!D67+'АПУ обращения 13-23'!D67+'ОДИ ПГГ Пр.13-23'!D67+'ОДИ МЗ РБ 13-23'!D67+'ФАП (13-23)'!D67+'Тестирование на грипп 13-23'!D67</f>
        <v>166856056</v>
      </c>
      <c r="G67" s="79"/>
      <c r="H67" s="79">
        <f>СМП!D67</f>
        <v>0</v>
      </c>
      <c r="I67" s="79">
        <f>'Гемодиализ (пр.11-23)'!D67</f>
        <v>0</v>
      </c>
      <c r="J67" s="79">
        <f>'Мед.реаб.(АПУ,ДС,КС) 13-23'!D67</f>
        <v>6983160</v>
      </c>
      <c r="K67" s="79">
        <f t="shared" si="5"/>
        <v>198202737</v>
      </c>
      <c r="L67" s="90">
        <v>0</v>
      </c>
      <c r="M67" s="134"/>
      <c r="N67" s="89">
        <f t="shared" si="4"/>
        <v>198202737</v>
      </c>
    </row>
    <row r="68" spans="1:14" s="1" customFormat="1" x14ac:dyDescent="0.2">
      <c r="A68" s="25">
        <v>58</v>
      </c>
      <c r="B68" s="14" t="s">
        <v>127</v>
      </c>
      <c r="C68" s="10" t="s">
        <v>260</v>
      </c>
      <c r="D68" s="79">
        <f>КС!D68</f>
        <v>0</v>
      </c>
      <c r="E68" s="79">
        <f>'Свод 2023 БП'!E68</f>
        <v>20629862</v>
      </c>
      <c r="F68" s="79">
        <f>'АПУ профилактика 13-23'!D69+'АПУ профилактика 13-23'!N69+'АПУ неотл.пом. 13-23'!D68+'АПУ обращения 13-23'!D68+'ОДИ ПГГ Пр.13-23'!D68+'ОДИ МЗ РБ 13-23'!D68+'ФАП (13-23)'!D68+'Тестирование на грипп 13-23'!D68</f>
        <v>135443349</v>
      </c>
      <c r="G68" s="79"/>
      <c r="H68" s="79">
        <f>СМП!D68</f>
        <v>0</v>
      </c>
      <c r="I68" s="79">
        <f>'Гемодиализ (пр.11-23)'!D68</f>
        <v>0</v>
      </c>
      <c r="J68" s="79">
        <f>'Мед.реаб.(АПУ,ДС,КС) 13-23'!D68</f>
        <v>7001190</v>
      </c>
      <c r="K68" s="79">
        <f t="shared" si="5"/>
        <v>163074401</v>
      </c>
      <c r="L68" s="90">
        <v>0</v>
      </c>
      <c r="M68" s="134"/>
      <c r="N68" s="89">
        <f t="shared" si="4"/>
        <v>163074401</v>
      </c>
    </row>
    <row r="69" spans="1:14" s="1" customFormat="1" ht="24" x14ac:dyDescent="0.2">
      <c r="A69" s="25">
        <v>59</v>
      </c>
      <c r="B69" s="12" t="s">
        <v>128</v>
      </c>
      <c r="C69" s="10" t="s">
        <v>129</v>
      </c>
      <c r="D69" s="79">
        <f>КС!D69</f>
        <v>0</v>
      </c>
      <c r="E69" s="79">
        <f>'Свод 2023 БП'!E69</f>
        <v>26990970</v>
      </c>
      <c r="F69" s="79">
        <f>'АПУ профилактика 13-23'!D70+'АПУ профилактика 13-23'!N70+'АПУ неотл.пом. 13-23'!D69+'АПУ обращения 13-23'!D69+'ОДИ ПГГ Пр.13-23'!D69+'ОДИ МЗ РБ 13-23'!D69+'ФАП (13-23)'!D69+'Тестирование на грипп 13-23'!D69</f>
        <v>226923976</v>
      </c>
      <c r="G69" s="79"/>
      <c r="H69" s="79">
        <f>СМП!D69</f>
        <v>0</v>
      </c>
      <c r="I69" s="79">
        <f>'Гемодиализ (пр.11-23)'!D69</f>
        <v>0</v>
      </c>
      <c r="J69" s="79">
        <f>'Мед.реаб.(АПУ,ДС,КС) 13-23'!D69</f>
        <v>0</v>
      </c>
      <c r="K69" s="79">
        <f t="shared" si="5"/>
        <v>253914946</v>
      </c>
      <c r="L69" s="90">
        <v>0</v>
      </c>
      <c r="M69" s="134"/>
      <c r="N69" s="89">
        <f t="shared" si="4"/>
        <v>253914946</v>
      </c>
    </row>
    <row r="70" spans="1:14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>КС!D70</f>
        <v>0</v>
      </c>
      <c r="E70" s="79">
        <f>'Свод 2023 БП'!E70</f>
        <v>37009043</v>
      </c>
      <c r="F70" s="79">
        <f>'АПУ профилактика 13-23'!D71+'АПУ профилактика 13-23'!N71+'АПУ неотл.пом. 13-23'!D70+'АПУ обращения 13-23'!D70+'ОДИ ПГГ Пр.13-23'!D70+'ОДИ МЗ РБ 13-23'!D70+'ФАП (13-23)'!D70+'Тестирование на грипп 13-23'!D70</f>
        <v>269685849</v>
      </c>
      <c r="G70" s="79"/>
      <c r="H70" s="79">
        <f>СМП!D70</f>
        <v>0</v>
      </c>
      <c r="I70" s="79">
        <f>'Гемодиализ (пр.11-23)'!D70</f>
        <v>0</v>
      </c>
      <c r="J70" s="79">
        <f>'Мед.реаб.(АПУ,ДС,КС) 13-23'!D70</f>
        <v>7081934</v>
      </c>
      <c r="K70" s="79">
        <f t="shared" si="5"/>
        <v>313776826</v>
      </c>
      <c r="L70" s="90">
        <v>1186722.25</v>
      </c>
      <c r="M70" s="134"/>
      <c r="N70" s="89">
        <f t="shared" si="4"/>
        <v>314963548.25</v>
      </c>
    </row>
    <row r="71" spans="1:14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>КС!D71</f>
        <v>0</v>
      </c>
      <c r="E71" s="79">
        <f>'Свод 2023 БП'!E71</f>
        <v>15503986</v>
      </c>
      <c r="F71" s="79">
        <f>'АПУ профилактика 13-23'!D72+'АПУ профилактика 13-23'!N72+'АПУ неотл.пом. 13-23'!D71+'АПУ обращения 13-23'!D71+'ОДИ ПГГ Пр.13-23'!D71+'ОДИ МЗ РБ 13-23'!D71+'ФАП (13-23)'!D71+'Тестирование на грипп 13-23'!D71</f>
        <v>107261841</v>
      </c>
      <c r="G71" s="79"/>
      <c r="H71" s="79">
        <f>СМП!D71</f>
        <v>0</v>
      </c>
      <c r="I71" s="79">
        <f>'Гемодиализ (пр.11-23)'!D71</f>
        <v>0</v>
      </c>
      <c r="J71" s="79">
        <f>'Мед.реаб.(АПУ,ДС,КС) 13-23'!D71</f>
        <v>7023990</v>
      </c>
      <c r="K71" s="79">
        <f t="shared" si="5"/>
        <v>129789817</v>
      </c>
      <c r="L71" s="90">
        <v>0</v>
      </c>
      <c r="M71" s="134"/>
      <c r="N71" s="89">
        <f t="shared" ref="N71:N134" si="6">K71+L71+M71</f>
        <v>129789817</v>
      </c>
    </row>
    <row r="72" spans="1:14" s="1" customFormat="1" ht="24" x14ac:dyDescent="0.2">
      <c r="A72" s="25">
        <v>62</v>
      </c>
      <c r="B72" s="12" t="s">
        <v>132</v>
      </c>
      <c r="C72" s="10" t="s">
        <v>262</v>
      </c>
      <c r="D72" s="79">
        <f>КС!D72</f>
        <v>0</v>
      </c>
      <c r="E72" s="79">
        <f>'Свод 2023 БП'!E72</f>
        <v>0</v>
      </c>
      <c r="F72" s="79">
        <f>'АПУ профилактика 13-23'!D73+'АПУ профилактика 13-23'!N73+'АПУ неотл.пом. 13-23'!D72+'АПУ обращения 13-23'!D72+'ОДИ ПГГ Пр.13-23'!D72+'ОДИ МЗ РБ 13-23'!D72+'ФАП (13-23)'!D72+'Тестирование на грипп 13-23'!D72</f>
        <v>75739971</v>
      </c>
      <c r="G72" s="79"/>
      <c r="H72" s="79">
        <f>СМП!D72</f>
        <v>0</v>
      </c>
      <c r="I72" s="79">
        <f>'Гемодиализ (пр.11-23)'!D72</f>
        <v>0</v>
      </c>
      <c r="J72" s="79">
        <f>'Мед.реаб.(АПУ,ДС,КС) 13-23'!D72</f>
        <v>0</v>
      </c>
      <c r="K72" s="79">
        <f t="shared" si="5"/>
        <v>75739971</v>
      </c>
      <c r="L72" s="90">
        <v>0</v>
      </c>
      <c r="M72" s="134"/>
      <c r="N72" s="89">
        <f t="shared" si="6"/>
        <v>75739971</v>
      </c>
    </row>
    <row r="73" spans="1:14" s="1" customFormat="1" ht="24" x14ac:dyDescent="0.2">
      <c r="A73" s="25">
        <v>63</v>
      </c>
      <c r="B73" s="12" t="s">
        <v>133</v>
      </c>
      <c r="C73" s="10" t="s">
        <v>263</v>
      </c>
      <c r="D73" s="79">
        <f>КС!D73</f>
        <v>0</v>
      </c>
      <c r="E73" s="79">
        <f>'Свод 2023 БП'!E73</f>
        <v>0</v>
      </c>
      <c r="F73" s="79">
        <f>'АПУ профилактика 13-23'!D74+'АПУ профилактика 13-23'!N74+'АПУ неотл.пом. 13-23'!D73+'АПУ обращения 13-23'!D73+'ОДИ ПГГ Пр.13-23'!D73+'ОДИ МЗ РБ 13-23'!D73+'ФАП (13-23)'!D73+'Тестирование на грипп 13-23'!D73</f>
        <v>102008543</v>
      </c>
      <c r="G73" s="79"/>
      <c r="H73" s="79">
        <f>СМП!D73</f>
        <v>0</v>
      </c>
      <c r="I73" s="79">
        <f>'Гемодиализ (пр.11-23)'!D73</f>
        <v>0</v>
      </c>
      <c r="J73" s="79">
        <f>'Мед.реаб.(АПУ,ДС,КС) 13-23'!D73</f>
        <v>0</v>
      </c>
      <c r="K73" s="79">
        <f t="shared" si="5"/>
        <v>102008543</v>
      </c>
      <c r="L73" s="90">
        <v>0</v>
      </c>
      <c r="M73" s="134"/>
      <c r="N73" s="89">
        <f t="shared" si="6"/>
        <v>102008543</v>
      </c>
    </row>
    <row r="74" spans="1:14" s="1" customFormat="1" x14ac:dyDescent="0.2">
      <c r="A74" s="25">
        <v>64</v>
      </c>
      <c r="B74" s="14" t="s">
        <v>134</v>
      </c>
      <c r="C74" s="10" t="s">
        <v>264</v>
      </c>
      <c r="D74" s="79">
        <f>КС!D74</f>
        <v>0</v>
      </c>
      <c r="E74" s="79">
        <f>'Свод 2023 БП'!E74</f>
        <v>45294435</v>
      </c>
      <c r="F74" s="79">
        <f>'АПУ профилактика 13-23'!D75+'АПУ профилактика 13-23'!N75+'АПУ неотл.пом. 13-23'!D74+'АПУ обращения 13-23'!D74+'ОДИ ПГГ Пр.13-23'!D74+'ОДИ МЗ РБ 13-23'!D74+'ФАП (13-23)'!D74+'Тестирование на грипп 13-23'!D74</f>
        <v>319505449</v>
      </c>
      <c r="G74" s="79"/>
      <c r="H74" s="79">
        <f>СМП!D74</f>
        <v>0</v>
      </c>
      <c r="I74" s="79">
        <f>'Гемодиализ (пр.11-23)'!D74</f>
        <v>0</v>
      </c>
      <c r="J74" s="79">
        <f>'Мед.реаб.(АПУ,ДС,КС) 13-23'!D74</f>
        <v>3369540</v>
      </c>
      <c r="K74" s="79">
        <f t="shared" si="5"/>
        <v>368169424</v>
      </c>
      <c r="L74" s="90">
        <v>4735526.5500000007</v>
      </c>
      <c r="M74" s="134"/>
      <c r="N74" s="89">
        <f t="shared" si="6"/>
        <v>372904950.55000001</v>
      </c>
    </row>
    <row r="75" spans="1:14" s="1" customFormat="1" x14ac:dyDescent="0.2">
      <c r="A75" s="25">
        <v>65</v>
      </c>
      <c r="B75" s="14" t="s">
        <v>135</v>
      </c>
      <c r="C75" s="10" t="s">
        <v>53</v>
      </c>
      <c r="D75" s="79">
        <f>КС!D75</f>
        <v>0</v>
      </c>
      <c r="E75" s="79">
        <f>'Свод 2023 БП'!E75</f>
        <v>27946713</v>
      </c>
      <c r="F75" s="79">
        <f>'АПУ профилактика 13-23'!D76+'АПУ профилактика 13-23'!N76+'АПУ неотл.пом. 13-23'!D75+'АПУ обращения 13-23'!D75+'ОДИ ПГГ Пр.13-23'!D75+'ОДИ МЗ РБ 13-23'!D75+'ФАП (13-23)'!D75+'Тестирование на грипп 13-23'!D75</f>
        <v>225656483</v>
      </c>
      <c r="G75" s="79"/>
      <c r="H75" s="79">
        <f>СМП!D75</f>
        <v>0</v>
      </c>
      <c r="I75" s="79">
        <f>'Гемодиализ (пр.11-23)'!D75</f>
        <v>0</v>
      </c>
      <c r="J75" s="79">
        <f>'Мед.реаб.(АПУ,ДС,КС) 13-23'!D75</f>
        <v>10296080</v>
      </c>
      <c r="K75" s="79">
        <f t="shared" ref="K75:K106" si="7">D75+E75+F75+H75+I75+J75</f>
        <v>263899276</v>
      </c>
      <c r="L75" s="90">
        <v>4487438</v>
      </c>
      <c r="M75" s="134"/>
      <c r="N75" s="89">
        <f t="shared" si="6"/>
        <v>268386714</v>
      </c>
    </row>
    <row r="76" spans="1:14" s="1" customFormat="1" x14ac:dyDescent="0.2">
      <c r="A76" s="25">
        <v>66</v>
      </c>
      <c r="B76" s="14" t="s">
        <v>136</v>
      </c>
      <c r="C76" s="10" t="s">
        <v>265</v>
      </c>
      <c r="D76" s="79">
        <f>КС!D76</f>
        <v>0</v>
      </c>
      <c r="E76" s="79">
        <f>'Свод 2023 БП'!E76</f>
        <v>70140490</v>
      </c>
      <c r="F76" s="79">
        <f>'АПУ профилактика 13-23'!D77+'АПУ профилактика 13-23'!N77+'АПУ неотл.пом. 13-23'!D76+'АПУ обращения 13-23'!D76+'ОДИ ПГГ Пр.13-23'!D76+'ОДИ МЗ РБ 13-23'!D76+'ФАП (13-23)'!D76+'Тестирование на грипп 13-23'!D76</f>
        <v>449334993</v>
      </c>
      <c r="G76" s="79"/>
      <c r="H76" s="79">
        <f>СМП!D76</f>
        <v>0</v>
      </c>
      <c r="I76" s="79">
        <f>'Гемодиализ (пр.11-23)'!D76</f>
        <v>0</v>
      </c>
      <c r="J76" s="79">
        <f>'Мед.реаб.(АПУ,ДС,КС) 13-23'!D76</f>
        <v>5615900</v>
      </c>
      <c r="K76" s="79">
        <f t="shared" si="7"/>
        <v>525091383</v>
      </c>
      <c r="L76" s="90">
        <v>3202306.4</v>
      </c>
      <c r="M76" s="134"/>
      <c r="N76" s="89">
        <f t="shared" si="6"/>
        <v>528293689.39999998</v>
      </c>
    </row>
    <row r="77" spans="1:14" s="1" customFormat="1" ht="24" x14ac:dyDescent="0.2">
      <c r="A77" s="25">
        <v>67</v>
      </c>
      <c r="B77" s="14" t="s">
        <v>137</v>
      </c>
      <c r="C77" s="10" t="s">
        <v>266</v>
      </c>
      <c r="D77" s="79">
        <f>КС!D77</f>
        <v>0</v>
      </c>
      <c r="E77" s="79">
        <f>'Свод 2023 БП'!E77</f>
        <v>0</v>
      </c>
      <c r="F77" s="79">
        <f>'АПУ профилактика 13-23'!D78+'АПУ профилактика 13-23'!N78+'АПУ неотл.пом. 13-23'!D77+'АПУ обращения 13-23'!D77+'ОДИ ПГГ Пр.13-23'!D77+'ОДИ МЗ РБ 13-23'!D77+'ФАП (13-23)'!D77+'Тестирование на грипп 13-23'!D77</f>
        <v>35813671</v>
      </c>
      <c r="G77" s="79"/>
      <c r="H77" s="79">
        <f>СМП!D77</f>
        <v>0</v>
      </c>
      <c r="I77" s="79">
        <f>'Гемодиализ (пр.11-23)'!D77</f>
        <v>0</v>
      </c>
      <c r="J77" s="79">
        <f>'Мед.реаб.(АПУ,ДС,КС) 13-23'!D77</f>
        <v>0</v>
      </c>
      <c r="K77" s="79">
        <f t="shared" si="7"/>
        <v>35813671</v>
      </c>
      <c r="L77" s="90">
        <v>0</v>
      </c>
      <c r="M77" s="134"/>
      <c r="N77" s="89">
        <f t="shared" si="6"/>
        <v>35813671</v>
      </c>
    </row>
    <row r="78" spans="1:14" s="1" customFormat="1" ht="24" x14ac:dyDescent="0.2">
      <c r="A78" s="25">
        <v>68</v>
      </c>
      <c r="B78" s="12" t="s">
        <v>138</v>
      </c>
      <c r="C78" s="10" t="s">
        <v>267</v>
      </c>
      <c r="D78" s="79">
        <f>КС!D78</f>
        <v>0</v>
      </c>
      <c r="E78" s="79">
        <f>'Свод 2023 БП'!E78</f>
        <v>0</v>
      </c>
      <c r="F78" s="79">
        <f>'АПУ профилактика 13-23'!D79+'АПУ профилактика 13-23'!N79+'АПУ неотл.пом. 13-23'!D78+'АПУ обращения 13-23'!D78+'ОДИ ПГГ Пр.13-23'!D78+'ОДИ МЗ РБ 13-23'!D78+'ФАП (13-23)'!D78+'Тестирование на грипп 13-23'!D78</f>
        <v>61001897</v>
      </c>
      <c r="G78" s="79"/>
      <c r="H78" s="79">
        <f>СМП!D78</f>
        <v>0</v>
      </c>
      <c r="I78" s="79">
        <f>'Гемодиализ (пр.11-23)'!D78</f>
        <v>0</v>
      </c>
      <c r="J78" s="79">
        <f>'Мед.реаб.(АПУ,ДС,КС) 13-23'!D78</f>
        <v>0</v>
      </c>
      <c r="K78" s="79">
        <f t="shared" si="7"/>
        <v>61001897</v>
      </c>
      <c r="L78" s="90">
        <v>0</v>
      </c>
      <c r="M78" s="134"/>
      <c r="N78" s="89">
        <f t="shared" si="6"/>
        <v>61001897</v>
      </c>
    </row>
    <row r="79" spans="1:14" s="1" customFormat="1" ht="24" x14ac:dyDescent="0.2">
      <c r="A79" s="25">
        <v>69</v>
      </c>
      <c r="B79" s="14" t="s">
        <v>139</v>
      </c>
      <c r="C79" s="10" t="s">
        <v>268</v>
      </c>
      <c r="D79" s="79">
        <f>КС!D79</f>
        <v>0</v>
      </c>
      <c r="E79" s="79">
        <f>'Свод 2023 БП'!E79</f>
        <v>0</v>
      </c>
      <c r="F79" s="79">
        <f>'АПУ профилактика 13-23'!D80+'АПУ профилактика 13-23'!N80+'АПУ неотл.пом. 13-23'!D79+'АПУ обращения 13-23'!D79+'ОДИ ПГГ Пр.13-23'!D79+'ОДИ МЗ РБ 13-23'!D79+'ФАП (13-23)'!D79+'Тестирование на грипп 13-23'!D79</f>
        <v>50018397</v>
      </c>
      <c r="G79" s="79"/>
      <c r="H79" s="79">
        <f>СМП!D79</f>
        <v>0</v>
      </c>
      <c r="I79" s="79">
        <f>'Гемодиализ (пр.11-23)'!D79</f>
        <v>0</v>
      </c>
      <c r="J79" s="79">
        <f>'Мед.реаб.(АПУ,ДС,КС) 13-23'!D79</f>
        <v>0</v>
      </c>
      <c r="K79" s="79">
        <f t="shared" si="7"/>
        <v>50018397</v>
      </c>
      <c r="L79" s="90">
        <v>0</v>
      </c>
      <c r="M79" s="134"/>
      <c r="N79" s="89">
        <f t="shared" si="6"/>
        <v>50018397</v>
      </c>
    </row>
    <row r="80" spans="1:14" s="1" customFormat="1" ht="24" x14ac:dyDescent="0.2">
      <c r="A80" s="25">
        <v>70</v>
      </c>
      <c r="B80" s="14" t="s">
        <v>140</v>
      </c>
      <c r="C80" s="10" t="s">
        <v>269</v>
      </c>
      <c r="D80" s="79">
        <f>КС!D80</f>
        <v>0</v>
      </c>
      <c r="E80" s="79">
        <f>'Свод 2023 БП'!E80</f>
        <v>0</v>
      </c>
      <c r="F80" s="79">
        <f>'АПУ профилактика 13-23'!D81+'АПУ профилактика 13-23'!N81+'АПУ неотл.пом. 13-23'!D80+'АПУ обращения 13-23'!D80+'ОДИ ПГГ Пр.13-23'!D80+'ОДИ МЗ РБ 13-23'!D80+'ФАП (13-23)'!D80+'Тестирование на грипп 13-23'!D80</f>
        <v>41858231</v>
      </c>
      <c r="G80" s="79"/>
      <c r="H80" s="79">
        <f>СМП!D80</f>
        <v>0</v>
      </c>
      <c r="I80" s="79">
        <f>'Гемодиализ (пр.11-23)'!D80</f>
        <v>0</v>
      </c>
      <c r="J80" s="79">
        <f>'Мед.реаб.(АПУ,ДС,КС) 13-23'!D80</f>
        <v>0</v>
      </c>
      <c r="K80" s="79">
        <f t="shared" si="7"/>
        <v>41858231</v>
      </c>
      <c r="L80" s="90">
        <v>0</v>
      </c>
      <c r="M80" s="134"/>
      <c r="N80" s="89">
        <f t="shared" si="6"/>
        <v>41858231</v>
      </c>
    </row>
    <row r="81" spans="1:14" s="1" customFormat="1" ht="24" x14ac:dyDescent="0.2">
      <c r="A81" s="25">
        <v>71</v>
      </c>
      <c r="B81" s="12" t="s">
        <v>141</v>
      </c>
      <c r="C81" s="10" t="s">
        <v>270</v>
      </c>
      <c r="D81" s="79">
        <f>КС!D81</f>
        <v>0</v>
      </c>
      <c r="E81" s="79">
        <f>'Свод 2023 БП'!E81</f>
        <v>0</v>
      </c>
      <c r="F81" s="79">
        <f>'АПУ профилактика 13-23'!D82+'АПУ профилактика 13-23'!N82+'АПУ неотл.пом. 13-23'!D81+'АПУ обращения 13-23'!D81+'ОДИ ПГГ Пр.13-23'!D81+'ОДИ МЗ РБ 13-23'!D81+'ФАП (13-23)'!D81+'Тестирование на грипп 13-23'!D81</f>
        <v>70050835</v>
      </c>
      <c r="G81" s="79"/>
      <c r="H81" s="79">
        <f>СМП!D81</f>
        <v>0</v>
      </c>
      <c r="I81" s="79">
        <f>'Гемодиализ (пр.11-23)'!D81</f>
        <v>0</v>
      </c>
      <c r="J81" s="79">
        <f>'Мед.реаб.(АПУ,ДС,КС) 13-23'!D81</f>
        <v>0</v>
      </c>
      <c r="K81" s="79">
        <f t="shared" si="7"/>
        <v>70050835</v>
      </c>
      <c r="L81" s="90">
        <v>0</v>
      </c>
      <c r="M81" s="134"/>
      <c r="N81" s="89">
        <f t="shared" si="6"/>
        <v>70050835</v>
      </c>
    </row>
    <row r="82" spans="1:14" s="1" customFormat="1" ht="24" x14ac:dyDescent="0.2">
      <c r="A82" s="25">
        <v>72</v>
      </c>
      <c r="B82" s="12" t="s">
        <v>142</v>
      </c>
      <c r="C82" s="10" t="s">
        <v>271</v>
      </c>
      <c r="D82" s="79">
        <f>КС!D82</f>
        <v>0</v>
      </c>
      <c r="E82" s="79">
        <f>'Свод 2023 БП'!E82</f>
        <v>0</v>
      </c>
      <c r="F82" s="79">
        <f>'АПУ профилактика 13-23'!D83+'АПУ профилактика 13-23'!N83+'АПУ неотл.пом. 13-23'!D82+'АПУ обращения 13-23'!D82+'ОДИ ПГГ Пр.13-23'!D82+'ОДИ МЗ РБ 13-23'!D82+'ФАП (13-23)'!D82+'Тестирование на грипп 13-23'!D82</f>
        <v>41897742</v>
      </c>
      <c r="G82" s="79"/>
      <c r="H82" s="79">
        <f>СМП!D82</f>
        <v>0</v>
      </c>
      <c r="I82" s="79">
        <f>'Гемодиализ (пр.11-23)'!D82</f>
        <v>0</v>
      </c>
      <c r="J82" s="79">
        <f>'Мед.реаб.(АПУ,ДС,КС) 13-23'!D82</f>
        <v>0</v>
      </c>
      <c r="K82" s="79">
        <f t="shared" si="7"/>
        <v>41897742</v>
      </c>
      <c r="L82" s="90">
        <v>0</v>
      </c>
      <c r="M82" s="134"/>
      <c r="N82" s="89">
        <f t="shared" si="6"/>
        <v>41897742</v>
      </c>
    </row>
    <row r="83" spans="1:14" s="1" customFormat="1" ht="24" x14ac:dyDescent="0.2">
      <c r="A83" s="25">
        <v>73</v>
      </c>
      <c r="B83" s="12" t="s">
        <v>143</v>
      </c>
      <c r="C83" s="10" t="s">
        <v>272</v>
      </c>
      <c r="D83" s="79">
        <f>КС!D83</f>
        <v>0</v>
      </c>
      <c r="E83" s="79">
        <f>'Свод 2023 БП'!E83</f>
        <v>0</v>
      </c>
      <c r="F83" s="79">
        <f>'АПУ профилактика 13-23'!D84+'АПУ профилактика 13-23'!N84+'АПУ неотл.пом. 13-23'!D83+'АПУ обращения 13-23'!D83+'ОДИ ПГГ Пр.13-23'!D83+'ОДИ МЗ РБ 13-23'!D83+'ФАП (13-23)'!D83+'Тестирование на грипп 13-23'!D83</f>
        <v>40606320</v>
      </c>
      <c r="G83" s="79"/>
      <c r="H83" s="79">
        <f>СМП!D83</f>
        <v>0</v>
      </c>
      <c r="I83" s="79">
        <f>'Гемодиализ (пр.11-23)'!D83</f>
        <v>0</v>
      </c>
      <c r="J83" s="79">
        <f>'Мед.реаб.(АПУ,ДС,КС) 13-23'!D83</f>
        <v>0</v>
      </c>
      <c r="K83" s="79">
        <f t="shared" si="7"/>
        <v>40606320</v>
      </c>
      <c r="L83" s="90">
        <v>0</v>
      </c>
      <c r="M83" s="134"/>
      <c r="N83" s="89">
        <f t="shared" si="6"/>
        <v>40606320</v>
      </c>
    </row>
    <row r="84" spans="1:14" s="1" customFormat="1" x14ac:dyDescent="0.2">
      <c r="A84" s="25">
        <v>74</v>
      </c>
      <c r="B84" s="26" t="s">
        <v>144</v>
      </c>
      <c r="C84" s="10" t="s">
        <v>145</v>
      </c>
      <c r="D84" s="79">
        <f>КС!D84</f>
        <v>395739739</v>
      </c>
      <c r="E84" s="79">
        <f>'Свод 2023 БП'!E84</f>
        <v>53726294</v>
      </c>
      <c r="F84" s="79">
        <f>'АПУ профилактика 13-23'!D85+'АПУ профилактика 13-23'!N85+'АПУ неотл.пом. 13-23'!D84+'АПУ обращения 13-23'!D84+'ОДИ ПГГ Пр.13-23'!D84+'ОДИ МЗ РБ 13-23'!D84+'ФАП (13-23)'!D84+'Тестирование на грипп 13-23'!D84</f>
        <v>376384860</v>
      </c>
      <c r="G84" s="79"/>
      <c r="H84" s="79">
        <f>СМП!D84</f>
        <v>0</v>
      </c>
      <c r="I84" s="79">
        <f>'Гемодиализ (пр.11-23)'!D84</f>
        <v>0</v>
      </c>
      <c r="J84" s="79">
        <f>'Мед.реаб.(АПУ,ДС,КС) 13-23'!D84</f>
        <v>10995428</v>
      </c>
      <c r="K84" s="79">
        <f t="shared" si="7"/>
        <v>836846321</v>
      </c>
      <c r="L84" s="90">
        <v>12409512.4</v>
      </c>
      <c r="M84" s="134"/>
      <c r="N84" s="89">
        <f t="shared" si="6"/>
        <v>849255833.39999998</v>
      </c>
    </row>
    <row r="85" spans="1:14" s="1" customFormat="1" x14ac:dyDescent="0.2">
      <c r="A85" s="25">
        <v>75</v>
      </c>
      <c r="B85" s="12" t="s">
        <v>146</v>
      </c>
      <c r="C85" s="10" t="s">
        <v>273</v>
      </c>
      <c r="D85" s="79">
        <f>КС!D85</f>
        <v>72340840</v>
      </c>
      <c r="E85" s="79">
        <f>'Свод 2023 БП'!E85</f>
        <v>92799781</v>
      </c>
      <c r="F85" s="79">
        <f>'АПУ профилактика 13-23'!D86+'АПУ профилактика 13-23'!N86+'АПУ неотл.пом. 13-23'!D85+'АПУ обращения 13-23'!D85+'ОДИ ПГГ Пр.13-23'!D85+'ОДИ МЗ РБ 13-23'!D85+'ФАП (13-23)'!D85+'Тестирование на грипп 13-23'!D85</f>
        <v>625256763</v>
      </c>
      <c r="G85" s="79"/>
      <c r="H85" s="79">
        <f>СМП!D85</f>
        <v>0</v>
      </c>
      <c r="I85" s="79">
        <f>'Гемодиализ (пр.11-23)'!D85</f>
        <v>0</v>
      </c>
      <c r="J85" s="79">
        <f>'Мед.реаб.(АПУ,ДС,КС) 13-23'!D85</f>
        <v>43435226</v>
      </c>
      <c r="K85" s="79">
        <f t="shared" si="7"/>
        <v>833832610</v>
      </c>
      <c r="L85" s="90">
        <v>33787150.899999999</v>
      </c>
      <c r="M85" s="134"/>
      <c r="N85" s="89">
        <f t="shared" si="6"/>
        <v>867619760.89999998</v>
      </c>
    </row>
    <row r="86" spans="1:14" s="1" customFormat="1" x14ac:dyDescent="0.2">
      <c r="A86" s="25">
        <v>76</v>
      </c>
      <c r="B86" s="26" t="s">
        <v>147</v>
      </c>
      <c r="C86" s="10" t="s">
        <v>36</v>
      </c>
      <c r="D86" s="79">
        <f>КС!D86</f>
        <v>665242648</v>
      </c>
      <c r="E86" s="79">
        <f>'Свод 2023 БП'!E86</f>
        <v>51576852</v>
      </c>
      <c r="F86" s="79">
        <f>'АПУ профилактика 13-23'!D87+'АПУ профилактика 13-23'!N87+'АПУ неотл.пом. 13-23'!D86+'АПУ обращения 13-23'!D86+'ОДИ ПГГ Пр.13-23'!D86+'ОДИ МЗ РБ 13-23'!D86+'ФАП (13-23)'!D86+'Тестирование на грипп 13-23'!D86</f>
        <v>411723232</v>
      </c>
      <c r="G86" s="79"/>
      <c r="H86" s="79">
        <f>СМП!D86</f>
        <v>0</v>
      </c>
      <c r="I86" s="79">
        <f>'Гемодиализ (пр.11-23)'!D86</f>
        <v>0</v>
      </c>
      <c r="J86" s="79">
        <f>'Мед.реаб.(АПУ,ДС,КС) 13-23'!D86</f>
        <v>47360484</v>
      </c>
      <c r="K86" s="79">
        <f t="shared" si="7"/>
        <v>1175903216</v>
      </c>
      <c r="L86" s="90">
        <v>22043060.75</v>
      </c>
      <c r="M86" s="134"/>
      <c r="N86" s="89">
        <f t="shared" si="6"/>
        <v>1197946276.75</v>
      </c>
    </row>
    <row r="87" spans="1:14" s="1" customFormat="1" x14ac:dyDescent="0.2">
      <c r="A87" s="25">
        <v>77</v>
      </c>
      <c r="B87" s="12" t="s">
        <v>148</v>
      </c>
      <c r="C87" s="10" t="s">
        <v>38</v>
      </c>
      <c r="D87" s="79">
        <f>КС!D87</f>
        <v>24169892</v>
      </c>
      <c r="E87" s="79">
        <f>'Свод 2023 БП'!E87</f>
        <v>13163476</v>
      </c>
      <c r="F87" s="79">
        <f>'АПУ профилактика 13-23'!D88+'АПУ профилактика 13-23'!N88+'АПУ неотл.пом. 13-23'!D87+'АПУ обращения 13-23'!D87+'ОДИ ПГГ Пр.13-23'!D87+'ОДИ МЗ РБ 13-23'!D87+'ФАП (13-23)'!D87+'Тестирование на грипп 13-23'!D87</f>
        <v>103494485</v>
      </c>
      <c r="G87" s="79"/>
      <c r="H87" s="79">
        <f>СМП!D87</f>
        <v>0</v>
      </c>
      <c r="I87" s="79">
        <f>'Гемодиализ (пр.11-23)'!D87</f>
        <v>0</v>
      </c>
      <c r="J87" s="79">
        <f>'Мед.реаб.(АПУ,ДС,КС) 13-23'!D87</f>
        <v>1283870</v>
      </c>
      <c r="K87" s="79">
        <f t="shared" si="7"/>
        <v>142111723</v>
      </c>
      <c r="L87" s="90">
        <v>14865118.15</v>
      </c>
      <c r="M87" s="134"/>
      <c r="N87" s="89">
        <f t="shared" si="6"/>
        <v>156976841.15000001</v>
      </c>
    </row>
    <row r="88" spans="1:14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>КС!D88</f>
        <v>562428166</v>
      </c>
      <c r="E88" s="79">
        <f>'Свод 2023 БП'!E88</f>
        <v>99836683</v>
      </c>
      <c r="F88" s="79">
        <f>'АПУ профилактика 13-23'!D89+'АПУ профилактика 13-23'!N89+'АПУ неотл.пом. 13-23'!D88+'АПУ обращения 13-23'!D88+'ОДИ ПГГ Пр.13-23'!D88+'ОДИ МЗ РБ 13-23'!D88+'ФАП (13-23)'!D88+'Тестирование на грипп 13-23'!D88</f>
        <v>847624337</v>
      </c>
      <c r="G88" s="79"/>
      <c r="H88" s="79">
        <f>СМП!D88</f>
        <v>0</v>
      </c>
      <c r="I88" s="79">
        <f>'Гемодиализ (пр.11-23)'!D88</f>
        <v>0</v>
      </c>
      <c r="J88" s="79">
        <f>'Мед.реаб.(АПУ,ДС,КС) 13-23'!D88</f>
        <v>44814249</v>
      </c>
      <c r="K88" s="79">
        <f t="shared" si="7"/>
        <v>1554703435</v>
      </c>
      <c r="L88" s="90">
        <v>16188852</v>
      </c>
      <c r="M88" s="134"/>
      <c r="N88" s="89">
        <f t="shared" si="6"/>
        <v>1570892287</v>
      </c>
    </row>
    <row r="89" spans="1:14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>КС!D89</f>
        <v>435105829</v>
      </c>
      <c r="E89" s="79">
        <f>'Свод 2023 БП'!E89</f>
        <v>19267471</v>
      </c>
      <c r="F89" s="79">
        <f>'АПУ профилактика 13-23'!D90+'АПУ профилактика 13-23'!N90+'АПУ неотл.пом. 13-23'!D89+'АПУ обращения 13-23'!D89+'ОДИ ПГГ Пр.13-23'!D89+'ОДИ МЗ РБ 13-23'!D89+'ФАП (13-23)'!D89+'Тестирование на грипп 13-23'!D89</f>
        <v>184211383</v>
      </c>
      <c r="G89" s="79"/>
      <c r="H89" s="79">
        <f>СМП!D89</f>
        <v>0</v>
      </c>
      <c r="I89" s="79">
        <f>'Гемодиализ (пр.11-23)'!D89</f>
        <v>0</v>
      </c>
      <c r="J89" s="79">
        <f>'Мед.реаб.(АПУ,ДС,КС) 13-23'!D89</f>
        <v>179476460</v>
      </c>
      <c r="K89" s="79">
        <f t="shared" si="7"/>
        <v>818061143</v>
      </c>
      <c r="L89" s="90">
        <v>10356218.6</v>
      </c>
      <c r="M89" s="134"/>
      <c r="N89" s="89">
        <f t="shared" si="6"/>
        <v>828417361.60000002</v>
      </c>
    </row>
    <row r="90" spans="1:14" s="1" customFormat="1" x14ac:dyDescent="0.2">
      <c r="A90" s="25">
        <v>80</v>
      </c>
      <c r="B90" s="12" t="s">
        <v>151</v>
      </c>
      <c r="C90" s="10" t="s">
        <v>254</v>
      </c>
      <c r="D90" s="79">
        <f>КС!D90</f>
        <v>914437504</v>
      </c>
      <c r="E90" s="79">
        <f>'Свод 2023 БП'!E90</f>
        <v>69978316</v>
      </c>
      <c r="F90" s="79">
        <f>'АПУ профилактика 13-23'!D91+'АПУ профилактика 13-23'!N91+'АПУ неотл.пом. 13-23'!D90+'АПУ обращения 13-23'!D90+'ОДИ ПГГ Пр.13-23'!D90+'ОДИ МЗ РБ 13-23'!D90+'ФАП (13-23)'!D90+'Тестирование на грипп 13-23'!D90</f>
        <v>496695041</v>
      </c>
      <c r="G90" s="79"/>
      <c r="H90" s="79">
        <f>СМП!D90</f>
        <v>0</v>
      </c>
      <c r="I90" s="79">
        <f>'Гемодиализ (пр.11-23)'!D90</f>
        <v>5910060</v>
      </c>
      <c r="J90" s="79">
        <f>'Мед.реаб.(АПУ,ДС,КС) 13-23'!D90</f>
        <v>125765892</v>
      </c>
      <c r="K90" s="79">
        <f t="shared" si="7"/>
        <v>1612786813</v>
      </c>
      <c r="L90" s="90">
        <v>23259925.800000001</v>
      </c>
      <c r="M90" s="134"/>
      <c r="N90" s="89">
        <f t="shared" si="6"/>
        <v>1636046738.8</v>
      </c>
    </row>
    <row r="91" spans="1:14" s="1" customFormat="1" x14ac:dyDescent="0.2">
      <c r="A91" s="25">
        <v>81</v>
      </c>
      <c r="B91" s="12" t="s">
        <v>152</v>
      </c>
      <c r="C91" s="10" t="s">
        <v>380</v>
      </c>
      <c r="D91" s="79">
        <f>КС!D91</f>
        <v>319219251</v>
      </c>
      <c r="E91" s="79">
        <f>'Свод 2023 БП'!E91</f>
        <v>7426708</v>
      </c>
      <c r="F91" s="79">
        <f>'АПУ профилактика 13-23'!D92+'АПУ профилактика 13-23'!N92+'АПУ неотл.пом. 13-23'!D91+'АПУ обращения 13-23'!D91+'ОДИ ПГГ Пр.13-23'!D91+'ОДИ МЗ РБ 13-23'!D91+'ФАП (13-23)'!D91+'Тестирование на грипп 13-23'!D91</f>
        <v>63853455</v>
      </c>
      <c r="G91" s="79"/>
      <c r="H91" s="79">
        <f>СМП!D91</f>
        <v>0</v>
      </c>
      <c r="I91" s="79">
        <f>'Гемодиализ (пр.11-23)'!D91</f>
        <v>0</v>
      </c>
      <c r="J91" s="79">
        <f>'Мед.реаб.(АПУ,ДС,КС) 13-23'!D91</f>
        <v>0</v>
      </c>
      <c r="K91" s="79">
        <f t="shared" si="7"/>
        <v>390499414</v>
      </c>
      <c r="L91" s="90">
        <v>0</v>
      </c>
      <c r="M91" s="134"/>
      <c r="N91" s="89">
        <f t="shared" si="6"/>
        <v>390499414</v>
      </c>
    </row>
    <row r="92" spans="1:14" s="1" customFormat="1" x14ac:dyDescent="0.2">
      <c r="A92" s="25">
        <v>82</v>
      </c>
      <c r="B92" s="14" t="s">
        <v>153</v>
      </c>
      <c r="C92" s="10" t="s">
        <v>287</v>
      </c>
      <c r="D92" s="79">
        <f>КС!D92</f>
        <v>0</v>
      </c>
      <c r="E92" s="79">
        <f>'Свод 2023 БП'!E92</f>
        <v>0</v>
      </c>
      <c r="F92" s="79">
        <f>'АПУ профилактика 13-23'!D93+'АПУ профилактика 13-23'!N93+'АПУ неотл.пом. 13-23'!D92+'АПУ обращения 13-23'!D92+'ОДИ ПГГ Пр.13-23'!D92+'ОДИ МЗ РБ 13-23'!D92+'ФАП (13-23)'!D92+'Тестирование на грипп 13-23'!D92</f>
        <v>0</v>
      </c>
      <c r="G92" s="79"/>
      <c r="H92" s="79">
        <f>СМП!D92</f>
        <v>1811018543</v>
      </c>
      <c r="I92" s="79">
        <f>'Гемодиализ (пр.11-23)'!D92</f>
        <v>0</v>
      </c>
      <c r="J92" s="79">
        <f>'Мед.реаб.(АПУ,ДС,КС) 13-23'!D92</f>
        <v>0</v>
      </c>
      <c r="K92" s="79">
        <f t="shared" si="7"/>
        <v>1811018543</v>
      </c>
      <c r="L92" s="90">
        <v>0</v>
      </c>
      <c r="M92" s="134"/>
      <c r="N92" s="89">
        <f t="shared" si="6"/>
        <v>1811018543</v>
      </c>
    </row>
    <row r="93" spans="1:14" s="1" customFormat="1" ht="26.25" customHeight="1" x14ac:dyDescent="0.2">
      <c r="A93" s="149">
        <v>83</v>
      </c>
      <c r="B93" s="152" t="s">
        <v>154</v>
      </c>
      <c r="C93" s="17" t="s">
        <v>274</v>
      </c>
      <c r="D93" s="79">
        <f>КС!D93</f>
        <v>538280375</v>
      </c>
      <c r="E93" s="79">
        <f>'Свод 2023 БП'!E93</f>
        <v>210624967</v>
      </c>
      <c r="F93" s="79">
        <f>'АПУ профилактика 13-23'!D94+'АПУ профилактика 13-23'!N94+'АПУ неотл.пом. 13-23'!D93+'АПУ обращения 13-23'!D93+'ОДИ ПГГ Пр.13-23'!D93+'ОДИ МЗ РБ 13-23'!D93+'ФАП (13-23)'!D93+'Тестирование на грипп 13-23'!D93</f>
        <v>70339974</v>
      </c>
      <c r="G93" s="79"/>
      <c r="H93" s="79">
        <f>СМП!D93</f>
        <v>0</v>
      </c>
      <c r="I93" s="79">
        <f>'Гемодиализ (пр.11-23)'!D93</f>
        <v>0</v>
      </c>
      <c r="J93" s="79">
        <f>'Мед.реаб.(АПУ,ДС,КС) 13-23'!D93</f>
        <v>0</v>
      </c>
      <c r="K93" s="79">
        <f t="shared" si="7"/>
        <v>819245316</v>
      </c>
      <c r="L93" s="90">
        <v>0</v>
      </c>
      <c r="M93" s="134"/>
      <c r="N93" s="89">
        <f t="shared" si="6"/>
        <v>819245316</v>
      </c>
    </row>
    <row r="94" spans="1:14" s="1" customFormat="1" ht="36" customHeight="1" x14ac:dyDescent="0.2">
      <c r="A94" s="150"/>
      <c r="B94" s="153"/>
      <c r="C94" s="10" t="s">
        <v>378</v>
      </c>
      <c r="D94" s="79">
        <f>КС!D94</f>
        <v>0</v>
      </c>
      <c r="E94" s="79">
        <f>'Свод 2023 БП'!E94</f>
        <v>0</v>
      </c>
      <c r="F94" s="79">
        <f>'АПУ профилактика 13-23'!D95+'АПУ профилактика 13-23'!N95+'АПУ неотл.пом. 13-23'!D94+'АПУ обращения 13-23'!D94+'ОДИ ПГГ Пр.13-23'!D94+'ОДИ МЗ РБ 13-23'!D94+'ФАП (13-23)'!D94+'Тестирование на грипп 13-23'!D94</f>
        <v>27560272</v>
      </c>
      <c r="G94" s="79"/>
      <c r="H94" s="79">
        <f>СМП!D94</f>
        <v>0</v>
      </c>
      <c r="I94" s="79">
        <f>'Гемодиализ (пр.11-23)'!D94</f>
        <v>0</v>
      </c>
      <c r="J94" s="79">
        <f>'Мед.реаб.(АПУ,ДС,КС) 13-23'!D94</f>
        <v>0</v>
      </c>
      <c r="K94" s="79">
        <f t="shared" si="7"/>
        <v>27560272</v>
      </c>
      <c r="L94" s="90">
        <v>0</v>
      </c>
      <c r="M94" s="134"/>
      <c r="N94" s="89">
        <f t="shared" si="6"/>
        <v>27560272</v>
      </c>
    </row>
    <row r="95" spans="1:14" s="1" customFormat="1" ht="28.5" customHeight="1" x14ac:dyDescent="0.2">
      <c r="A95" s="150"/>
      <c r="B95" s="153"/>
      <c r="C95" s="10" t="s">
        <v>275</v>
      </c>
      <c r="D95" s="79">
        <f>КС!D95</f>
        <v>0</v>
      </c>
      <c r="E95" s="79">
        <f>'Свод 2023 БП'!E95</f>
        <v>0</v>
      </c>
      <c r="F95" s="79">
        <f>'АПУ профилактика 13-23'!D96+'АПУ профилактика 13-23'!N96+'АПУ неотл.пом. 13-23'!D95+'АПУ обращения 13-23'!D95+'ОДИ ПГГ Пр.13-23'!D95+'ОДИ МЗ РБ 13-23'!D95+'ФАП (13-23)'!D95+'Тестирование на грипп 13-23'!D95</f>
        <v>11097307</v>
      </c>
      <c r="G95" s="79"/>
      <c r="H95" s="79">
        <f>СМП!D95</f>
        <v>0</v>
      </c>
      <c r="I95" s="79">
        <f>'Гемодиализ (пр.11-23)'!D95</f>
        <v>0</v>
      </c>
      <c r="J95" s="79">
        <f>'Мед.реаб.(АПУ,ДС,КС) 13-23'!D95</f>
        <v>0</v>
      </c>
      <c r="K95" s="79">
        <f t="shared" si="7"/>
        <v>11097307</v>
      </c>
      <c r="L95" s="90">
        <v>0</v>
      </c>
      <c r="M95" s="134"/>
      <c r="N95" s="89">
        <f t="shared" si="6"/>
        <v>11097307</v>
      </c>
    </row>
    <row r="96" spans="1:14" s="1" customFormat="1" ht="36" customHeight="1" x14ac:dyDescent="0.2">
      <c r="A96" s="151"/>
      <c r="B96" s="154"/>
      <c r="C96" s="28" t="s">
        <v>379</v>
      </c>
      <c r="D96" s="79">
        <f>КС!D96</f>
        <v>538280375</v>
      </c>
      <c r="E96" s="79">
        <f>'Свод 2023 БП'!E96</f>
        <v>210624967</v>
      </c>
      <c r="F96" s="79">
        <f>'АПУ профилактика 13-23'!D97+'АПУ профилактика 13-23'!N97+'АПУ неотл.пом. 13-23'!D96+'АПУ обращения 13-23'!D96+'ОДИ ПГГ Пр.13-23'!D96+'ОДИ МЗ РБ 13-23'!D96+'ФАП (13-23)'!D96+'Тестирование на грипп 13-23'!D96</f>
        <v>31682395</v>
      </c>
      <c r="G96" s="79"/>
      <c r="H96" s="79">
        <f>СМП!D96</f>
        <v>0</v>
      </c>
      <c r="I96" s="79">
        <f>'Гемодиализ (пр.11-23)'!D96</f>
        <v>0</v>
      </c>
      <c r="J96" s="79">
        <f>'Мед.реаб.(АПУ,ДС,КС) 13-23'!D96</f>
        <v>0</v>
      </c>
      <c r="K96" s="79">
        <f t="shared" si="7"/>
        <v>780587737</v>
      </c>
      <c r="L96" s="90">
        <v>0</v>
      </c>
      <c r="M96" s="134"/>
      <c r="N96" s="89">
        <f t="shared" si="6"/>
        <v>780587737</v>
      </c>
    </row>
    <row r="97" spans="1:14" s="1" customFormat="1" ht="24" x14ac:dyDescent="0.2">
      <c r="A97" s="25">
        <v>84</v>
      </c>
      <c r="B97" s="14" t="s">
        <v>155</v>
      </c>
      <c r="C97" s="10" t="s">
        <v>51</v>
      </c>
      <c r="D97" s="79">
        <f>КС!D97</f>
        <v>0</v>
      </c>
      <c r="E97" s="79">
        <f>'Свод 2023 БП'!E97</f>
        <v>0</v>
      </c>
      <c r="F97" s="79">
        <f>'АПУ профилактика 13-23'!D98+'АПУ профилактика 13-23'!N98+'АПУ неотл.пом. 13-23'!D97+'АПУ обращения 13-23'!D97+'ОДИ ПГГ Пр.13-23'!D97+'ОДИ МЗ РБ 13-23'!D97+'ФАП (13-23)'!D97+'Тестирование на грипп 13-23'!D97</f>
        <v>3303188</v>
      </c>
      <c r="G97" s="79"/>
      <c r="H97" s="79">
        <f>СМП!D97</f>
        <v>0</v>
      </c>
      <c r="I97" s="79">
        <f>'Гемодиализ (пр.11-23)'!D97</f>
        <v>0</v>
      </c>
      <c r="J97" s="79">
        <f>'Мед.реаб.(АПУ,ДС,КС) 13-23'!D97</f>
        <v>0</v>
      </c>
      <c r="K97" s="79">
        <f t="shared" si="7"/>
        <v>3303188</v>
      </c>
      <c r="L97" s="90">
        <v>0</v>
      </c>
      <c r="M97" s="134"/>
      <c r="N97" s="89">
        <f t="shared" si="6"/>
        <v>3303188</v>
      </c>
    </row>
    <row r="98" spans="1:14" s="1" customFormat="1" x14ac:dyDescent="0.2">
      <c r="A98" s="25">
        <v>85</v>
      </c>
      <c r="B98" s="14" t="s">
        <v>156</v>
      </c>
      <c r="C98" s="10" t="s">
        <v>157</v>
      </c>
      <c r="D98" s="79">
        <f>КС!D98</f>
        <v>0</v>
      </c>
      <c r="E98" s="79">
        <f>'Свод 2023 БП'!E98</f>
        <v>1332001</v>
      </c>
      <c r="F98" s="79">
        <f>'АПУ профилактика 13-23'!D99+'АПУ профилактика 13-23'!N99+'АПУ неотл.пом. 13-23'!D98+'АПУ обращения 13-23'!D98+'ОДИ ПГГ Пр.13-23'!D98+'ОДИ МЗ РБ 13-23'!D98+'ФАП (13-23)'!D98+'Тестирование на грипп 13-23'!D98</f>
        <v>22897258</v>
      </c>
      <c r="G98" s="79"/>
      <c r="H98" s="79">
        <f>СМП!D98</f>
        <v>0</v>
      </c>
      <c r="I98" s="79">
        <f>'Гемодиализ (пр.11-23)'!D98</f>
        <v>0</v>
      </c>
      <c r="J98" s="79">
        <f>'Мед.реаб.(АПУ,ДС,КС) 13-23'!D98</f>
        <v>0</v>
      </c>
      <c r="K98" s="79">
        <f t="shared" si="7"/>
        <v>24229259</v>
      </c>
      <c r="L98" s="90">
        <v>0</v>
      </c>
      <c r="M98" s="134"/>
      <c r="N98" s="89">
        <f t="shared" si="6"/>
        <v>24229259</v>
      </c>
    </row>
    <row r="99" spans="1:14" s="1" customFormat="1" x14ac:dyDescent="0.2">
      <c r="A99" s="25">
        <v>86</v>
      </c>
      <c r="B99" s="26" t="s">
        <v>158</v>
      </c>
      <c r="C99" s="10" t="s">
        <v>159</v>
      </c>
      <c r="D99" s="79">
        <f>КС!D99</f>
        <v>180519010</v>
      </c>
      <c r="E99" s="79">
        <f>'Свод 2023 БП'!E99</f>
        <v>15639533</v>
      </c>
      <c r="F99" s="79">
        <f>'АПУ профилактика 13-23'!D100+'АПУ профилактика 13-23'!N100+'АПУ неотл.пом. 13-23'!D99+'АПУ обращения 13-23'!D99+'ОДИ ПГГ Пр.13-23'!D99+'ОДИ МЗ РБ 13-23'!D99+'ФАП (13-23)'!D99+'Тестирование на грипп 13-23'!D99</f>
        <v>102721510</v>
      </c>
      <c r="G99" s="79"/>
      <c r="H99" s="79">
        <f>СМП!D99</f>
        <v>0</v>
      </c>
      <c r="I99" s="79">
        <f>'Гемодиализ (пр.11-23)'!D99</f>
        <v>0</v>
      </c>
      <c r="J99" s="79">
        <f>'Мед.реаб.(АПУ,ДС,КС) 13-23'!D99</f>
        <v>45544553</v>
      </c>
      <c r="K99" s="79">
        <f t="shared" si="7"/>
        <v>344424606</v>
      </c>
      <c r="L99" s="90">
        <v>0</v>
      </c>
      <c r="M99" s="134"/>
      <c r="N99" s="89">
        <f t="shared" si="6"/>
        <v>344424606</v>
      </c>
    </row>
    <row r="100" spans="1:14" s="1" customFormat="1" x14ac:dyDescent="0.2">
      <c r="A100" s="25">
        <v>87</v>
      </c>
      <c r="B100" s="14" t="s">
        <v>160</v>
      </c>
      <c r="C100" s="10" t="s">
        <v>28</v>
      </c>
      <c r="D100" s="79">
        <f>КС!D100</f>
        <v>39173606</v>
      </c>
      <c r="E100" s="79">
        <f>'Свод 2023 БП'!E100</f>
        <v>9541427</v>
      </c>
      <c r="F100" s="79">
        <f>'АПУ профилактика 13-23'!D101+'АПУ профилактика 13-23'!N101+'АПУ неотл.пом. 13-23'!D100+'АПУ обращения 13-23'!D100+'ОДИ ПГГ Пр.13-23'!D100+'ОДИ МЗ РБ 13-23'!D100+'ФАП (13-23)'!D100+'Тестирование на грипп 13-23'!D100</f>
        <v>119359705</v>
      </c>
      <c r="G100" s="79"/>
      <c r="H100" s="79">
        <f>СМП!D100</f>
        <v>0</v>
      </c>
      <c r="I100" s="79">
        <f>'Гемодиализ (пр.11-23)'!D100</f>
        <v>0</v>
      </c>
      <c r="J100" s="79">
        <f>'Мед.реаб.(АПУ,ДС,КС) 13-23'!D100</f>
        <v>2010545</v>
      </c>
      <c r="K100" s="79">
        <f t="shared" si="7"/>
        <v>170085283</v>
      </c>
      <c r="L100" s="90">
        <v>18901170.890000001</v>
      </c>
      <c r="M100" s="134"/>
      <c r="N100" s="89">
        <f t="shared" si="6"/>
        <v>188986453.88999999</v>
      </c>
    </row>
    <row r="101" spans="1:14" s="1" customFormat="1" x14ac:dyDescent="0.2">
      <c r="A101" s="25">
        <v>88</v>
      </c>
      <c r="B101" s="26" t="s">
        <v>161</v>
      </c>
      <c r="C101" s="10" t="s">
        <v>12</v>
      </c>
      <c r="D101" s="79">
        <f>КС!D101</f>
        <v>36770497</v>
      </c>
      <c r="E101" s="79">
        <f>'Свод 2023 БП'!E101</f>
        <v>10532032</v>
      </c>
      <c r="F101" s="79">
        <f>'АПУ профилактика 13-23'!D102+'АПУ профилактика 13-23'!N102+'АПУ неотл.пом. 13-23'!D101+'АПУ обращения 13-23'!D101+'ОДИ ПГГ Пр.13-23'!D101+'ОДИ МЗ РБ 13-23'!D101+'ФАП (13-23)'!D101+'Тестирование на грипп 13-23'!D101</f>
        <v>102711590</v>
      </c>
      <c r="G101" s="79"/>
      <c r="H101" s="79">
        <f>СМП!D101</f>
        <v>0</v>
      </c>
      <c r="I101" s="79">
        <f>'Гемодиализ (пр.11-23)'!D101</f>
        <v>0</v>
      </c>
      <c r="J101" s="79">
        <f>'Мед.реаб.(АПУ,ДС,КС) 13-23'!D101</f>
        <v>2825250</v>
      </c>
      <c r="K101" s="79">
        <f t="shared" si="7"/>
        <v>152839369</v>
      </c>
      <c r="L101" s="90">
        <v>13544163.420000002</v>
      </c>
      <c r="M101" s="134"/>
      <c r="N101" s="89">
        <f t="shared" si="6"/>
        <v>166383532.42000002</v>
      </c>
    </row>
    <row r="102" spans="1:14" s="1" customFormat="1" x14ac:dyDescent="0.2">
      <c r="A102" s="25">
        <v>89</v>
      </c>
      <c r="B102" s="26" t="s">
        <v>162</v>
      </c>
      <c r="C102" s="10" t="s">
        <v>27</v>
      </c>
      <c r="D102" s="79">
        <f>КС!D102</f>
        <v>86364783</v>
      </c>
      <c r="E102" s="79">
        <f>'Свод 2023 БП'!E102</f>
        <v>28194115</v>
      </c>
      <c r="F102" s="79">
        <f>'АПУ профилактика 13-23'!D103+'АПУ профилактика 13-23'!N103+'АПУ неотл.пом. 13-23'!D102+'АПУ обращения 13-23'!D102+'ОДИ ПГГ Пр.13-23'!D102+'ОДИ МЗ РБ 13-23'!D102+'ФАП (13-23)'!D102+'Тестирование на грипп 13-23'!D102</f>
        <v>255074526</v>
      </c>
      <c r="G102" s="79"/>
      <c r="H102" s="79">
        <f>СМП!D102</f>
        <v>0</v>
      </c>
      <c r="I102" s="79">
        <f>'Гемодиализ (пр.11-23)'!D102</f>
        <v>0</v>
      </c>
      <c r="J102" s="79">
        <f>'Мед.реаб.(АПУ,ДС,КС) 13-23'!D102</f>
        <v>0</v>
      </c>
      <c r="K102" s="79">
        <f t="shared" si="7"/>
        <v>369633424</v>
      </c>
      <c r="L102" s="90">
        <v>18040152.450000003</v>
      </c>
      <c r="M102" s="134"/>
      <c r="N102" s="89">
        <f t="shared" si="6"/>
        <v>387673576.44999999</v>
      </c>
    </row>
    <row r="103" spans="1:14" s="1" customFormat="1" x14ac:dyDescent="0.2">
      <c r="A103" s="25">
        <v>90</v>
      </c>
      <c r="B103" s="14" t="s">
        <v>163</v>
      </c>
      <c r="C103" s="10" t="s">
        <v>45</v>
      </c>
      <c r="D103" s="79">
        <f>КС!D103</f>
        <v>47671991</v>
      </c>
      <c r="E103" s="79">
        <f>'Свод 2023 БП'!E103</f>
        <v>13311464</v>
      </c>
      <c r="F103" s="79">
        <f>'АПУ профилактика 13-23'!D104+'АПУ профилактика 13-23'!N104+'АПУ неотл.пом. 13-23'!D103+'АПУ обращения 13-23'!D103+'ОДИ ПГГ Пр.13-23'!D103+'ОДИ МЗ РБ 13-23'!D103+'ФАП (13-23)'!D103+'Тестирование на грипп 13-23'!D103</f>
        <v>129712921</v>
      </c>
      <c r="G103" s="79"/>
      <c r="H103" s="79">
        <f>СМП!D103</f>
        <v>0</v>
      </c>
      <c r="I103" s="79">
        <f>'Гемодиализ (пр.11-23)'!D103</f>
        <v>0</v>
      </c>
      <c r="J103" s="79">
        <f>'Мед.реаб.(АПУ,ДС,КС) 13-23'!D103</f>
        <v>0</v>
      </c>
      <c r="K103" s="79">
        <f t="shared" si="7"/>
        <v>190696376</v>
      </c>
      <c r="L103" s="90">
        <v>9283607.4800000004</v>
      </c>
      <c r="M103" s="134"/>
      <c r="N103" s="89">
        <f t="shared" si="6"/>
        <v>199979983.47999999</v>
      </c>
    </row>
    <row r="104" spans="1:14" s="1" customFormat="1" x14ac:dyDescent="0.2">
      <c r="A104" s="25">
        <v>91</v>
      </c>
      <c r="B104" s="14" t="s">
        <v>164</v>
      </c>
      <c r="C104" s="10" t="s">
        <v>33</v>
      </c>
      <c r="D104" s="79">
        <f>КС!D104</f>
        <v>75007044</v>
      </c>
      <c r="E104" s="79">
        <f>'Свод 2023 БП'!E104</f>
        <v>15992782</v>
      </c>
      <c r="F104" s="79">
        <f>'АПУ профилактика 13-23'!D105+'АПУ профилактика 13-23'!N105+'АПУ неотл.пом. 13-23'!D104+'АПУ обращения 13-23'!D104+'ОДИ ПГГ Пр.13-23'!D104+'ОДИ МЗ РБ 13-23'!D104+'ФАП (13-23)'!D104+'Тестирование на грипп 13-23'!D104</f>
        <v>176684649</v>
      </c>
      <c r="G104" s="79"/>
      <c r="H104" s="79">
        <f>СМП!D104</f>
        <v>0</v>
      </c>
      <c r="I104" s="79">
        <f>'Гемодиализ (пр.11-23)'!D104</f>
        <v>0</v>
      </c>
      <c r="J104" s="79">
        <f>'Мед.реаб.(АПУ,ДС,КС) 13-23'!D104</f>
        <v>0</v>
      </c>
      <c r="K104" s="79">
        <f t="shared" si="7"/>
        <v>267684475</v>
      </c>
      <c r="L104" s="90">
        <v>18830882.169999998</v>
      </c>
      <c r="M104" s="134"/>
      <c r="N104" s="89">
        <f t="shared" si="6"/>
        <v>286515357.17000002</v>
      </c>
    </row>
    <row r="105" spans="1:14" s="1" customFormat="1" x14ac:dyDescent="0.2">
      <c r="A105" s="25">
        <v>92</v>
      </c>
      <c r="B105" s="12" t="s">
        <v>165</v>
      </c>
      <c r="C105" s="10" t="s">
        <v>29</v>
      </c>
      <c r="D105" s="79">
        <f>КС!D105</f>
        <v>64888291</v>
      </c>
      <c r="E105" s="79">
        <f>'Свод 2023 БП'!E105</f>
        <v>34413282</v>
      </c>
      <c r="F105" s="79">
        <f>'АПУ профилактика 13-23'!D106+'АПУ профилактика 13-23'!N106+'АПУ неотл.пом. 13-23'!D105+'АПУ обращения 13-23'!D105+'ОДИ ПГГ Пр.13-23'!D105+'ОДИ МЗ РБ 13-23'!D105+'ФАП (13-23)'!D105+'Тестирование на грипп 13-23'!D105</f>
        <v>310952679</v>
      </c>
      <c r="G105" s="79"/>
      <c r="H105" s="79">
        <f>СМП!D105</f>
        <v>0</v>
      </c>
      <c r="I105" s="79">
        <f>'Гемодиализ (пр.11-23)'!D105</f>
        <v>0</v>
      </c>
      <c r="J105" s="79">
        <f>'Мед.реаб.(АПУ,ДС,КС) 13-23'!D105</f>
        <v>0</v>
      </c>
      <c r="K105" s="79">
        <f t="shared" si="7"/>
        <v>410254252</v>
      </c>
      <c r="L105" s="90">
        <v>18737995.620000001</v>
      </c>
      <c r="M105" s="134"/>
      <c r="N105" s="89">
        <f t="shared" si="6"/>
        <v>428992247.62</v>
      </c>
    </row>
    <row r="106" spans="1:14" s="1" customFormat="1" x14ac:dyDescent="0.2">
      <c r="A106" s="25">
        <v>93</v>
      </c>
      <c r="B106" s="12" t="s">
        <v>166</v>
      </c>
      <c r="C106" s="10" t="s">
        <v>30</v>
      </c>
      <c r="D106" s="79">
        <f>КС!D106</f>
        <v>107207497</v>
      </c>
      <c r="E106" s="79">
        <f>'Свод 2023 БП'!E106</f>
        <v>28869778</v>
      </c>
      <c r="F106" s="79">
        <f>'АПУ профилактика 13-23'!D107+'АПУ профилактика 13-23'!N107+'АПУ неотл.пом. 13-23'!D106+'АПУ обращения 13-23'!D106+'ОДИ ПГГ Пр.13-23'!D106+'ОДИ МЗ РБ 13-23'!D106+'ФАП (13-23)'!D106+'Тестирование на грипп 13-23'!D106</f>
        <v>257614944</v>
      </c>
      <c r="G106" s="79"/>
      <c r="H106" s="79">
        <f>СМП!D106</f>
        <v>0</v>
      </c>
      <c r="I106" s="79">
        <f>'Гемодиализ (пр.11-23)'!D106</f>
        <v>0</v>
      </c>
      <c r="J106" s="79">
        <f>'Мед.реаб.(АПУ,ДС,КС) 13-23'!D106</f>
        <v>0</v>
      </c>
      <c r="K106" s="79">
        <f t="shared" si="7"/>
        <v>393692219</v>
      </c>
      <c r="L106" s="90">
        <v>17349533.57</v>
      </c>
      <c r="M106" s="134"/>
      <c r="N106" s="89">
        <f t="shared" si="6"/>
        <v>411041752.56999999</v>
      </c>
    </row>
    <row r="107" spans="1:14" s="1" customFormat="1" x14ac:dyDescent="0.2">
      <c r="A107" s="25">
        <v>94</v>
      </c>
      <c r="B107" s="26" t="s">
        <v>167</v>
      </c>
      <c r="C107" s="10" t="s">
        <v>14</v>
      </c>
      <c r="D107" s="79">
        <f>КС!D107</f>
        <v>31167619</v>
      </c>
      <c r="E107" s="79">
        <f>'Свод 2023 БП'!E107</f>
        <v>9456801</v>
      </c>
      <c r="F107" s="79">
        <f>'АПУ профилактика 13-23'!D108+'АПУ профилактика 13-23'!N108+'АПУ неотл.пом. 13-23'!D107+'АПУ обращения 13-23'!D107+'ОДИ ПГГ Пр.13-23'!D107+'ОДИ МЗ РБ 13-23'!D107+'ФАП (13-23)'!D107+'Тестирование на грипп 13-23'!D107</f>
        <v>104471179</v>
      </c>
      <c r="G107" s="79"/>
      <c r="H107" s="79">
        <f>СМП!D107</f>
        <v>0</v>
      </c>
      <c r="I107" s="79">
        <f>'Гемодиализ (пр.11-23)'!D107</f>
        <v>0</v>
      </c>
      <c r="J107" s="79">
        <f>'Мед.реаб.(АПУ,ДС,КС) 13-23'!D107</f>
        <v>0</v>
      </c>
      <c r="K107" s="79">
        <f t="shared" ref="K107:K138" si="8">D107+E107+F107+H107+I107+J107</f>
        <v>145095599</v>
      </c>
      <c r="L107" s="90">
        <v>26770910.129999999</v>
      </c>
      <c r="M107" s="134"/>
      <c r="N107" s="89">
        <f t="shared" si="6"/>
        <v>171866509.13</v>
      </c>
    </row>
    <row r="108" spans="1:14" s="1" customFormat="1" x14ac:dyDescent="0.2">
      <c r="A108" s="25">
        <v>95</v>
      </c>
      <c r="B108" s="12" t="s">
        <v>168</v>
      </c>
      <c r="C108" s="10" t="s">
        <v>31</v>
      </c>
      <c r="D108" s="79">
        <f>КС!D108</f>
        <v>47031381</v>
      </c>
      <c r="E108" s="79">
        <f>'Свод 2023 БП'!E108</f>
        <v>15178036</v>
      </c>
      <c r="F108" s="79">
        <f>'АПУ профилактика 13-23'!D109+'АПУ профилактика 13-23'!N109+'АПУ неотл.пом. 13-23'!D108+'АПУ обращения 13-23'!D108+'ОДИ ПГГ Пр.13-23'!D108+'ОДИ МЗ РБ 13-23'!D108+'ФАП (13-23)'!D108+'Тестирование на грипп 13-23'!D108</f>
        <v>150482139</v>
      </c>
      <c r="G108" s="79"/>
      <c r="H108" s="79">
        <f>СМП!D108</f>
        <v>0</v>
      </c>
      <c r="I108" s="79">
        <f>'Гемодиализ (пр.11-23)'!D108</f>
        <v>0</v>
      </c>
      <c r="J108" s="79">
        <f>'Мед.реаб.(АПУ,ДС,КС) 13-23'!D108</f>
        <v>0</v>
      </c>
      <c r="K108" s="79">
        <f t="shared" si="8"/>
        <v>212691556</v>
      </c>
      <c r="L108" s="90">
        <v>13988649.989999998</v>
      </c>
      <c r="M108" s="134"/>
      <c r="N108" s="89">
        <f t="shared" si="6"/>
        <v>226680205.99000001</v>
      </c>
    </row>
    <row r="109" spans="1:14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>КС!D109</f>
        <v>98258169</v>
      </c>
      <c r="E109" s="79">
        <f>'Свод 2023 БП'!E109</f>
        <v>15105735</v>
      </c>
      <c r="F109" s="79">
        <f>'АПУ профилактика 13-23'!D110+'АПУ профилактика 13-23'!N110+'АПУ неотл.пом. 13-23'!D109+'АПУ обращения 13-23'!D109+'ОДИ ПГГ Пр.13-23'!D109+'ОДИ МЗ РБ 13-23'!D109+'ФАП (13-23)'!D109+'Тестирование на грипп 13-23'!D109</f>
        <v>153569336</v>
      </c>
      <c r="G109" s="79"/>
      <c r="H109" s="79">
        <f>СМП!D109</f>
        <v>0</v>
      </c>
      <c r="I109" s="79">
        <f>'Гемодиализ (пр.11-23)'!D109</f>
        <v>0</v>
      </c>
      <c r="J109" s="79">
        <f>'Мед.реаб.(АПУ,ДС,КС) 13-23'!D109</f>
        <v>0</v>
      </c>
      <c r="K109" s="79">
        <f t="shared" si="8"/>
        <v>266933240</v>
      </c>
      <c r="L109" s="90">
        <v>17025803.34</v>
      </c>
      <c r="M109" s="134"/>
      <c r="N109" s="89">
        <f t="shared" si="6"/>
        <v>283959043.33999997</v>
      </c>
    </row>
    <row r="110" spans="1:14" s="22" customFormat="1" x14ac:dyDescent="0.2">
      <c r="A110" s="25">
        <v>97</v>
      </c>
      <c r="B110" s="24" t="s">
        <v>170</v>
      </c>
      <c r="C110" s="21" t="s">
        <v>13</v>
      </c>
      <c r="D110" s="79">
        <f>КС!D110</f>
        <v>206014953</v>
      </c>
      <c r="E110" s="79">
        <f>'Свод 2023 БП'!E110</f>
        <v>19118097</v>
      </c>
      <c r="F110" s="79">
        <f>'АПУ профилактика 13-23'!D111+'АПУ профилактика 13-23'!N111+'АПУ неотл.пом. 13-23'!D110+'АПУ обращения 13-23'!D110+'ОДИ ПГГ Пр.13-23'!D110+'ОДИ МЗ РБ 13-23'!D110+'ФАП (13-23)'!D110+'Тестирование на грипп 13-23'!D110</f>
        <v>170442398</v>
      </c>
      <c r="G110" s="82"/>
      <c r="H110" s="79">
        <f>СМП!D110</f>
        <v>104078029</v>
      </c>
      <c r="I110" s="79">
        <f>'Гемодиализ (пр.11-23)'!D110</f>
        <v>0</v>
      </c>
      <c r="J110" s="79">
        <f>'Мед.реаб.(АПУ,ДС,КС) 13-23'!D110</f>
        <v>14348082</v>
      </c>
      <c r="K110" s="79">
        <f t="shared" si="8"/>
        <v>514001559</v>
      </c>
      <c r="L110" s="90">
        <v>24849810.48</v>
      </c>
      <c r="M110" s="134"/>
      <c r="N110" s="89">
        <f t="shared" si="6"/>
        <v>538851369.48000002</v>
      </c>
    </row>
    <row r="111" spans="1:14" s="1" customFormat="1" x14ac:dyDescent="0.2">
      <c r="A111" s="25">
        <v>98</v>
      </c>
      <c r="B111" s="26" t="s">
        <v>171</v>
      </c>
      <c r="C111" s="10" t="s">
        <v>32</v>
      </c>
      <c r="D111" s="79">
        <f>КС!D111</f>
        <v>39041993</v>
      </c>
      <c r="E111" s="79">
        <f>'Свод 2023 БП'!E111</f>
        <v>12226692</v>
      </c>
      <c r="F111" s="79">
        <f>'АПУ профилактика 13-23'!D112+'АПУ профилактика 13-23'!N112+'АПУ неотл.пом. 13-23'!D111+'АПУ обращения 13-23'!D111+'ОДИ ПГГ Пр.13-23'!D111+'ОДИ МЗ РБ 13-23'!D111+'ФАП (13-23)'!D111+'Тестирование на грипп 13-23'!D111</f>
        <v>110994763</v>
      </c>
      <c r="G111" s="79"/>
      <c r="H111" s="79">
        <f>СМП!D111</f>
        <v>0</v>
      </c>
      <c r="I111" s="79">
        <f>'Гемодиализ (пр.11-23)'!D111</f>
        <v>0</v>
      </c>
      <c r="J111" s="79">
        <f>'Мед.реаб.(АПУ,ДС,КС) 13-23'!D111</f>
        <v>0</v>
      </c>
      <c r="K111" s="79">
        <f t="shared" si="8"/>
        <v>162263448</v>
      </c>
      <c r="L111" s="90">
        <v>14355400.99</v>
      </c>
      <c r="M111" s="134"/>
      <c r="N111" s="89">
        <f t="shared" si="6"/>
        <v>176618848.99000001</v>
      </c>
    </row>
    <row r="112" spans="1:14" s="1" customFormat="1" x14ac:dyDescent="0.2">
      <c r="A112" s="25">
        <v>99</v>
      </c>
      <c r="B112" s="26" t="s">
        <v>172</v>
      </c>
      <c r="C112" s="10" t="s">
        <v>55</v>
      </c>
      <c r="D112" s="79">
        <f>КС!D112</f>
        <v>53444508</v>
      </c>
      <c r="E112" s="79">
        <f>'Свод 2023 БП'!E112</f>
        <v>17292797</v>
      </c>
      <c r="F112" s="79">
        <f>'АПУ профилактика 13-23'!D113+'АПУ профилактика 13-23'!N113+'АПУ неотл.пом. 13-23'!D112+'АПУ обращения 13-23'!D112+'ОДИ ПГГ Пр.13-23'!D112+'ОДИ МЗ РБ 13-23'!D112+'ФАП (13-23)'!D112+'Тестирование на грипп 13-23'!D112</f>
        <v>171705466</v>
      </c>
      <c r="G112" s="79"/>
      <c r="H112" s="79">
        <f>СМП!D112</f>
        <v>0</v>
      </c>
      <c r="I112" s="79">
        <f>'Гемодиализ (пр.11-23)'!D112</f>
        <v>0</v>
      </c>
      <c r="J112" s="79">
        <f>'Мед.реаб.(АПУ,ДС,КС) 13-23'!D112</f>
        <v>0</v>
      </c>
      <c r="K112" s="79">
        <f t="shared" si="8"/>
        <v>242442771</v>
      </c>
      <c r="L112" s="90">
        <v>18530882.899999999</v>
      </c>
      <c r="M112" s="134"/>
      <c r="N112" s="89">
        <f t="shared" si="6"/>
        <v>260973653.90000001</v>
      </c>
    </row>
    <row r="113" spans="1:14" s="1" customFormat="1" x14ac:dyDescent="0.2">
      <c r="A113" s="25">
        <v>100</v>
      </c>
      <c r="B113" s="12" t="s">
        <v>173</v>
      </c>
      <c r="C113" s="10" t="s">
        <v>34</v>
      </c>
      <c r="D113" s="79">
        <f>КС!D113</f>
        <v>91365779</v>
      </c>
      <c r="E113" s="79">
        <f>'Свод 2023 БП'!E113</f>
        <v>29501513</v>
      </c>
      <c r="F113" s="79">
        <f>'АПУ профилактика 13-23'!D114+'АПУ профилактика 13-23'!N114+'АПУ неотл.пом. 13-23'!D113+'АПУ обращения 13-23'!D113+'ОДИ ПГГ Пр.13-23'!D113+'ОДИ МЗ РБ 13-23'!D113+'ФАП (13-23)'!D113+'Тестирование на грипп 13-23'!D113</f>
        <v>269771325</v>
      </c>
      <c r="G113" s="79"/>
      <c r="H113" s="79">
        <f>СМП!D113</f>
        <v>0</v>
      </c>
      <c r="I113" s="79">
        <f>'Гемодиализ (пр.11-23)'!D113</f>
        <v>0</v>
      </c>
      <c r="J113" s="79">
        <f>'Мед.реаб.(АПУ,ДС,КС) 13-23'!D113</f>
        <v>0</v>
      </c>
      <c r="K113" s="79">
        <f t="shared" si="8"/>
        <v>390638617</v>
      </c>
      <c r="L113" s="90">
        <v>28777615.059999999</v>
      </c>
      <c r="M113" s="134"/>
      <c r="N113" s="89">
        <f t="shared" si="6"/>
        <v>419416232.06</v>
      </c>
    </row>
    <row r="114" spans="1:14" s="1" customFormat="1" x14ac:dyDescent="0.2">
      <c r="A114" s="25">
        <v>101</v>
      </c>
      <c r="B114" s="14" t="s">
        <v>174</v>
      </c>
      <c r="C114" s="10" t="s">
        <v>243</v>
      </c>
      <c r="D114" s="79">
        <f>КС!D114</f>
        <v>38764267</v>
      </c>
      <c r="E114" s="79">
        <f>'Свод 2023 БП'!E114</f>
        <v>13025991</v>
      </c>
      <c r="F114" s="79">
        <f>'АПУ профилактика 13-23'!D115+'АПУ профилактика 13-23'!N115+'АПУ неотл.пом. 13-23'!D114+'АПУ обращения 13-23'!D114+'ОДИ ПГГ Пр.13-23'!D114+'ОДИ МЗ РБ 13-23'!D114+'ФАП (13-23)'!D114+'Тестирование на грипп 13-23'!D114</f>
        <v>131776738</v>
      </c>
      <c r="G114" s="79"/>
      <c r="H114" s="79">
        <f>СМП!D114</f>
        <v>0</v>
      </c>
      <c r="I114" s="79">
        <f>'Гемодиализ (пр.11-23)'!D114</f>
        <v>0</v>
      </c>
      <c r="J114" s="79">
        <f>'Мед.реаб.(АПУ,ДС,КС) 13-23'!D114</f>
        <v>5615900</v>
      </c>
      <c r="K114" s="79">
        <f t="shared" si="8"/>
        <v>189182896</v>
      </c>
      <c r="L114" s="90">
        <v>12686808.5</v>
      </c>
      <c r="M114" s="134"/>
      <c r="N114" s="89">
        <f t="shared" si="6"/>
        <v>201869704.5</v>
      </c>
    </row>
    <row r="115" spans="1:14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>КС!D115</f>
        <v>0</v>
      </c>
      <c r="E115" s="79">
        <f>'Свод 2023 БП'!E115</f>
        <v>0</v>
      </c>
      <c r="F115" s="79">
        <f>'АПУ профилактика 13-23'!D116+'АПУ профилактика 13-23'!N116+'АПУ неотл.пом. 13-23'!D115+'АПУ обращения 13-23'!D115+'ОДИ ПГГ Пр.13-23'!D115+'ОДИ МЗ РБ 13-23'!D115+'ФАП (13-23)'!D115+'Тестирование на грипп 13-23'!D115</f>
        <v>1359119</v>
      </c>
      <c r="G115" s="79"/>
      <c r="H115" s="79">
        <f>СМП!D115</f>
        <v>0</v>
      </c>
      <c r="I115" s="79">
        <f>'Гемодиализ (пр.11-23)'!D115</f>
        <v>203399597</v>
      </c>
      <c r="J115" s="79">
        <f>'Мед.реаб.(АПУ,ДС,КС) 13-23'!D115</f>
        <v>0</v>
      </c>
      <c r="K115" s="79">
        <f t="shared" si="8"/>
        <v>204758716</v>
      </c>
      <c r="L115" s="90">
        <v>0</v>
      </c>
      <c r="M115" s="134"/>
      <c r="N115" s="89">
        <f t="shared" si="6"/>
        <v>204758716</v>
      </c>
    </row>
    <row r="116" spans="1:14" s="1" customFormat="1" x14ac:dyDescent="0.2">
      <c r="A116" s="25">
        <v>103</v>
      </c>
      <c r="B116" s="12" t="s">
        <v>177</v>
      </c>
      <c r="C116" s="10" t="s">
        <v>178</v>
      </c>
      <c r="D116" s="79">
        <f>КС!D116</f>
        <v>0</v>
      </c>
      <c r="E116" s="79">
        <f>'Свод 2023 БП'!E116</f>
        <v>105432755</v>
      </c>
      <c r="F116" s="79">
        <f>'АПУ профилактика 13-23'!D117+'АПУ профилактика 13-23'!N117+'АПУ неотл.пом. 13-23'!D116+'АПУ обращения 13-23'!D116+'ОДИ ПГГ Пр.13-23'!D116+'ОДИ МЗ РБ 13-23'!D116+'ФАП (13-23)'!D116+'Тестирование на грипп 13-23'!D116</f>
        <v>0</v>
      </c>
      <c r="G116" s="79"/>
      <c r="H116" s="79">
        <f>СМП!D116</f>
        <v>0</v>
      </c>
      <c r="I116" s="79">
        <f>'Гемодиализ (пр.11-23)'!D116</f>
        <v>0</v>
      </c>
      <c r="J116" s="79">
        <f>'Мед.реаб.(АПУ,ДС,КС) 13-23'!D116</f>
        <v>0</v>
      </c>
      <c r="K116" s="79">
        <f t="shared" si="8"/>
        <v>105432755</v>
      </c>
      <c r="L116" s="90">
        <v>0</v>
      </c>
      <c r="M116" s="134"/>
      <c r="N116" s="89">
        <f t="shared" si="6"/>
        <v>105432755</v>
      </c>
    </row>
    <row r="117" spans="1:14" s="1" customFormat="1" x14ac:dyDescent="0.2">
      <c r="A117" s="25">
        <v>104</v>
      </c>
      <c r="B117" s="26" t="s">
        <v>179</v>
      </c>
      <c r="C117" s="10" t="s">
        <v>180</v>
      </c>
      <c r="D117" s="79">
        <f>КС!D117</f>
        <v>0</v>
      </c>
      <c r="E117" s="79">
        <f>'Свод 2023 БП'!E117</f>
        <v>0</v>
      </c>
      <c r="F117" s="79">
        <f>'АПУ профилактика 13-23'!D118+'АПУ профилактика 13-23'!N118+'АПУ неотл.пом. 13-23'!D117+'АПУ обращения 13-23'!D117+'ОДИ ПГГ Пр.13-23'!D117+'ОДИ МЗ РБ 13-23'!D117+'ФАП (13-23)'!D117+'Тестирование на грипп 13-23'!D117</f>
        <v>193528</v>
      </c>
      <c r="G117" s="79"/>
      <c r="H117" s="79">
        <f>СМП!D117</f>
        <v>0</v>
      </c>
      <c r="I117" s="79">
        <f>'Гемодиализ (пр.11-23)'!D117</f>
        <v>28843288</v>
      </c>
      <c r="J117" s="79">
        <f>'Мед.реаб.(АПУ,ДС,КС) 13-23'!D117</f>
        <v>0</v>
      </c>
      <c r="K117" s="79">
        <f t="shared" si="8"/>
        <v>29036816</v>
      </c>
      <c r="L117" s="90">
        <v>0</v>
      </c>
      <c r="M117" s="134"/>
      <c r="N117" s="89">
        <f t="shared" si="6"/>
        <v>29036816</v>
      </c>
    </row>
    <row r="118" spans="1:14" s="1" customFormat="1" x14ac:dyDescent="0.2">
      <c r="A118" s="25">
        <v>105</v>
      </c>
      <c r="B118" s="26" t="s">
        <v>181</v>
      </c>
      <c r="C118" s="10" t="s">
        <v>182</v>
      </c>
      <c r="D118" s="79">
        <f>КС!D118</f>
        <v>0</v>
      </c>
      <c r="E118" s="79">
        <f>'Свод 2023 БП'!E118</f>
        <v>211043</v>
      </c>
      <c r="F118" s="79">
        <f>'АПУ профилактика 13-23'!D119+'АПУ профилактика 13-23'!N119+'АПУ неотл.пом. 13-23'!D118+'АПУ обращения 13-23'!D118+'ОДИ ПГГ Пр.13-23'!D118+'ОДИ МЗ РБ 13-23'!D118+'ФАП (13-23)'!D118+'Тестирование на грипп 13-23'!D118</f>
        <v>27476</v>
      </c>
      <c r="G118" s="79"/>
      <c r="H118" s="79">
        <f>СМП!D118</f>
        <v>0</v>
      </c>
      <c r="I118" s="79">
        <f>'Гемодиализ (пр.11-23)'!D118</f>
        <v>0</v>
      </c>
      <c r="J118" s="79">
        <f>'Мед.реаб.(АПУ,ДС,КС) 13-23'!D118</f>
        <v>0</v>
      </c>
      <c r="K118" s="79">
        <f t="shared" si="8"/>
        <v>238519</v>
      </c>
      <c r="L118" s="90">
        <v>0</v>
      </c>
      <c r="M118" s="134"/>
      <c r="N118" s="89">
        <f t="shared" si="6"/>
        <v>238519</v>
      </c>
    </row>
    <row r="119" spans="1:14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>КС!D119</f>
        <v>0</v>
      </c>
      <c r="E119" s="79">
        <f>'Свод 2023 БП'!E119</f>
        <v>233013</v>
      </c>
      <c r="F119" s="79">
        <f>'АПУ профилактика 13-23'!D120+'АПУ профилактика 13-23'!N120+'АПУ неотл.пом. 13-23'!D119+'АПУ обращения 13-23'!D119+'ОДИ ПГГ Пр.13-23'!D119+'ОДИ МЗ РБ 13-23'!D119+'ФАП (13-23)'!D119+'Тестирование на грипп 13-23'!D119</f>
        <v>0</v>
      </c>
      <c r="G119" s="79"/>
      <c r="H119" s="79">
        <f>СМП!D119</f>
        <v>0</v>
      </c>
      <c r="I119" s="79">
        <f>'Гемодиализ (пр.11-23)'!D119</f>
        <v>0</v>
      </c>
      <c r="J119" s="79">
        <f>'Мед.реаб.(АПУ,ДС,КС) 13-23'!D119</f>
        <v>0</v>
      </c>
      <c r="K119" s="79">
        <f t="shared" si="8"/>
        <v>233013</v>
      </c>
      <c r="L119" s="90">
        <v>0</v>
      </c>
      <c r="M119" s="134"/>
      <c r="N119" s="89">
        <f t="shared" si="6"/>
        <v>233013</v>
      </c>
    </row>
    <row r="120" spans="1:14" s="1" customFormat="1" ht="24" x14ac:dyDescent="0.2">
      <c r="A120" s="25">
        <v>107</v>
      </c>
      <c r="B120" s="26" t="s">
        <v>185</v>
      </c>
      <c r="C120" s="10" t="s">
        <v>186</v>
      </c>
      <c r="D120" s="79">
        <f>КС!D120</f>
        <v>0</v>
      </c>
      <c r="E120" s="79">
        <f>'Свод 2023 БП'!E120</f>
        <v>286938</v>
      </c>
      <c r="F120" s="79">
        <f>'АПУ профилактика 13-23'!D121+'АПУ профилактика 13-23'!N121+'АПУ неотл.пом. 13-23'!D120+'АПУ обращения 13-23'!D120+'ОДИ ПГГ Пр.13-23'!D120+'ОДИ МЗ РБ 13-23'!D120+'ФАП (13-23)'!D120+'Тестирование на грипп 13-23'!D120</f>
        <v>0</v>
      </c>
      <c r="G120" s="79"/>
      <c r="H120" s="79">
        <f>СМП!D120</f>
        <v>0</v>
      </c>
      <c r="I120" s="79">
        <f>'Гемодиализ (пр.11-23)'!D120</f>
        <v>0</v>
      </c>
      <c r="J120" s="79">
        <f>'Мед.реаб.(АПУ,ДС,КС) 13-23'!D120</f>
        <v>0</v>
      </c>
      <c r="K120" s="79">
        <f t="shared" si="8"/>
        <v>286938</v>
      </c>
      <c r="L120" s="90">
        <v>0</v>
      </c>
      <c r="M120" s="134"/>
      <c r="N120" s="89">
        <f t="shared" si="6"/>
        <v>286938</v>
      </c>
    </row>
    <row r="121" spans="1:14" s="1" customFormat="1" x14ac:dyDescent="0.2">
      <c r="A121" s="25">
        <v>108</v>
      </c>
      <c r="B121" s="26" t="s">
        <v>187</v>
      </c>
      <c r="C121" s="10" t="s">
        <v>188</v>
      </c>
      <c r="D121" s="79">
        <f>КС!D121</f>
        <v>0</v>
      </c>
      <c r="E121" s="79">
        <f>'Свод 2023 БП'!E121</f>
        <v>0</v>
      </c>
      <c r="F121" s="79">
        <f>'АПУ профилактика 13-23'!D122+'АПУ профилактика 13-23'!N122+'АПУ неотл.пом. 13-23'!D121+'АПУ обращения 13-23'!D121+'ОДИ ПГГ Пр.13-23'!D121+'ОДИ МЗ РБ 13-23'!D121+'ФАП (13-23)'!D121+'Тестирование на грипп 13-23'!D121</f>
        <v>3090829</v>
      </c>
      <c r="G121" s="79"/>
      <c r="H121" s="79">
        <f>СМП!D121</f>
        <v>0</v>
      </c>
      <c r="I121" s="79">
        <f>'Гемодиализ (пр.11-23)'!D121</f>
        <v>0</v>
      </c>
      <c r="J121" s="79">
        <f>'Мед.реаб.(АПУ,ДС,КС) 13-23'!D121</f>
        <v>0</v>
      </c>
      <c r="K121" s="79">
        <f t="shared" si="8"/>
        <v>3090829</v>
      </c>
      <c r="L121" s="90">
        <v>0</v>
      </c>
      <c r="M121" s="134"/>
      <c r="N121" s="89">
        <f t="shared" si="6"/>
        <v>3090829</v>
      </c>
    </row>
    <row r="122" spans="1:14" s="1" customFormat="1" x14ac:dyDescent="0.2">
      <c r="A122" s="25">
        <v>109</v>
      </c>
      <c r="B122" s="26" t="s">
        <v>189</v>
      </c>
      <c r="C122" s="10" t="s">
        <v>190</v>
      </c>
      <c r="D122" s="79">
        <f>КС!D122</f>
        <v>0</v>
      </c>
      <c r="E122" s="79">
        <f>'Свод 2023 БП'!E122</f>
        <v>23552573</v>
      </c>
      <c r="F122" s="79">
        <f>'АПУ профилактика 13-23'!D123+'АПУ профилактика 13-23'!N123+'АПУ неотл.пом. 13-23'!D122+'АПУ обращения 13-23'!D122+'ОДИ ПГГ Пр.13-23'!D122+'ОДИ МЗ РБ 13-23'!D122+'ФАП (13-23)'!D122+'Тестирование на грипп 13-23'!D122</f>
        <v>4974934</v>
      </c>
      <c r="G122" s="79"/>
      <c r="H122" s="79">
        <f>СМП!D122</f>
        <v>0</v>
      </c>
      <c r="I122" s="79">
        <f>'Гемодиализ (пр.11-23)'!D122</f>
        <v>752799615</v>
      </c>
      <c r="J122" s="79">
        <f>'Мед.реаб.(АПУ,ДС,КС) 13-23'!D122</f>
        <v>0</v>
      </c>
      <c r="K122" s="79">
        <f t="shared" si="8"/>
        <v>781327122</v>
      </c>
      <c r="L122" s="90">
        <v>0</v>
      </c>
      <c r="M122" s="134"/>
      <c r="N122" s="89">
        <f t="shared" si="6"/>
        <v>781327122</v>
      </c>
    </row>
    <row r="123" spans="1:14" s="1" customFormat="1" x14ac:dyDescent="0.2">
      <c r="A123" s="25">
        <v>110</v>
      </c>
      <c r="B123" s="18" t="s">
        <v>191</v>
      </c>
      <c r="C123" s="16" t="s">
        <v>192</v>
      </c>
      <c r="D123" s="79">
        <f>КС!D123</f>
        <v>0</v>
      </c>
      <c r="E123" s="79">
        <f>'Свод 2023 БП'!E123</f>
        <v>0</v>
      </c>
      <c r="F123" s="79">
        <f>'АПУ профилактика 13-23'!D124+'АПУ профилактика 13-23'!N124+'АПУ неотл.пом. 13-23'!D123+'АПУ обращения 13-23'!D123+'ОДИ ПГГ Пр.13-23'!D123+'ОДИ МЗ РБ 13-23'!D123+'ФАП (13-23)'!D123+'Тестирование на грипп 13-23'!D123</f>
        <v>68221706</v>
      </c>
      <c r="G123" s="79"/>
      <c r="H123" s="79">
        <f>СМП!D123</f>
        <v>0</v>
      </c>
      <c r="I123" s="79">
        <f>'Гемодиализ (пр.11-23)'!D123</f>
        <v>0</v>
      </c>
      <c r="J123" s="79">
        <f>'Мед.реаб.(АПУ,ДС,КС) 13-23'!D123</f>
        <v>0</v>
      </c>
      <c r="K123" s="79">
        <f t="shared" si="8"/>
        <v>68221706</v>
      </c>
      <c r="L123" s="90">
        <v>0</v>
      </c>
      <c r="M123" s="134"/>
      <c r="N123" s="89">
        <f t="shared" si="6"/>
        <v>68221706</v>
      </c>
    </row>
    <row r="124" spans="1:14" s="1" customFormat="1" x14ac:dyDescent="0.2">
      <c r="A124" s="25">
        <v>111</v>
      </c>
      <c r="B124" s="18" t="s">
        <v>276</v>
      </c>
      <c r="C124" s="16" t="s">
        <v>252</v>
      </c>
      <c r="D124" s="79">
        <f>КС!D124</f>
        <v>0</v>
      </c>
      <c r="E124" s="79">
        <f>'Свод 2023 БП'!E124</f>
        <v>0</v>
      </c>
      <c r="F124" s="79">
        <f>'АПУ профилактика 13-23'!D125+'АПУ профилактика 13-23'!N125+'АПУ неотл.пом. 13-23'!D124+'АПУ обращения 13-23'!D124+'ОДИ ПГГ Пр.13-23'!D124+'ОДИ МЗ РБ 13-23'!D124+'ФАП (13-23)'!D124+'Тестирование на грипп 13-23'!D124</f>
        <v>260002</v>
      </c>
      <c r="G124" s="79"/>
      <c r="H124" s="79">
        <f>СМП!D124</f>
        <v>0</v>
      </c>
      <c r="I124" s="79">
        <f>'Гемодиализ (пр.11-23)'!D124</f>
        <v>0</v>
      </c>
      <c r="J124" s="79">
        <f>'Мед.реаб.(АПУ,ДС,КС) 13-23'!D124</f>
        <v>0</v>
      </c>
      <c r="K124" s="79">
        <f t="shared" si="8"/>
        <v>260002</v>
      </c>
      <c r="L124" s="90">
        <v>0</v>
      </c>
      <c r="M124" s="134"/>
      <c r="N124" s="89">
        <f t="shared" si="6"/>
        <v>260002</v>
      </c>
    </row>
    <row r="125" spans="1:14" s="1" customFormat="1" x14ac:dyDescent="0.2">
      <c r="A125" s="25">
        <v>112</v>
      </c>
      <c r="B125" s="14" t="s">
        <v>193</v>
      </c>
      <c r="C125" s="10" t="s">
        <v>194</v>
      </c>
      <c r="D125" s="79">
        <f>КС!D125</f>
        <v>198181533</v>
      </c>
      <c r="E125" s="79">
        <f>'Свод 2023 БП'!E125</f>
        <v>53676256</v>
      </c>
      <c r="F125" s="79">
        <f>'АПУ профилактика 13-23'!D126+'АПУ профилактика 13-23'!N126+'АПУ неотл.пом. 13-23'!D125+'АПУ обращения 13-23'!D125+'ОДИ ПГГ Пр.13-23'!D125+'ОДИ МЗ РБ 13-23'!D125+'ФАП (13-23)'!D125+'Тестирование на грипп 13-23'!D125</f>
        <v>7371739</v>
      </c>
      <c r="G125" s="79"/>
      <c r="H125" s="79">
        <f>СМП!D125</f>
        <v>0</v>
      </c>
      <c r="I125" s="79">
        <f>'Гемодиализ (пр.11-23)'!D125</f>
        <v>0</v>
      </c>
      <c r="J125" s="79">
        <f>'Мед.реаб.(АПУ,ДС,КС) 13-23'!D125</f>
        <v>0</v>
      </c>
      <c r="K125" s="79">
        <f t="shared" si="8"/>
        <v>259229528</v>
      </c>
      <c r="L125" s="90">
        <v>0</v>
      </c>
      <c r="M125" s="134"/>
      <c r="N125" s="89">
        <f t="shared" si="6"/>
        <v>259229528</v>
      </c>
    </row>
    <row r="126" spans="1:14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>КС!D126</f>
        <v>0</v>
      </c>
      <c r="E126" s="79">
        <f>'Свод 2023 БП'!E126</f>
        <v>0</v>
      </c>
      <c r="F126" s="79">
        <f>'АПУ профилактика 13-23'!D127+'АПУ профилактика 13-23'!N127+'АПУ неотл.пом. 13-23'!D126+'АПУ обращения 13-23'!D126+'ОДИ ПГГ Пр.13-23'!D126+'ОДИ МЗ РБ 13-23'!D126+'ФАП (13-23)'!D126+'Тестирование на грипп 13-23'!D126</f>
        <v>25889</v>
      </c>
      <c r="G126" s="79"/>
      <c r="H126" s="79">
        <f>СМП!D126</f>
        <v>0</v>
      </c>
      <c r="I126" s="79">
        <f>'Гемодиализ (пр.11-23)'!D126</f>
        <v>0</v>
      </c>
      <c r="J126" s="79">
        <f>'Мед.реаб.(АПУ,ДС,КС) 13-23'!D126</f>
        <v>0</v>
      </c>
      <c r="K126" s="79">
        <f t="shared" si="8"/>
        <v>25889</v>
      </c>
      <c r="L126" s="90">
        <v>0</v>
      </c>
      <c r="M126" s="134"/>
      <c r="N126" s="89">
        <f t="shared" si="6"/>
        <v>25889</v>
      </c>
    </row>
    <row r="127" spans="1:14" s="1" customFormat="1" x14ac:dyDescent="0.2">
      <c r="A127" s="25">
        <v>114</v>
      </c>
      <c r="B127" s="12" t="s">
        <v>197</v>
      </c>
      <c r="C127" s="19" t="s">
        <v>198</v>
      </c>
      <c r="D127" s="79">
        <f>КС!D127</f>
        <v>0</v>
      </c>
      <c r="E127" s="79">
        <f>'Свод 2023 БП'!E127</f>
        <v>21161493</v>
      </c>
      <c r="F127" s="79">
        <f>'АПУ профилактика 13-23'!D128+'АПУ профилактика 13-23'!N128+'АПУ неотл.пом. 13-23'!D127+'АПУ обращения 13-23'!D127+'ОДИ ПГГ Пр.13-23'!D127+'ОДИ МЗ РБ 13-23'!D127+'ФАП (13-23)'!D127+'Тестирование на грипп 13-23'!D127</f>
        <v>0</v>
      </c>
      <c r="G127" s="79"/>
      <c r="H127" s="79">
        <f>СМП!D127</f>
        <v>0</v>
      </c>
      <c r="I127" s="79">
        <f>'Гемодиализ (пр.11-23)'!D127</f>
        <v>0</v>
      </c>
      <c r="J127" s="79">
        <f>'Мед.реаб.(АПУ,ДС,КС) 13-23'!D127</f>
        <v>0</v>
      </c>
      <c r="K127" s="79">
        <f t="shared" si="8"/>
        <v>21161493</v>
      </c>
      <c r="L127" s="90">
        <v>0</v>
      </c>
      <c r="M127" s="134"/>
      <c r="N127" s="89">
        <f t="shared" si="6"/>
        <v>21161493</v>
      </c>
    </row>
    <row r="128" spans="1:14" s="1" customFormat="1" x14ac:dyDescent="0.2">
      <c r="A128" s="25">
        <v>115</v>
      </c>
      <c r="B128" s="26" t="s">
        <v>199</v>
      </c>
      <c r="C128" s="10" t="s">
        <v>290</v>
      </c>
      <c r="D128" s="79">
        <f>КС!D128</f>
        <v>15291237</v>
      </c>
      <c r="E128" s="79">
        <f>'Свод 2023 БП'!E128</f>
        <v>262040</v>
      </c>
      <c r="F128" s="79">
        <f>'АПУ профилактика 13-23'!D129+'АПУ профилактика 13-23'!N129+'АПУ неотл.пом. 13-23'!D128+'АПУ обращения 13-23'!D128+'ОДИ ПГГ Пр.13-23'!D128+'ОДИ МЗ РБ 13-23'!D128+'ФАП (13-23)'!D128+'Тестирование на грипп 13-23'!D128</f>
        <v>4706734</v>
      </c>
      <c r="G128" s="79"/>
      <c r="H128" s="79">
        <f>СМП!D128</f>
        <v>0</v>
      </c>
      <c r="I128" s="79">
        <f>'Гемодиализ (пр.11-23)'!D128</f>
        <v>0</v>
      </c>
      <c r="J128" s="79">
        <f>'Мед.реаб.(АПУ,ДС,КС) 13-23'!D128</f>
        <v>0</v>
      </c>
      <c r="K128" s="79">
        <f t="shared" si="8"/>
        <v>20260011</v>
      </c>
      <c r="L128" s="90">
        <v>0</v>
      </c>
      <c r="M128" s="134"/>
      <c r="N128" s="89">
        <f t="shared" si="6"/>
        <v>20260011</v>
      </c>
    </row>
    <row r="129" spans="1:14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>КС!D129</f>
        <v>0</v>
      </c>
      <c r="E129" s="79">
        <f>'Свод 2023 БП'!E129</f>
        <v>130088</v>
      </c>
      <c r="F129" s="79">
        <f>'АПУ профилактика 13-23'!D130+'АПУ профилактика 13-23'!N130+'АПУ неотл.пом. 13-23'!D129+'АПУ обращения 13-23'!D129+'ОДИ ПГГ Пр.13-23'!D129+'ОДИ МЗ РБ 13-23'!D129+'ФАП (13-23)'!D129+'Тестирование на грипп 13-23'!D129</f>
        <v>5174844</v>
      </c>
      <c r="G129" s="79"/>
      <c r="H129" s="79">
        <f>СМП!D129</f>
        <v>0</v>
      </c>
      <c r="I129" s="79">
        <f>'Гемодиализ (пр.11-23)'!D129</f>
        <v>0</v>
      </c>
      <c r="J129" s="79">
        <f>'Мед.реаб.(АПУ,ДС,КС) 13-23'!D129</f>
        <v>0</v>
      </c>
      <c r="K129" s="79">
        <f t="shared" si="8"/>
        <v>5304932</v>
      </c>
      <c r="L129" s="90">
        <v>0</v>
      </c>
      <c r="M129" s="134"/>
      <c r="N129" s="89">
        <f t="shared" si="6"/>
        <v>5304932</v>
      </c>
    </row>
    <row r="130" spans="1:14" s="1" customFormat="1" x14ac:dyDescent="0.2">
      <c r="A130" s="25">
        <v>117</v>
      </c>
      <c r="B130" s="14" t="s">
        <v>201</v>
      </c>
      <c r="C130" s="10" t="s">
        <v>202</v>
      </c>
      <c r="D130" s="79">
        <f>КС!D130</f>
        <v>0</v>
      </c>
      <c r="E130" s="79">
        <f>'Свод 2023 БП'!E130</f>
        <v>0</v>
      </c>
      <c r="F130" s="79">
        <f>'АПУ профилактика 13-23'!D131+'АПУ профилактика 13-23'!N131+'АПУ неотл.пом. 13-23'!D130+'АПУ обращения 13-23'!D130+'ОДИ ПГГ Пр.13-23'!D130+'ОДИ МЗ РБ 13-23'!D130+'ФАП (13-23)'!D130+'Тестирование на грипп 13-23'!D130</f>
        <v>0</v>
      </c>
      <c r="G130" s="79"/>
      <c r="H130" s="79">
        <f>СМП!D130</f>
        <v>0</v>
      </c>
      <c r="I130" s="79">
        <f>'Гемодиализ (пр.11-23)'!D130</f>
        <v>0</v>
      </c>
      <c r="J130" s="79">
        <f>'Мед.реаб.(АПУ,ДС,КС) 13-23'!D130</f>
        <v>0</v>
      </c>
      <c r="K130" s="79">
        <f t="shared" si="8"/>
        <v>0</v>
      </c>
      <c r="L130" s="90">
        <v>72635774.399999991</v>
      </c>
      <c r="M130" s="134"/>
      <c r="N130" s="89">
        <f t="shared" si="6"/>
        <v>72635774.399999991</v>
      </c>
    </row>
    <row r="131" spans="1:14" s="1" customFormat="1" x14ac:dyDescent="0.2">
      <c r="A131" s="25">
        <v>118</v>
      </c>
      <c r="B131" s="14" t="s">
        <v>203</v>
      </c>
      <c r="C131" s="10" t="s">
        <v>204</v>
      </c>
      <c r="D131" s="79">
        <f>КС!D131</f>
        <v>0</v>
      </c>
      <c r="E131" s="79">
        <f>'Свод 2023 БП'!E131</f>
        <v>0</v>
      </c>
      <c r="F131" s="79">
        <f>'АПУ профилактика 13-23'!D132+'АПУ профилактика 13-23'!N132+'АПУ неотл.пом. 13-23'!D131+'АПУ обращения 13-23'!D131+'ОДИ ПГГ Пр.13-23'!D131+'ОДИ МЗ РБ 13-23'!D131+'ФАП (13-23)'!D131+'Тестирование на грипп 13-23'!D131</f>
        <v>0</v>
      </c>
      <c r="G131" s="79"/>
      <c r="H131" s="79">
        <f>СМП!D131</f>
        <v>0</v>
      </c>
      <c r="I131" s="79">
        <f>'Гемодиализ (пр.11-23)'!D131</f>
        <v>0</v>
      </c>
      <c r="J131" s="79">
        <f>'Мед.реаб.(АПУ,ДС,КС) 13-23'!D131</f>
        <v>0</v>
      </c>
      <c r="K131" s="79">
        <f t="shared" si="8"/>
        <v>0</v>
      </c>
      <c r="L131" s="90">
        <v>42896783.159999996</v>
      </c>
      <c r="M131" s="134"/>
      <c r="N131" s="89">
        <f t="shared" si="6"/>
        <v>42896783.159999996</v>
      </c>
    </row>
    <row r="132" spans="1:14" s="1" customFormat="1" x14ac:dyDescent="0.2">
      <c r="A132" s="25">
        <v>119</v>
      </c>
      <c r="B132" s="12" t="s">
        <v>205</v>
      </c>
      <c r="C132" s="10" t="s">
        <v>206</v>
      </c>
      <c r="D132" s="79">
        <f>КС!D132</f>
        <v>0</v>
      </c>
      <c r="E132" s="79">
        <f>'Свод 2023 БП'!E132</f>
        <v>0</v>
      </c>
      <c r="F132" s="79">
        <f>'АПУ профилактика 13-23'!D133+'АПУ профилактика 13-23'!N133+'АПУ неотл.пом. 13-23'!D132+'АПУ обращения 13-23'!D132+'ОДИ ПГГ Пр.13-23'!D132+'ОДИ МЗ РБ 13-23'!D132+'ФАП (13-23)'!D132+'Тестирование на грипп 13-23'!D132</f>
        <v>236553</v>
      </c>
      <c r="G132" s="79"/>
      <c r="H132" s="79">
        <f>СМП!D132</f>
        <v>0</v>
      </c>
      <c r="I132" s="79">
        <f>'Гемодиализ (пр.11-23)'!D132</f>
        <v>34990278</v>
      </c>
      <c r="J132" s="79">
        <f>'Мед.реаб.(АПУ,ДС,КС) 13-23'!D132</f>
        <v>0</v>
      </c>
      <c r="K132" s="79">
        <f t="shared" si="8"/>
        <v>35226831</v>
      </c>
      <c r="L132" s="90">
        <v>0</v>
      </c>
      <c r="M132" s="134"/>
      <c r="N132" s="89">
        <f t="shared" si="6"/>
        <v>35226831</v>
      </c>
    </row>
    <row r="133" spans="1:14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>КС!D133</f>
        <v>0</v>
      </c>
      <c r="E133" s="79">
        <f>'Свод 2023 БП'!E133</f>
        <v>44058065</v>
      </c>
      <c r="F133" s="79">
        <f>'АПУ профилактика 13-23'!D134+'АПУ профилактика 13-23'!N134+'АПУ неотл.пом. 13-23'!D133+'АПУ обращения 13-23'!D133+'ОДИ ПГГ Пр.13-23'!D133+'ОДИ МЗ РБ 13-23'!D133+'ФАП (13-23)'!D133+'Тестирование на грипп 13-23'!D133</f>
        <v>0</v>
      </c>
      <c r="G133" s="79"/>
      <c r="H133" s="79">
        <f>СМП!D133</f>
        <v>0</v>
      </c>
      <c r="I133" s="79">
        <f>'Гемодиализ (пр.11-23)'!D133</f>
        <v>0</v>
      </c>
      <c r="J133" s="79">
        <f>'Мед.реаб.(АПУ,ДС,КС) 13-23'!D133</f>
        <v>0</v>
      </c>
      <c r="K133" s="79">
        <f t="shared" si="8"/>
        <v>44058065</v>
      </c>
      <c r="L133" s="90">
        <v>0</v>
      </c>
      <c r="M133" s="134"/>
      <c r="N133" s="89">
        <f t="shared" si="6"/>
        <v>44058065</v>
      </c>
    </row>
    <row r="134" spans="1:14" s="1" customFormat="1" x14ac:dyDescent="0.2">
      <c r="A134" s="25">
        <v>121</v>
      </c>
      <c r="B134" s="26" t="s">
        <v>209</v>
      </c>
      <c r="C134" s="10" t="s">
        <v>210</v>
      </c>
      <c r="D134" s="79">
        <f>КС!D134</f>
        <v>0</v>
      </c>
      <c r="E134" s="79">
        <f>'Свод 2023 БП'!E134</f>
        <v>0</v>
      </c>
      <c r="F134" s="79">
        <f>'АПУ профилактика 13-23'!D135+'АПУ профилактика 13-23'!N135+'АПУ неотл.пом. 13-23'!D134+'АПУ обращения 13-23'!D134+'ОДИ ПГГ Пр.13-23'!D134+'ОДИ МЗ РБ 13-23'!D134+'ФАП (13-23)'!D134+'Тестирование на грипп 13-23'!D134</f>
        <v>1658766</v>
      </c>
      <c r="G134" s="79"/>
      <c r="H134" s="79">
        <f>СМП!D134</f>
        <v>0</v>
      </c>
      <c r="I134" s="79">
        <f>'Гемодиализ (пр.11-23)'!D134</f>
        <v>242337004</v>
      </c>
      <c r="J134" s="79">
        <f>'Мед.реаб.(АПУ,ДС,КС) 13-23'!D134</f>
        <v>0</v>
      </c>
      <c r="K134" s="79">
        <f t="shared" si="8"/>
        <v>243995770</v>
      </c>
      <c r="L134" s="90">
        <v>0</v>
      </c>
      <c r="M134" s="134"/>
      <c r="N134" s="89">
        <f t="shared" si="6"/>
        <v>243995770</v>
      </c>
    </row>
    <row r="135" spans="1:14" s="1" customFormat="1" ht="24" x14ac:dyDescent="0.2">
      <c r="A135" s="25">
        <v>122</v>
      </c>
      <c r="B135" s="26" t="s">
        <v>211</v>
      </c>
      <c r="C135" s="93" t="s">
        <v>377</v>
      </c>
      <c r="D135" s="79">
        <f>КС!D135</f>
        <v>0</v>
      </c>
      <c r="E135" s="79">
        <f>'Свод 2023 БП'!E135</f>
        <v>172562</v>
      </c>
      <c r="F135" s="79">
        <f>'АПУ профилактика 13-23'!D136+'АПУ профилактика 13-23'!N136+'АПУ неотл.пом. 13-23'!D135+'АПУ обращения 13-23'!D135+'ОДИ ПГГ Пр.13-23'!D135+'ОДИ МЗ РБ 13-23'!D135+'ФАП (13-23)'!D135+'Тестирование на грипп 13-23'!D135</f>
        <v>0</v>
      </c>
      <c r="G135" s="79"/>
      <c r="H135" s="79">
        <f>СМП!D135</f>
        <v>0</v>
      </c>
      <c r="I135" s="79">
        <f>'Гемодиализ (пр.11-23)'!D135</f>
        <v>0</v>
      </c>
      <c r="J135" s="79">
        <f>'Мед.реаб.(АПУ,ДС,КС) 13-23'!D135</f>
        <v>0</v>
      </c>
      <c r="K135" s="79">
        <f t="shared" si="8"/>
        <v>172562</v>
      </c>
      <c r="L135" s="90">
        <v>0</v>
      </c>
      <c r="M135" s="134"/>
      <c r="N135" s="89">
        <f t="shared" ref="N135:N155" si="9">K135+L135+M135</f>
        <v>172562</v>
      </c>
    </row>
    <row r="136" spans="1:14" s="1" customFormat="1" x14ac:dyDescent="0.2">
      <c r="A136" s="25">
        <v>123</v>
      </c>
      <c r="B136" s="26" t="s">
        <v>212</v>
      </c>
      <c r="C136" s="10" t="s">
        <v>249</v>
      </c>
      <c r="D136" s="79">
        <f>КС!D136</f>
        <v>2059667014</v>
      </c>
      <c r="E136" s="79">
        <f>'Свод 2023 БП'!E136</f>
        <v>46786282</v>
      </c>
      <c r="F136" s="79">
        <f>'АПУ профилактика 13-23'!D137+'АПУ профилактика 13-23'!N137+'АПУ неотл.пом. 13-23'!D136+'АПУ обращения 13-23'!D136+'ОДИ ПГГ Пр.13-23'!D136+'ОДИ МЗ РБ 13-23'!D136+'ФАП (13-23)'!D136+'Тестирование на грипп 13-23'!D136</f>
        <v>240414936</v>
      </c>
      <c r="G136" s="79"/>
      <c r="H136" s="79">
        <f>СМП!D136</f>
        <v>0</v>
      </c>
      <c r="I136" s="79">
        <f>'Гемодиализ (пр.11-23)'!D136</f>
        <v>22530568</v>
      </c>
      <c r="J136" s="79">
        <f>'Мед.реаб.(АПУ,ДС,КС) 13-23'!D136</f>
        <v>93575403</v>
      </c>
      <c r="K136" s="79">
        <f t="shared" si="8"/>
        <v>2462974203</v>
      </c>
      <c r="L136" s="90">
        <v>0</v>
      </c>
      <c r="M136" s="134"/>
      <c r="N136" s="89">
        <f t="shared" si="9"/>
        <v>2462974203</v>
      </c>
    </row>
    <row r="137" spans="1:14" ht="10.5" customHeight="1" x14ac:dyDescent="0.2">
      <c r="A137" s="25">
        <v>124</v>
      </c>
      <c r="B137" s="26" t="s">
        <v>213</v>
      </c>
      <c r="C137" s="10" t="s">
        <v>214</v>
      </c>
      <c r="D137" s="79">
        <f>КС!D137</f>
        <v>3111958026</v>
      </c>
      <c r="E137" s="79">
        <f>'Свод 2023 БП'!E137</f>
        <v>3608606523</v>
      </c>
      <c r="F137" s="79">
        <f>'АПУ профилактика 13-23'!D138+'АПУ профилактика 13-23'!N138+'АПУ неотл.пом. 13-23'!D137+'АПУ обращения 13-23'!D137+'ОДИ ПГГ Пр.13-23'!D137+'ОДИ МЗ РБ 13-23'!D137+'ФАП (13-23)'!D137+'Тестирование на грипп 13-23'!D137</f>
        <v>473258318</v>
      </c>
      <c r="G137" s="83"/>
      <c r="H137" s="79">
        <f>СМП!D137</f>
        <v>0</v>
      </c>
      <c r="I137" s="79">
        <f>'Гемодиализ (пр.11-23)'!D137</f>
        <v>0</v>
      </c>
      <c r="J137" s="79">
        <f>'Мед.реаб.(АПУ,ДС,КС) 13-23'!D137</f>
        <v>9073000</v>
      </c>
      <c r="K137" s="79">
        <f t="shared" si="8"/>
        <v>7202895867</v>
      </c>
      <c r="L137" s="90">
        <v>34965073.850000001</v>
      </c>
      <c r="M137" s="134"/>
      <c r="N137" s="89">
        <f t="shared" si="9"/>
        <v>7237860940.8500004</v>
      </c>
    </row>
    <row r="138" spans="1:14" s="1" customFormat="1" x14ac:dyDescent="0.2">
      <c r="A138" s="25">
        <v>125</v>
      </c>
      <c r="B138" s="26" t="s">
        <v>215</v>
      </c>
      <c r="C138" s="10" t="s">
        <v>42</v>
      </c>
      <c r="D138" s="79">
        <f>КС!D138</f>
        <v>1232554986</v>
      </c>
      <c r="E138" s="79">
        <f>'Свод 2023 БП'!E138</f>
        <v>4485158</v>
      </c>
      <c r="F138" s="79">
        <f>'АПУ профилактика 13-23'!D139+'АПУ профилактика 13-23'!N139+'АПУ неотл.пом. 13-23'!D138+'АПУ обращения 13-23'!D138+'ОДИ ПГГ Пр.13-23'!D138+'ОДИ МЗ РБ 13-23'!D138+'ФАП (13-23)'!D138+'Тестирование на грипп 13-23'!D138</f>
        <v>57877634</v>
      </c>
      <c r="G138" s="79"/>
      <c r="H138" s="79">
        <f>СМП!D138</f>
        <v>0</v>
      </c>
      <c r="I138" s="79">
        <f>'Гемодиализ (пр.11-23)'!D138</f>
        <v>2760370</v>
      </c>
      <c r="J138" s="79">
        <f>'Мед.реаб.(АПУ,ДС,КС) 13-23'!D138</f>
        <v>33095214</v>
      </c>
      <c r="K138" s="79">
        <f t="shared" si="8"/>
        <v>1330773362</v>
      </c>
      <c r="L138" s="90">
        <v>0</v>
      </c>
      <c r="M138" s="134"/>
      <c r="N138" s="89">
        <f t="shared" si="9"/>
        <v>1330773362</v>
      </c>
    </row>
    <row r="139" spans="1:14" s="1" customFormat="1" x14ac:dyDescent="0.2">
      <c r="A139" s="25">
        <v>126</v>
      </c>
      <c r="B139" s="12" t="s">
        <v>216</v>
      </c>
      <c r="C139" s="10" t="s">
        <v>48</v>
      </c>
      <c r="D139" s="79">
        <f>КС!D139</f>
        <v>949595814</v>
      </c>
      <c r="E139" s="79">
        <f>'Свод 2023 БП'!E139</f>
        <v>52870517</v>
      </c>
      <c r="F139" s="79">
        <f>'АПУ профилактика 13-23'!D140+'АПУ профилактика 13-23'!N140+'АПУ неотл.пом. 13-23'!D139+'АПУ обращения 13-23'!D139+'ОДИ ПГГ Пр.13-23'!D139+'ОДИ МЗ РБ 13-23'!D139+'ФАП (13-23)'!D139+'Тестирование на грипп 13-23'!D139</f>
        <v>93194294</v>
      </c>
      <c r="G139" s="79"/>
      <c r="H139" s="79">
        <f>СМП!D139</f>
        <v>0</v>
      </c>
      <c r="I139" s="79">
        <f>'Гемодиализ (пр.11-23)'!D139</f>
        <v>23509240</v>
      </c>
      <c r="J139" s="79">
        <f>'Мед.реаб.(АПУ,ДС,КС) 13-23'!D139</f>
        <v>58252564</v>
      </c>
      <c r="K139" s="79">
        <f t="shared" ref="K139:K153" si="10">D139+E139+F139+H139+I139+J139</f>
        <v>1177422429</v>
      </c>
      <c r="L139" s="90">
        <v>3940627.25</v>
      </c>
      <c r="M139" s="134"/>
      <c r="N139" s="89">
        <f t="shared" si="9"/>
        <v>1181363056.25</v>
      </c>
    </row>
    <row r="140" spans="1:14" s="1" customFormat="1" x14ac:dyDescent="0.2">
      <c r="A140" s="25">
        <v>127</v>
      </c>
      <c r="B140" s="12" t="s">
        <v>217</v>
      </c>
      <c r="C140" s="10" t="s">
        <v>253</v>
      </c>
      <c r="D140" s="79">
        <f>КС!D140</f>
        <v>292186111</v>
      </c>
      <c r="E140" s="79">
        <f>'Свод 2023 БП'!E140</f>
        <v>41458652</v>
      </c>
      <c r="F140" s="79">
        <f>'АПУ профилактика 13-23'!D141+'АПУ профилактика 13-23'!N141+'АПУ неотл.пом. 13-23'!D140+'АПУ обращения 13-23'!D140+'ОДИ ПГГ Пр.13-23'!D140+'ОДИ МЗ РБ 13-23'!D140+'ФАП (13-23)'!D140+'Тестирование на грипп 13-23'!D140</f>
        <v>119325708</v>
      </c>
      <c r="G140" s="79"/>
      <c r="H140" s="79">
        <f>СМП!D140</f>
        <v>0</v>
      </c>
      <c r="I140" s="79">
        <f>'Гемодиализ (пр.11-23)'!D140</f>
        <v>0</v>
      </c>
      <c r="J140" s="79">
        <f>'Мед.реаб.(АПУ,ДС,КС) 13-23'!D140</f>
        <v>0</v>
      </c>
      <c r="K140" s="79">
        <f t="shared" si="10"/>
        <v>452970471</v>
      </c>
      <c r="L140" s="90">
        <v>112081539.12</v>
      </c>
      <c r="M140" s="134"/>
      <c r="N140" s="89">
        <f t="shared" si="9"/>
        <v>565052010.12</v>
      </c>
    </row>
    <row r="141" spans="1:14" s="1" customFormat="1" x14ac:dyDescent="0.2">
      <c r="A141" s="25">
        <v>128</v>
      </c>
      <c r="B141" s="12" t="s">
        <v>218</v>
      </c>
      <c r="C141" s="10" t="s">
        <v>50</v>
      </c>
      <c r="D141" s="79">
        <f>КС!D141</f>
        <v>1073343983</v>
      </c>
      <c r="E141" s="79">
        <f>'Свод 2023 БП'!E141</f>
        <v>27091232</v>
      </c>
      <c r="F141" s="79">
        <f>'АПУ профилактика 13-23'!D142+'АПУ профилактика 13-23'!N142+'АПУ неотл.пом. 13-23'!D141+'АПУ обращения 13-23'!D141+'ОДИ ПГГ Пр.13-23'!D141+'ОДИ МЗ РБ 13-23'!D141+'ФАП (13-23)'!D141+'Тестирование на грипп 13-23'!D141</f>
        <v>90296821</v>
      </c>
      <c r="G141" s="79"/>
      <c r="H141" s="79">
        <f>СМП!D141</f>
        <v>0</v>
      </c>
      <c r="I141" s="79">
        <f>'Гемодиализ (пр.11-23)'!D141</f>
        <v>0</v>
      </c>
      <c r="J141" s="79">
        <f>'Мед.реаб.(АПУ,ДС,КС) 13-23'!D141</f>
        <v>0</v>
      </c>
      <c r="K141" s="79">
        <f t="shared" si="10"/>
        <v>1190732036</v>
      </c>
      <c r="L141" s="90">
        <v>0</v>
      </c>
      <c r="M141" s="134"/>
      <c r="N141" s="89">
        <f t="shared" si="9"/>
        <v>1190732036</v>
      </c>
    </row>
    <row r="142" spans="1:14" s="1" customFormat="1" x14ac:dyDescent="0.2">
      <c r="A142" s="25">
        <v>129</v>
      </c>
      <c r="B142" s="26" t="s">
        <v>219</v>
      </c>
      <c r="C142" s="10" t="s">
        <v>49</v>
      </c>
      <c r="D142" s="79">
        <f>КС!D142</f>
        <v>0</v>
      </c>
      <c r="E142" s="79">
        <f>'Свод 2023 БП'!E142</f>
        <v>88907162</v>
      </c>
      <c r="F142" s="79">
        <f>'АПУ профилактика 13-23'!D143+'АПУ профилактика 13-23'!N143+'АПУ неотл.пом. 13-23'!D142+'АПУ обращения 13-23'!D142+'ОДИ ПГГ Пр.13-23'!D142+'ОДИ МЗ РБ 13-23'!D142+'ФАП (13-23)'!D142+'Тестирование на грипп 13-23'!D142</f>
        <v>124804980</v>
      </c>
      <c r="G142" s="79"/>
      <c r="H142" s="79">
        <f>СМП!D142</f>
        <v>0</v>
      </c>
      <c r="I142" s="79">
        <f>'Гемодиализ (пр.11-23)'!D142</f>
        <v>0</v>
      </c>
      <c r="J142" s="79">
        <f>'Мед.реаб.(АПУ,ДС,КС) 13-23'!D142</f>
        <v>0</v>
      </c>
      <c r="K142" s="79">
        <f t="shared" si="10"/>
        <v>213712142</v>
      </c>
      <c r="L142" s="90">
        <v>0</v>
      </c>
      <c r="M142" s="134"/>
      <c r="N142" s="89">
        <f t="shared" si="9"/>
        <v>213712142</v>
      </c>
    </row>
    <row r="143" spans="1:14" s="1" customFormat="1" x14ac:dyDescent="0.2">
      <c r="A143" s="25">
        <v>130</v>
      </c>
      <c r="B143" s="26" t="s">
        <v>220</v>
      </c>
      <c r="C143" s="10" t="s">
        <v>221</v>
      </c>
      <c r="D143" s="79">
        <f>КС!D143</f>
        <v>0</v>
      </c>
      <c r="E143" s="79">
        <f>'Свод 2023 БП'!E143</f>
        <v>0</v>
      </c>
      <c r="F143" s="79">
        <f>'АПУ профилактика 13-23'!D144+'АПУ профилактика 13-23'!N144+'АПУ неотл.пом. 13-23'!D143+'АПУ обращения 13-23'!D143+'ОДИ ПГГ Пр.13-23'!D143+'ОДИ МЗ РБ 13-23'!D143+'ФАП (13-23)'!D143+'Тестирование на грипп 13-23'!D143</f>
        <v>13396291</v>
      </c>
      <c r="G143" s="79"/>
      <c r="H143" s="79">
        <f>СМП!D143</f>
        <v>0</v>
      </c>
      <c r="I143" s="79">
        <f>'Гемодиализ (пр.11-23)'!D143</f>
        <v>0</v>
      </c>
      <c r="J143" s="79">
        <f>'Мед.реаб.(АПУ,ДС,КС) 13-23'!D143</f>
        <v>141186555</v>
      </c>
      <c r="K143" s="79">
        <f t="shared" si="10"/>
        <v>154582846</v>
      </c>
      <c r="L143" s="90">
        <v>0</v>
      </c>
      <c r="M143" s="134"/>
      <c r="N143" s="89">
        <f t="shared" si="9"/>
        <v>154582846</v>
      </c>
    </row>
    <row r="144" spans="1:14" s="1" customFormat="1" x14ac:dyDescent="0.2">
      <c r="A144" s="25">
        <v>131</v>
      </c>
      <c r="B144" s="26" t="s">
        <v>222</v>
      </c>
      <c r="C144" s="10" t="s">
        <v>43</v>
      </c>
      <c r="D144" s="79">
        <f>КС!D144</f>
        <v>277401414</v>
      </c>
      <c r="E144" s="79">
        <f>'Свод 2023 БП'!E144</f>
        <v>7666777</v>
      </c>
      <c r="F144" s="79">
        <f>'АПУ профилактика 13-23'!D145+'АПУ профилактика 13-23'!N145+'АПУ неотл.пом. 13-23'!D144+'АПУ обращения 13-23'!D144+'ОДИ ПГГ Пр.13-23'!D144+'ОДИ МЗ РБ 13-23'!D144+'ФАП (13-23)'!D144+'Тестирование на грипп 13-23'!D144</f>
        <v>32418185</v>
      </c>
      <c r="G144" s="79"/>
      <c r="H144" s="79">
        <f>СМП!D144</f>
        <v>0</v>
      </c>
      <c r="I144" s="79">
        <f>'Гемодиализ (пр.11-23)'!D144</f>
        <v>0</v>
      </c>
      <c r="J144" s="79">
        <f>'Мед.реаб.(АПУ,ДС,КС) 13-23'!D144</f>
        <v>193460016</v>
      </c>
      <c r="K144" s="79">
        <f t="shared" si="10"/>
        <v>510946392</v>
      </c>
      <c r="L144" s="90">
        <v>65171623.850000001</v>
      </c>
      <c r="M144" s="134"/>
      <c r="N144" s="89">
        <f t="shared" si="9"/>
        <v>576118015.85000002</v>
      </c>
    </row>
    <row r="145" spans="1:14" s="1" customFormat="1" x14ac:dyDescent="0.2">
      <c r="A145" s="25">
        <v>132</v>
      </c>
      <c r="B145" s="12" t="s">
        <v>223</v>
      </c>
      <c r="C145" s="10" t="s">
        <v>251</v>
      </c>
      <c r="D145" s="79">
        <f>КС!D145</f>
        <v>1109639469</v>
      </c>
      <c r="E145" s="79">
        <f>'Свод 2023 БП'!E145</f>
        <v>36301351</v>
      </c>
      <c r="F145" s="79">
        <f>'АПУ профилактика 13-23'!D146+'АПУ профилактика 13-23'!N146+'АПУ неотл.пом. 13-23'!D145+'АПУ обращения 13-23'!D145+'ОДИ ПГГ Пр.13-23'!D145+'ОДИ МЗ РБ 13-23'!D145+'ФАП (13-23)'!D145+'Тестирование на грипп 13-23'!D145</f>
        <v>359692007</v>
      </c>
      <c r="G145" s="79"/>
      <c r="H145" s="79">
        <f>СМП!D145</f>
        <v>0</v>
      </c>
      <c r="I145" s="79">
        <f>'Гемодиализ (пр.11-23)'!D145</f>
        <v>681930</v>
      </c>
      <c r="J145" s="79">
        <f>'Мед.реаб.(АПУ,ДС,КС) 13-23'!D145</f>
        <v>91035980</v>
      </c>
      <c r="K145" s="79">
        <f t="shared" si="10"/>
        <v>1597350737</v>
      </c>
      <c r="L145" s="90">
        <v>1407859.9500000002</v>
      </c>
      <c r="M145" s="134"/>
      <c r="N145" s="89">
        <f t="shared" si="9"/>
        <v>1598758596.95</v>
      </c>
    </row>
    <row r="146" spans="1:14" s="1" customFormat="1" x14ac:dyDescent="0.2">
      <c r="A146" s="25">
        <v>133</v>
      </c>
      <c r="B146" s="14" t="s">
        <v>224</v>
      </c>
      <c r="C146" s="10" t="s">
        <v>225</v>
      </c>
      <c r="D146" s="79">
        <f>КС!D146</f>
        <v>948597199</v>
      </c>
      <c r="E146" s="79">
        <f>'Свод 2023 БП'!E146</f>
        <v>66696633</v>
      </c>
      <c r="F146" s="79">
        <f>'АПУ профилактика 13-23'!D147+'АПУ профилактика 13-23'!N147+'АПУ неотл.пом. 13-23'!D146+'АПУ обращения 13-23'!D146+'ОДИ ПГГ Пр.13-23'!D146+'ОДИ МЗ РБ 13-23'!D146+'ФАП (13-23)'!D146+'Тестирование на грипп 13-23'!D146</f>
        <v>623948574</v>
      </c>
      <c r="G146" s="79"/>
      <c r="H146" s="79">
        <f>СМП!D146</f>
        <v>0</v>
      </c>
      <c r="I146" s="79">
        <f>'Гемодиализ (пр.11-23)'!D146</f>
        <v>757700</v>
      </c>
      <c r="J146" s="79">
        <f>'Мед.реаб.(АПУ,ДС,КС) 13-23'!D146</f>
        <v>67909932</v>
      </c>
      <c r="K146" s="79">
        <f t="shared" si="10"/>
        <v>1707910038</v>
      </c>
      <c r="L146" s="90">
        <v>14090846.41</v>
      </c>
      <c r="M146" s="134"/>
      <c r="N146" s="89">
        <f t="shared" si="9"/>
        <v>1722000884.4100001</v>
      </c>
    </row>
    <row r="147" spans="1:14" x14ac:dyDescent="0.2">
      <c r="A147" s="25">
        <v>134</v>
      </c>
      <c r="B147" s="26" t="s">
        <v>226</v>
      </c>
      <c r="C147" s="10" t="s">
        <v>227</v>
      </c>
      <c r="D147" s="79">
        <f>КС!D147</f>
        <v>1272465225</v>
      </c>
      <c r="E147" s="79">
        <f>'Свод 2023 БП'!E147</f>
        <v>24126400</v>
      </c>
      <c r="F147" s="79">
        <f>'АПУ профилактика 13-23'!D148+'АПУ профилактика 13-23'!N148+'АПУ неотл.пом. 13-23'!D147+'АПУ обращения 13-23'!D147+'ОДИ ПГГ Пр.13-23'!D147+'ОДИ МЗ РБ 13-23'!D147+'ФАП (13-23)'!D147+'Тестирование на грипп 13-23'!D147</f>
        <v>83080531</v>
      </c>
      <c r="G147" s="83"/>
      <c r="H147" s="79">
        <f>СМП!D147</f>
        <v>0</v>
      </c>
      <c r="I147" s="79">
        <f>'Гемодиализ (пр.11-23)'!D147</f>
        <v>1894250</v>
      </c>
      <c r="J147" s="79">
        <f>'Мед.реаб.(АПУ,ДС,КС) 13-23'!D147</f>
        <v>0</v>
      </c>
      <c r="K147" s="79">
        <f t="shared" si="10"/>
        <v>1381566406</v>
      </c>
      <c r="L147" s="90">
        <v>0</v>
      </c>
      <c r="M147" s="134"/>
      <c r="N147" s="89">
        <f t="shared" si="9"/>
        <v>1381566406</v>
      </c>
    </row>
    <row r="148" spans="1:14" x14ac:dyDescent="0.2">
      <c r="A148" s="25">
        <v>135</v>
      </c>
      <c r="B148" s="12" t="s">
        <v>228</v>
      </c>
      <c r="C148" s="10" t="s">
        <v>229</v>
      </c>
      <c r="D148" s="79">
        <f>КС!D148</f>
        <v>0</v>
      </c>
      <c r="E148" s="79">
        <f>'Свод 2023 БП'!E148</f>
        <v>0</v>
      </c>
      <c r="F148" s="79">
        <f>'АПУ профилактика 13-23'!D149+'АПУ профилактика 13-23'!N149+'АПУ неотл.пом. 13-23'!D148+'АПУ обращения 13-23'!D148+'ОДИ ПГГ Пр.13-23'!D148+'ОДИ МЗ РБ 13-23'!D148+'ФАП (13-23)'!D148+'Тестирование на грипп 13-23'!D148</f>
        <v>50918877</v>
      </c>
      <c r="G148" s="83"/>
      <c r="H148" s="79">
        <f>СМП!D148</f>
        <v>0</v>
      </c>
      <c r="I148" s="79">
        <f>'Гемодиализ (пр.11-23)'!D148</f>
        <v>0</v>
      </c>
      <c r="J148" s="79">
        <f>'Мед.реаб.(АПУ,ДС,КС) 13-23'!D148</f>
        <v>0</v>
      </c>
      <c r="K148" s="79">
        <f t="shared" si="10"/>
        <v>50918877</v>
      </c>
      <c r="L148" s="90">
        <v>0</v>
      </c>
      <c r="M148" s="134"/>
      <c r="N148" s="89">
        <f t="shared" si="9"/>
        <v>50918877</v>
      </c>
    </row>
    <row r="149" spans="1:14" ht="12.75" x14ac:dyDescent="0.2">
      <c r="A149" s="25">
        <v>136</v>
      </c>
      <c r="B149" s="20" t="s">
        <v>230</v>
      </c>
      <c r="C149" s="13" t="s">
        <v>231</v>
      </c>
      <c r="D149" s="79">
        <f>КС!D149</f>
        <v>0</v>
      </c>
      <c r="E149" s="79">
        <f>'Свод 2023 БП'!E149</f>
        <v>97871345</v>
      </c>
      <c r="F149" s="79">
        <f>'АПУ профилактика 13-23'!D150+'АПУ профилактика 13-23'!N150+'АПУ неотл.пом. 13-23'!D149+'АПУ обращения 13-23'!D149+'ОДИ ПГГ Пр.13-23'!D149+'ОДИ МЗ РБ 13-23'!D149+'ФАП (13-23)'!D149+'Тестирование на грипп 13-23'!D149</f>
        <v>434076953</v>
      </c>
      <c r="G149" s="83"/>
      <c r="H149" s="79">
        <f>СМП!D149</f>
        <v>0</v>
      </c>
      <c r="I149" s="79">
        <f>'Гемодиализ (пр.11-23)'!D149</f>
        <v>0</v>
      </c>
      <c r="J149" s="79">
        <f>'Мед.реаб.(АПУ,ДС,КС) 13-23'!D149</f>
        <v>0</v>
      </c>
      <c r="K149" s="79">
        <f t="shared" si="10"/>
        <v>531948298</v>
      </c>
      <c r="L149" s="90">
        <v>75396000</v>
      </c>
      <c r="M149" s="138">
        <v>128064276.83</v>
      </c>
      <c r="N149" s="89">
        <f t="shared" si="9"/>
        <v>735408574.83000004</v>
      </c>
    </row>
    <row r="150" spans="1:14" ht="12.75" x14ac:dyDescent="0.2">
      <c r="A150" s="25">
        <v>137</v>
      </c>
      <c r="B150" s="69" t="s">
        <v>278</v>
      </c>
      <c r="C150" s="70" t="s">
        <v>279</v>
      </c>
      <c r="D150" s="79">
        <f>КС!D150</f>
        <v>0</v>
      </c>
      <c r="E150" s="79">
        <f>'Свод 2023 БП'!E150</f>
        <v>0</v>
      </c>
      <c r="F150" s="79">
        <f>'АПУ профилактика 13-23'!D151+'АПУ профилактика 13-23'!N151+'АПУ неотл.пом. 13-23'!D150+'АПУ обращения 13-23'!D150+'ОДИ ПГГ Пр.13-23'!D150+'ОДИ МЗ РБ 13-23'!D150+'ФАП (13-23)'!D150+'Тестирование на грипп 13-23'!D150</f>
        <v>0</v>
      </c>
      <c r="G150" s="83"/>
      <c r="H150" s="79">
        <f>СМП!D150</f>
        <v>0</v>
      </c>
      <c r="I150" s="79">
        <f>'Гемодиализ (пр.11-23)'!D150</f>
        <v>0</v>
      </c>
      <c r="J150" s="79">
        <f>'Мед.реаб.(АПУ,ДС,КС) 13-23'!D150</f>
        <v>0</v>
      </c>
      <c r="K150" s="79">
        <f t="shared" si="10"/>
        <v>0</v>
      </c>
      <c r="L150" s="90">
        <v>443839384.45999998</v>
      </c>
      <c r="M150" s="134"/>
      <c r="N150" s="89">
        <f t="shared" si="9"/>
        <v>443839384.45999998</v>
      </c>
    </row>
    <row r="151" spans="1:14" ht="12.75" x14ac:dyDescent="0.2">
      <c r="A151" s="25">
        <v>138</v>
      </c>
      <c r="B151" s="71" t="s">
        <v>280</v>
      </c>
      <c r="C151" s="72" t="s">
        <v>281</v>
      </c>
      <c r="D151" s="79">
        <f>КС!D151</f>
        <v>0</v>
      </c>
      <c r="E151" s="79">
        <f>'Свод 2023 БП'!E151</f>
        <v>0</v>
      </c>
      <c r="F151" s="79">
        <f>'АПУ профилактика 13-23'!D152+'АПУ профилактика 13-23'!N152+'АПУ неотл.пом. 13-23'!D151+'АПУ обращения 13-23'!D151+'ОДИ ПГГ Пр.13-23'!D151+'ОДИ МЗ РБ 13-23'!D151+'ФАП (13-23)'!D151+'Тестирование на грипп 13-23'!D151</f>
        <v>0</v>
      </c>
      <c r="G151" s="83"/>
      <c r="H151" s="79">
        <f>СМП!D151</f>
        <v>0</v>
      </c>
      <c r="I151" s="79">
        <f>'Гемодиализ (пр.11-23)'!D151</f>
        <v>0</v>
      </c>
      <c r="J151" s="79">
        <f>'Мед.реаб.(АПУ,ДС,КС) 13-23'!D151</f>
        <v>0</v>
      </c>
      <c r="K151" s="79">
        <f t="shared" si="10"/>
        <v>0</v>
      </c>
      <c r="L151" s="90">
        <v>280259014.74000001</v>
      </c>
      <c r="M151" s="134"/>
      <c r="N151" s="89">
        <f t="shared" si="9"/>
        <v>280259014.74000001</v>
      </c>
    </row>
    <row r="152" spans="1:14" ht="12.75" x14ac:dyDescent="0.2">
      <c r="A152" s="25">
        <v>139</v>
      </c>
      <c r="B152" s="73" t="s">
        <v>282</v>
      </c>
      <c r="C152" s="74" t="s">
        <v>283</v>
      </c>
      <c r="D152" s="79">
        <f>КС!D152</f>
        <v>0</v>
      </c>
      <c r="E152" s="79">
        <f>'Свод 2023 БП'!E152</f>
        <v>0</v>
      </c>
      <c r="F152" s="79">
        <f>'АПУ профилактика 13-23'!D153+'АПУ профилактика 13-23'!N153+'АПУ неотл.пом. 13-23'!D152+'АПУ обращения 13-23'!D152+'ОДИ ПГГ Пр.13-23'!D152+'ОДИ МЗ РБ 13-23'!D152+'ФАП (13-23)'!D152+'Тестирование на грипп 13-23'!D152</f>
        <v>0</v>
      </c>
      <c r="G152" s="83"/>
      <c r="H152" s="79">
        <f>СМП!D152</f>
        <v>0</v>
      </c>
      <c r="I152" s="79">
        <f>'Гемодиализ (пр.11-23)'!D152</f>
        <v>0</v>
      </c>
      <c r="J152" s="79">
        <f>'Мед.реаб.(АПУ,ДС,КС) 13-23'!D152</f>
        <v>0</v>
      </c>
      <c r="K152" s="79">
        <f t="shared" si="10"/>
        <v>0</v>
      </c>
      <c r="L152" s="90">
        <v>1789486611.25</v>
      </c>
      <c r="M152" s="134"/>
      <c r="N152" s="89">
        <f t="shared" si="9"/>
        <v>1789486611.25</v>
      </c>
    </row>
    <row r="153" spans="1:14" x14ac:dyDescent="0.2">
      <c r="A153" s="25">
        <v>140</v>
      </c>
      <c r="B153" s="25" t="s">
        <v>288</v>
      </c>
      <c r="C153" s="75" t="s">
        <v>289</v>
      </c>
      <c r="D153" s="79">
        <f>КС!D153</f>
        <v>0</v>
      </c>
      <c r="E153" s="79">
        <f>'Свод 2023 БП'!E153</f>
        <v>0</v>
      </c>
      <c r="F153" s="79">
        <f>'АПУ профилактика 13-23'!D154+'АПУ профилактика 13-23'!N154+'АПУ неотл.пом. 13-23'!D153+'АПУ обращения 13-23'!D153+'ОДИ ПГГ Пр.13-23'!D153+'ОДИ МЗ РБ 13-23'!D153+'ФАП (13-23)'!D153+'Тестирование на грипп 13-23'!D153</f>
        <v>0</v>
      </c>
      <c r="G153" s="83"/>
      <c r="H153" s="79">
        <f>СМП!D153</f>
        <v>0</v>
      </c>
      <c r="I153" s="79">
        <f>'Гемодиализ (пр.11-23)'!D153</f>
        <v>0</v>
      </c>
      <c r="J153" s="79">
        <f>'Мед.реаб.(АПУ,ДС,КС) 13-23'!D153</f>
        <v>12528906</v>
      </c>
      <c r="K153" s="79">
        <f t="shared" si="10"/>
        <v>12528906</v>
      </c>
      <c r="L153" s="90">
        <v>0</v>
      </c>
      <c r="M153" s="134"/>
      <c r="N153" s="89">
        <f t="shared" si="9"/>
        <v>12528906</v>
      </c>
    </row>
    <row r="154" spans="1:14" x14ac:dyDescent="0.2">
      <c r="A154" s="25">
        <v>141</v>
      </c>
      <c r="B154" s="137" t="s">
        <v>395</v>
      </c>
      <c r="C154" s="75" t="s">
        <v>394</v>
      </c>
      <c r="D154" s="79">
        <f>КС!D154</f>
        <v>0</v>
      </c>
      <c r="E154" s="79">
        <f>'Свод 2023 БП'!E154</f>
        <v>0</v>
      </c>
      <c r="F154" s="79">
        <f>'АПУ профилактика 13-23'!D155+'АПУ профилактика 13-23'!N155+'АПУ неотл.пом. 13-23'!D154+'АПУ обращения 13-23'!D154+'ОДИ ПГГ Пр.13-23'!D154+'ОДИ МЗ РБ 13-23'!D154+'ФАП (13-23)'!D154+'Тестирование на грипп 13-23'!D154</f>
        <v>0</v>
      </c>
      <c r="G154" s="83"/>
      <c r="H154" s="79">
        <f>СМП!D154</f>
        <v>0</v>
      </c>
      <c r="I154" s="79">
        <f>'Гемодиализ (пр.11-23)'!D154</f>
        <v>0</v>
      </c>
      <c r="J154" s="79">
        <f>'Мед.реаб.(АПУ,ДС,КС) 13-23'!D154</f>
        <v>0</v>
      </c>
      <c r="K154" s="79">
        <f t="shared" ref="K154:K155" si="11">D154+E154+F154+H154+I154+J154</f>
        <v>0</v>
      </c>
      <c r="L154" s="90">
        <v>5113916.5</v>
      </c>
      <c r="M154" s="134"/>
      <c r="N154" s="89">
        <f t="shared" si="9"/>
        <v>5113916.5</v>
      </c>
    </row>
    <row r="155" spans="1:14" x14ac:dyDescent="0.2">
      <c r="A155" s="25">
        <v>142</v>
      </c>
      <c r="B155" s="235" t="s">
        <v>410</v>
      </c>
      <c r="C155" s="75" t="s">
        <v>411</v>
      </c>
      <c r="D155" s="102">
        <f>[3]КС!D155</f>
        <v>0</v>
      </c>
      <c r="E155" s="102">
        <f>'[3]Свод 2023 БП'!E155</f>
        <v>0</v>
      </c>
      <c r="F155" s="102">
        <f>'[3]АПУ профилактика 13-23'!D156+'[3]АПУ профилактика 13-23'!N156+'[3]АПУ неотл.пом. 13-23'!D155+'[3]АПУ обращения 13-23'!D155+'[3]ОДИ ПГГ Пр.13-23'!D155+'[3]ОДИ МЗ РБ 13-23'!D155+'[3]ФАП (13-23)'!D155+'[3]Тестирование на грипп 13-23'!D155</f>
        <v>0</v>
      </c>
      <c r="G155" s="106"/>
      <c r="H155" s="102">
        <f>[3]СМП!D155</f>
        <v>0</v>
      </c>
      <c r="I155" s="102">
        <f>'[3]Гемодиализ (пр.11-23)'!D155</f>
        <v>0</v>
      </c>
      <c r="J155" s="102">
        <f>'[3]Мед.реаб.(АПУ,ДС,КС) 13-23'!D155</f>
        <v>0</v>
      </c>
      <c r="K155" s="102">
        <f t="shared" si="11"/>
        <v>0</v>
      </c>
      <c r="L155" s="138">
        <v>23569067.5</v>
      </c>
      <c r="M155" s="134"/>
      <c r="N155" s="134">
        <f t="shared" si="9"/>
        <v>23569067.5</v>
      </c>
    </row>
  </sheetData>
  <mergeCells count="20">
    <mergeCell ref="A93:A96"/>
    <mergeCell ref="B93:B96"/>
    <mergeCell ref="F5:G7"/>
    <mergeCell ref="N4:N7"/>
    <mergeCell ref="J5:J7"/>
    <mergeCell ref="K5:K7"/>
    <mergeCell ref="A8:C8"/>
    <mergeCell ref="A10:C10"/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L5:L7"/>
    <mergeCell ref="L4:M4"/>
    <mergeCell ref="M5:M7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zoomScale="98" zoomScaleNormal="98" workbookViewId="0">
      <selection activeCell="H10" sqref="H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79" t="s">
        <v>384</v>
      </c>
      <c r="B2" s="179"/>
      <c r="C2" s="179"/>
      <c r="D2" s="179"/>
      <c r="E2" s="179"/>
      <c r="F2" s="179"/>
      <c r="G2" s="179"/>
      <c r="H2" s="179"/>
    </row>
    <row r="3" spans="1:8" x14ac:dyDescent="0.2">
      <c r="C3" s="9"/>
      <c r="H3" s="8" t="s">
        <v>308</v>
      </c>
    </row>
    <row r="4" spans="1:8" s="2" customFormat="1" ht="15.75" customHeight="1" x14ac:dyDescent="0.2">
      <c r="A4" s="170" t="s">
        <v>46</v>
      </c>
      <c r="B4" s="170" t="s">
        <v>59</v>
      </c>
      <c r="C4" s="171" t="s">
        <v>47</v>
      </c>
      <c r="D4" s="222" t="s">
        <v>255</v>
      </c>
      <c r="E4" s="219" t="s">
        <v>305</v>
      </c>
      <c r="F4" s="220"/>
      <c r="G4" s="220"/>
      <c r="H4" s="221"/>
    </row>
    <row r="5" spans="1:8" ht="25.5" customHeight="1" x14ac:dyDescent="0.2">
      <c r="A5" s="170"/>
      <c r="B5" s="170"/>
      <c r="C5" s="171"/>
      <c r="D5" s="223"/>
      <c r="E5" s="211" t="s">
        <v>359</v>
      </c>
      <c r="F5" s="211" t="s">
        <v>360</v>
      </c>
      <c r="G5" s="211" t="s">
        <v>361</v>
      </c>
      <c r="H5" s="211" t="s">
        <v>362</v>
      </c>
    </row>
    <row r="6" spans="1:8" ht="14.25" customHeight="1" x14ac:dyDescent="0.2">
      <c r="A6" s="170"/>
      <c r="B6" s="170"/>
      <c r="C6" s="171"/>
      <c r="D6" s="223"/>
      <c r="E6" s="212"/>
      <c r="F6" s="212"/>
      <c r="G6" s="212"/>
      <c r="H6" s="212"/>
    </row>
    <row r="7" spans="1:8" ht="21.75" customHeight="1" x14ac:dyDescent="0.2">
      <c r="A7" s="170"/>
      <c r="B7" s="170"/>
      <c r="C7" s="171"/>
      <c r="D7" s="224"/>
      <c r="E7" s="213"/>
      <c r="F7" s="213"/>
      <c r="G7" s="213"/>
      <c r="H7" s="213"/>
    </row>
    <row r="8" spans="1:8" s="2" customFormat="1" x14ac:dyDescent="0.2">
      <c r="A8" s="167" t="s">
        <v>248</v>
      </c>
      <c r="B8" s="167"/>
      <c r="C8" s="167"/>
      <c r="D8" s="80">
        <f>D10+D9</f>
        <v>504889490</v>
      </c>
      <c r="E8" s="80">
        <f t="shared" ref="E8:H8" si="0">E10+E9</f>
        <v>27020260</v>
      </c>
      <c r="F8" s="80">
        <f t="shared" si="0"/>
        <v>124000</v>
      </c>
      <c r="G8" s="80">
        <f t="shared" si="0"/>
        <v>434076953</v>
      </c>
      <c r="H8" s="80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81"/>
      <c r="E9" s="77"/>
      <c r="F9" s="77"/>
      <c r="G9" s="77"/>
      <c r="H9" s="77"/>
    </row>
    <row r="10" spans="1:8" s="2" customFormat="1" x14ac:dyDescent="0.2">
      <c r="A10" s="167" t="s">
        <v>247</v>
      </c>
      <c r="B10" s="167"/>
      <c r="C10" s="167"/>
      <c r="D10" s="80">
        <f>SUM(D11:D155)-D93</f>
        <v>504889490</v>
      </c>
      <c r="E10" s="80">
        <f t="shared" ref="E10:H10" si="1">SUM(E11:E155)-E93</f>
        <v>27020260</v>
      </c>
      <c r="F10" s="80">
        <f t="shared" si="1"/>
        <v>124000</v>
      </c>
      <c r="G10" s="80">
        <f t="shared" si="1"/>
        <v>434076953</v>
      </c>
      <c r="H10" s="80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SUM(E11:H11)</f>
        <v>0</v>
      </c>
      <c r="E11" s="79">
        <v>0</v>
      </c>
      <c r="F11" s="79">
        <v>0</v>
      </c>
      <c r="G11" s="79">
        <v>0</v>
      </c>
      <c r="H11" s="79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9">
        <f t="shared" ref="D12:D75" si="2">SUM(E12:H12)</f>
        <v>0</v>
      </c>
      <c r="E12" s="79">
        <v>0</v>
      </c>
      <c r="F12" s="79">
        <v>0</v>
      </c>
      <c r="G12" s="79">
        <v>0</v>
      </c>
      <c r="H12" s="79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1250140</v>
      </c>
      <c r="E13" s="79">
        <v>0</v>
      </c>
      <c r="F13" s="82">
        <v>0</v>
      </c>
      <c r="G13" s="82">
        <v>0</v>
      </c>
      <c r="H13" s="79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>
        <v>0</v>
      </c>
      <c r="F14" s="79">
        <v>0</v>
      </c>
      <c r="G14" s="79">
        <v>0</v>
      </c>
      <c r="H14" s="79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>
        <v>0</v>
      </c>
      <c r="F15" s="79">
        <v>0</v>
      </c>
      <c r="G15" s="79">
        <v>0</v>
      </c>
      <c r="H15" s="79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2805225</v>
      </c>
      <c r="E16" s="79">
        <v>0</v>
      </c>
      <c r="F16" s="82">
        <v>0</v>
      </c>
      <c r="G16" s="82">
        <v>0</v>
      </c>
      <c r="H16" s="79">
        <v>2805225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>
        <v>0</v>
      </c>
      <c r="F17" s="79">
        <v>0</v>
      </c>
      <c r="G17" s="79">
        <v>0</v>
      </c>
      <c r="H17" s="79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>
        <v>0</v>
      </c>
      <c r="F18" s="79">
        <v>0</v>
      </c>
      <c r="G18" s="79">
        <v>0</v>
      </c>
      <c r="H18" s="79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>
        <v>0</v>
      </c>
      <c r="F19" s="79">
        <v>0</v>
      </c>
      <c r="G19" s="79">
        <v>0</v>
      </c>
      <c r="H19" s="79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>
        <v>0</v>
      </c>
      <c r="F20" s="79">
        <v>0</v>
      </c>
      <c r="G20" s="79">
        <v>0</v>
      </c>
      <c r="H20" s="79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>
        <v>0</v>
      </c>
      <c r="F21" s="79">
        <v>0</v>
      </c>
      <c r="G21" s="79">
        <v>0</v>
      </c>
      <c r="H21" s="79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>
        <v>0</v>
      </c>
      <c r="F22" s="79">
        <v>0</v>
      </c>
      <c r="G22" s="79">
        <v>0</v>
      </c>
      <c r="H22" s="79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>
        <v>0</v>
      </c>
      <c r="G23" s="79">
        <v>0</v>
      </c>
      <c r="H23" s="79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v>0</v>
      </c>
      <c r="F24" s="79">
        <v>0</v>
      </c>
      <c r="G24" s="79">
        <v>0</v>
      </c>
      <c r="H24" s="79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>
        <v>0</v>
      </c>
      <c r="F25" s="79">
        <v>0</v>
      </c>
      <c r="G25" s="79">
        <v>0</v>
      </c>
      <c r="H25" s="79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>
        <v>0</v>
      </c>
      <c r="F26" s="79">
        <v>0</v>
      </c>
      <c r="G26" s="79">
        <v>0</v>
      </c>
      <c r="H26" s="79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>
        <v>0</v>
      </c>
      <c r="F27" s="79">
        <v>0</v>
      </c>
      <c r="G27" s="79">
        <v>0</v>
      </c>
      <c r="H27" s="79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2154800</v>
      </c>
      <c r="E28" s="79">
        <v>0</v>
      </c>
      <c r="F28" s="82">
        <v>0</v>
      </c>
      <c r="G28" s="82">
        <v>0</v>
      </c>
      <c r="H28" s="79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>
        <v>0</v>
      </c>
      <c r="F29" s="79">
        <v>0</v>
      </c>
      <c r="G29" s="79">
        <v>0</v>
      </c>
      <c r="H29" s="79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>
        <v>0</v>
      </c>
      <c r="F30" s="79">
        <v>0</v>
      </c>
      <c r="G30" s="79">
        <v>0</v>
      </c>
      <c r="H30" s="79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79">
        <v>0</v>
      </c>
      <c r="F31" s="83">
        <v>0</v>
      </c>
      <c r="G31" s="83">
        <v>0</v>
      </c>
      <c r="H31" s="79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2089500</v>
      </c>
      <c r="E32" s="79">
        <v>0</v>
      </c>
      <c r="F32" s="82">
        <v>0</v>
      </c>
      <c r="G32" s="82">
        <v>0</v>
      </c>
      <c r="H32" s="79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0</v>
      </c>
      <c r="E33" s="79">
        <v>0</v>
      </c>
      <c r="F33" s="82">
        <v>0</v>
      </c>
      <c r="G33" s="82">
        <v>0</v>
      </c>
      <c r="H33" s="79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>
        <v>0</v>
      </c>
      <c r="G34" s="79">
        <v>0</v>
      </c>
      <c r="H34" s="79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>
        <v>0</v>
      </c>
      <c r="G35" s="79">
        <v>0</v>
      </c>
      <c r="H35" s="79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3644016</v>
      </c>
      <c r="E36" s="79">
        <v>0</v>
      </c>
      <c r="F36" s="79">
        <v>0</v>
      </c>
      <c r="G36" s="79">
        <v>0</v>
      </c>
      <c r="H36" s="79">
        <v>3644016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1916073</v>
      </c>
      <c r="E37" s="79">
        <v>0</v>
      </c>
      <c r="F37" s="79">
        <v>0</v>
      </c>
      <c r="G37" s="79">
        <v>0</v>
      </c>
      <c r="H37" s="79">
        <v>1916073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>
        <v>0</v>
      </c>
      <c r="F38" s="79">
        <v>0</v>
      </c>
      <c r="G38" s="79">
        <v>0</v>
      </c>
      <c r="H38" s="79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>
        <v>0</v>
      </c>
      <c r="F39" s="79">
        <v>0</v>
      </c>
      <c r="G39" s="79">
        <v>0</v>
      </c>
      <c r="H39" s="79">
        <v>0</v>
      </c>
    </row>
    <row r="40" spans="1:8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0</v>
      </c>
      <c r="E40" s="79">
        <v>0</v>
      </c>
      <c r="F40" s="82">
        <v>0</v>
      </c>
      <c r="G40" s="82">
        <v>0</v>
      </c>
      <c r="H40" s="79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79">
        <v>0</v>
      </c>
      <c r="F41" s="82">
        <v>0</v>
      </c>
      <c r="G41" s="82">
        <v>0</v>
      </c>
      <c r="H41" s="79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1552590</v>
      </c>
      <c r="E42" s="79">
        <v>0</v>
      </c>
      <c r="F42" s="82">
        <v>0</v>
      </c>
      <c r="G42" s="82">
        <v>0</v>
      </c>
      <c r="H42" s="79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9">
        <f t="shared" si="2"/>
        <v>2326950</v>
      </c>
      <c r="E43" s="79">
        <v>0</v>
      </c>
      <c r="F43" s="83">
        <v>0</v>
      </c>
      <c r="G43" s="83">
        <v>0</v>
      </c>
      <c r="H43" s="79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>
        <v>0</v>
      </c>
      <c r="F44" s="79">
        <v>0</v>
      </c>
      <c r="G44" s="79">
        <v>0</v>
      </c>
      <c r="H44" s="79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>
        <v>0</v>
      </c>
      <c r="F45" s="79">
        <v>0</v>
      </c>
      <c r="G45" s="79">
        <v>0</v>
      </c>
      <c r="H45" s="79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>
        <v>0</v>
      </c>
      <c r="F46" s="79">
        <v>0</v>
      </c>
      <c r="G46" s="79">
        <v>0</v>
      </c>
      <c r="H46" s="79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>
        <v>0</v>
      </c>
      <c r="F47" s="83">
        <v>0</v>
      </c>
      <c r="G47" s="83">
        <v>0</v>
      </c>
      <c r="H47" s="79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>
        <v>0</v>
      </c>
      <c r="F48" s="79">
        <v>0</v>
      </c>
      <c r="G48" s="79">
        <v>0</v>
      </c>
      <c r="H48" s="79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>
        <v>0</v>
      </c>
      <c r="F49" s="79">
        <v>0</v>
      </c>
      <c r="G49" s="79">
        <v>0</v>
      </c>
      <c r="H49" s="79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>
        <v>0</v>
      </c>
      <c r="F50" s="79">
        <v>0</v>
      </c>
      <c r="G50" s="79">
        <v>0</v>
      </c>
      <c r="H50" s="79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>
        <v>0</v>
      </c>
      <c r="F51" s="79">
        <v>0</v>
      </c>
      <c r="G51" s="79">
        <v>0</v>
      </c>
      <c r="H51" s="79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>
        <v>0</v>
      </c>
      <c r="F52" s="79">
        <v>0</v>
      </c>
      <c r="G52" s="79">
        <v>0</v>
      </c>
      <c r="H52" s="79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2388000</v>
      </c>
      <c r="E53" s="79">
        <v>0</v>
      </c>
      <c r="F53" s="82">
        <v>0</v>
      </c>
      <c r="G53" s="82">
        <v>0</v>
      </c>
      <c r="H53" s="79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>
        <v>0</v>
      </c>
      <c r="F54" s="79">
        <v>0</v>
      </c>
      <c r="G54" s="79">
        <v>0</v>
      </c>
      <c r="H54" s="79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>
        <v>0</v>
      </c>
      <c r="F55" s="79">
        <v>0</v>
      </c>
      <c r="G55" s="79">
        <v>0</v>
      </c>
      <c r="H55" s="79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>
        <v>0</v>
      </c>
      <c r="F56" s="79">
        <v>0</v>
      </c>
      <c r="G56" s="79">
        <v>0</v>
      </c>
      <c r="H56" s="79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>
        <v>0</v>
      </c>
      <c r="F57" s="79">
        <v>0</v>
      </c>
      <c r="G57" s="79">
        <v>0</v>
      </c>
      <c r="H57" s="79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>
        <v>0</v>
      </c>
      <c r="F58" s="79">
        <v>0</v>
      </c>
      <c r="G58" s="79">
        <v>0</v>
      </c>
      <c r="H58" s="79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>
        <v>0</v>
      </c>
      <c r="F59" s="79">
        <v>0</v>
      </c>
      <c r="G59" s="79">
        <v>0</v>
      </c>
      <c r="H59" s="79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>
        <v>0</v>
      </c>
      <c r="F60" s="79">
        <v>0</v>
      </c>
      <c r="G60" s="79">
        <v>0</v>
      </c>
      <c r="H60" s="79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>
        <v>0</v>
      </c>
      <c r="F61" s="79">
        <v>0</v>
      </c>
      <c r="G61" s="79">
        <v>0</v>
      </c>
      <c r="H61" s="79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1669918</v>
      </c>
      <c r="E62" s="79">
        <v>0</v>
      </c>
      <c r="F62" s="79">
        <v>0</v>
      </c>
      <c r="G62" s="79">
        <v>0</v>
      </c>
      <c r="H62" s="79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>
        <v>0</v>
      </c>
      <c r="F63" s="79">
        <v>0</v>
      </c>
      <c r="G63" s="79">
        <v>0</v>
      </c>
      <c r="H63" s="79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>
        <v>0</v>
      </c>
      <c r="F64" s="79">
        <v>0</v>
      </c>
      <c r="G64" s="79">
        <v>0</v>
      </c>
      <c r="H64" s="79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>
        <v>0</v>
      </c>
      <c r="G65" s="79">
        <v>0</v>
      </c>
      <c r="H65" s="79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>
        <v>0</v>
      </c>
      <c r="G66" s="79">
        <v>0</v>
      </c>
      <c r="H66" s="79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>
        <v>0</v>
      </c>
      <c r="F67" s="79">
        <v>0</v>
      </c>
      <c r="G67" s="79">
        <v>0</v>
      </c>
      <c r="H67" s="79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>
        <v>0</v>
      </c>
      <c r="F68" s="79">
        <v>0</v>
      </c>
      <c r="G68" s="79">
        <v>0</v>
      </c>
      <c r="H68" s="79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>
        <v>0</v>
      </c>
      <c r="F69" s="79">
        <v>0</v>
      </c>
      <c r="G69" s="79">
        <v>0</v>
      </c>
      <c r="H69" s="79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>
        <v>0</v>
      </c>
      <c r="F70" s="79">
        <v>0</v>
      </c>
      <c r="G70" s="79">
        <v>0</v>
      </c>
      <c r="H70" s="79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si="2"/>
        <v>0</v>
      </c>
      <c r="E71" s="79">
        <v>0</v>
      </c>
      <c r="F71" s="79">
        <v>0</v>
      </c>
      <c r="G71" s="79">
        <v>0</v>
      </c>
      <c r="H71" s="79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2"/>
        <v>0</v>
      </c>
      <c r="E72" s="79">
        <v>0</v>
      </c>
      <c r="F72" s="79">
        <v>0</v>
      </c>
      <c r="G72" s="79">
        <v>0</v>
      </c>
      <c r="H72" s="79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2"/>
        <v>0</v>
      </c>
      <c r="E73" s="79">
        <v>0</v>
      </c>
      <c r="F73" s="79">
        <v>0</v>
      </c>
      <c r="G73" s="79">
        <v>0</v>
      </c>
      <c r="H73" s="79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9">
        <f t="shared" si="2"/>
        <v>1066800</v>
      </c>
      <c r="E74" s="79">
        <v>0</v>
      </c>
      <c r="F74" s="79">
        <v>0</v>
      </c>
      <c r="G74" s="79">
        <v>0</v>
      </c>
      <c r="H74" s="79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9">
        <f t="shared" si="2"/>
        <v>0</v>
      </c>
      <c r="E75" s="79">
        <v>0</v>
      </c>
      <c r="F75" s="79">
        <v>0</v>
      </c>
      <c r="G75" s="79">
        <v>0</v>
      </c>
      <c r="H75" s="79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9">
        <f t="shared" ref="D76:D108" si="3">SUM(E76:H76)</f>
        <v>2237900</v>
      </c>
      <c r="E76" s="79">
        <v>0</v>
      </c>
      <c r="F76" s="79">
        <v>0</v>
      </c>
      <c r="G76" s="79">
        <v>0</v>
      </c>
      <c r="H76" s="79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>
        <v>0</v>
      </c>
      <c r="F77" s="79">
        <v>0</v>
      </c>
      <c r="G77" s="79">
        <v>0</v>
      </c>
      <c r="H77" s="79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>
        <v>0</v>
      </c>
      <c r="F78" s="79">
        <v>0</v>
      </c>
      <c r="G78" s="79">
        <v>0</v>
      </c>
      <c r="H78" s="79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>
        <v>0</v>
      </c>
      <c r="F79" s="79">
        <v>0</v>
      </c>
      <c r="G79" s="79">
        <v>0</v>
      </c>
      <c r="H79" s="79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>
        <v>0</v>
      </c>
      <c r="F80" s="79">
        <v>0</v>
      </c>
      <c r="G80" s="79">
        <v>0</v>
      </c>
      <c r="H80" s="79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>
        <v>0</v>
      </c>
      <c r="F81" s="79">
        <v>0</v>
      </c>
      <c r="G81" s="79">
        <v>0</v>
      </c>
      <c r="H81" s="79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>
        <v>0</v>
      </c>
      <c r="F82" s="79">
        <v>0</v>
      </c>
      <c r="G82" s="79">
        <v>0</v>
      </c>
      <c r="H82" s="79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>
        <v>0</v>
      </c>
      <c r="F83" s="79">
        <v>0</v>
      </c>
      <c r="G83" s="79">
        <v>0</v>
      </c>
      <c r="H83" s="79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>
        <v>0</v>
      </c>
      <c r="F84" s="79">
        <v>0</v>
      </c>
      <c r="G84" s="79">
        <v>0</v>
      </c>
      <c r="H84" s="79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>
        <v>0</v>
      </c>
      <c r="F85" s="79">
        <v>0</v>
      </c>
      <c r="G85" s="79">
        <v>0</v>
      </c>
      <c r="H85" s="79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>
        <v>0</v>
      </c>
      <c r="F86" s="79">
        <v>0</v>
      </c>
      <c r="G86" s="79">
        <v>0</v>
      </c>
      <c r="H86" s="79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>
        <v>0</v>
      </c>
      <c r="F87" s="79">
        <v>0</v>
      </c>
      <c r="G87" s="79">
        <v>0</v>
      </c>
      <c r="H87" s="79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3282650</v>
      </c>
      <c r="E88" s="79">
        <v>0</v>
      </c>
      <c r="F88" s="79">
        <v>0</v>
      </c>
      <c r="G88" s="79">
        <v>0</v>
      </c>
      <c r="H88" s="79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>
        <v>0</v>
      </c>
      <c r="F89" s="79">
        <v>0</v>
      </c>
      <c r="G89" s="79">
        <v>0</v>
      </c>
      <c r="H89" s="79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>
        <v>0</v>
      </c>
      <c r="F90" s="79">
        <v>0</v>
      </c>
      <c r="G90" s="79">
        <v>0</v>
      </c>
      <c r="H90" s="79">
        <v>0</v>
      </c>
    </row>
    <row r="91" spans="1:8" s="1" customFormat="1" x14ac:dyDescent="0.2">
      <c r="A91" s="25">
        <v>81</v>
      </c>
      <c r="B91" s="12" t="s">
        <v>152</v>
      </c>
      <c r="C91" s="21" t="s">
        <v>380</v>
      </c>
      <c r="D91" s="79">
        <f t="shared" si="3"/>
        <v>2396565</v>
      </c>
      <c r="E91" s="79">
        <v>0</v>
      </c>
      <c r="F91" s="79">
        <v>0</v>
      </c>
      <c r="G91" s="79">
        <v>0</v>
      </c>
      <c r="H91" s="79">
        <v>2396565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>
        <v>0</v>
      </c>
      <c r="G92" s="79">
        <v>0</v>
      </c>
      <c r="H92" s="79">
        <v>0</v>
      </c>
    </row>
    <row r="93" spans="1:8" s="1" customFormat="1" ht="24" x14ac:dyDescent="0.2">
      <c r="A93" s="149">
        <v>83</v>
      </c>
      <c r="B93" s="152" t="s">
        <v>154</v>
      </c>
      <c r="C93" s="17" t="s">
        <v>274</v>
      </c>
      <c r="D93" s="79">
        <f t="shared" si="3"/>
        <v>0</v>
      </c>
      <c r="E93" s="79">
        <v>0</v>
      </c>
      <c r="F93" s="79">
        <v>0</v>
      </c>
      <c r="G93" s="79">
        <v>0</v>
      </c>
      <c r="H93" s="79">
        <v>0</v>
      </c>
    </row>
    <row r="94" spans="1:8" s="1" customFormat="1" ht="36" x14ac:dyDescent="0.2">
      <c r="A94" s="150"/>
      <c r="B94" s="153"/>
      <c r="C94" s="10" t="s">
        <v>378</v>
      </c>
      <c r="D94" s="79">
        <f t="shared" si="3"/>
        <v>0</v>
      </c>
      <c r="E94" s="79">
        <v>0</v>
      </c>
      <c r="F94" s="79">
        <v>0</v>
      </c>
      <c r="G94" s="79">
        <v>0</v>
      </c>
      <c r="H94" s="79">
        <v>0</v>
      </c>
    </row>
    <row r="95" spans="1:8" s="1" customFormat="1" ht="24" x14ac:dyDescent="0.2">
      <c r="A95" s="150"/>
      <c r="B95" s="153"/>
      <c r="C95" s="10" t="s">
        <v>275</v>
      </c>
      <c r="D95" s="79">
        <f t="shared" si="3"/>
        <v>0</v>
      </c>
      <c r="E95" s="79">
        <v>0</v>
      </c>
      <c r="F95" s="79">
        <v>0</v>
      </c>
      <c r="G95" s="79">
        <v>0</v>
      </c>
      <c r="H95" s="79">
        <v>0</v>
      </c>
    </row>
    <row r="96" spans="1:8" s="1" customFormat="1" ht="36" x14ac:dyDescent="0.2">
      <c r="A96" s="151"/>
      <c r="B96" s="154"/>
      <c r="C96" s="28" t="s">
        <v>379</v>
      </c>
      <c r="D96" s="79">
        <f t="shared" si="3"/>
        <v>0</v>
      </c>
      <c r="E96" s="79">
        <v>0</v>
      </c>
      <c r="F96" s="79">
        <v>0</v>
      </c>
      <c r="G96" s="79">
        <v>0</v>
      </c>
      <c r="H96" s="79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>
        <v>0</v>
      </c>
      <c r="F97" s="79">
        <v>0</v>
      </c>
      <c r="G97" s="79">
        <v>0</v>
      </c>
      <c r="H97" s="79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>
        <v>0</v>
      </c>
      <c r="F98" s="79">
        <v>0</v>
      </c>
      <c r="G98" s="79">
        <v>0</v>
      </c>
      <c r="H98" s="79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>
        <v>0</v>
      </c>
      <c r="F99" s="79">
        <v>0</v>
      </c>
      <c r="G99" s="79">
        <v>0</v>
      </c>
      <c r="H99" s="79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>
        <v>0</v>
      </c>
      <c r="F100" s="79">
        <v>0</v>
      </c>
      <c r="G100" s="79">
        <v>0</v>
      </c>
      <c r="H100" s="79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>
        <v>0</v>
      </c>
      <c r="F101" s="79">
        <v>0</v>
      </c>
      <c r="G101" s="79">
        <v>0</v>
      </c>
      <c r="H101" s="79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>
        <v>0</v>
      </c>
      <c r="F102" s="79">
        <v>0</v>
      </c>
      <c r="G102" s="79">
        <v>0</v>
      </c>
      <c r="H102" s="79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>
        <v>0</v>
      </c>
      <c r="F103" s="79">
        <v>0</v>
      </c>
      <c r="G103" s="79">
        <v>0</v>
      </c>
      <c r="H103" s="79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>
        <v>0</v>
      </c>
      <c r="F104" s="79">
        <v>0</v>
      </c>
      <c r="G104" s="79">
        <v>0</v>
      </c>
      <c r="H104" s="79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>
        <v>0</v>
      </c>
      <c r="F105" s="79">
        <v>0</v>
      </c>
      <c r="G105" s="79">
        <v>0</v>
      </c>
      <c r="H105" s="79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>
        <v>0</v>
      </c>
      <c r="F106" s="79">
        <v>0</v>
      </c>
      <c r="G106" s="79">
        <v>0</v>
      </c>
      <c r="H106" s="79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>
        <v>0</v>
      </c>
      <c r="F107" s="79">
        <v>0</v>
      </c>
      <c r="G107" s="79">
        <v>0</v>
      </c>
      <c r="H107" s="79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>
        <v>0</v>
      </c>
      <c r="F108" s="79">
        <v>0</v>
      </c>
      <c r="G108" s="79">
        <v>0</v>
      </c>
      <c r="H108" s="79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14">
        <v>0</v>
      </c>
      <c r="E109" s="79">
        <v>0</v>
      </c>
      <c r="F109" s="114">
        <v>0</v>
      </c>
      <c r="G109" s="114">
        <v>0</v>
      </c>
      <c r="H109" s="79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9">
        <f t="shared" ref="D110:D150" si="4">SUM(E110:H110)</f>
        <v>1194000</v>
      </c>
      <c r="E110" s="79">
        <v>0</v>
      </c>
      <c r="F110" s="79">
        <v>0</v>
      </c>
      <c r="G110" s="79">
        <v>0</v>
      </c>
      <c r="H110" s="79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9">
        <f t="shared" si="4"/>
        <v>0</v>
      </c>
      <c r="E111" s="79">
        <v>0</v>
      </c>
      <c r="F111" s="82">
        <v>0</v>
      </c>
      <c r="G111" s="82">
        <v>0</v>
      </c>
      <c r="H111" s="79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9">
        <f t="shared" si="4"/>
        <v>0</v>
      </c>
      <c r="E112" s="79">
        <v>0</v>
      </c>
      <c r="F112" s="79">
        <v>0</v>
      </c>
      <c r="G112" s="79">
        <v>0</v>
      </c>
      <c r="H112" s="79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9">
        <f t="shared" si="4"/>
        <v>0</v>
      </c>
      <c r="E113" s="79">
        <v>0</v>
      </c>
      <c r="F113" s="79">
        <v>0</v>
      </c>
      <c r="G113" s="79">
        <v>0</v>
      </c>
      <c r="H113" s="79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4"/>
        <v>0</v>
      </c>
      <c r="E114" s="79">
        <v>0</v>
      </c>
      <c r="F114" s="79">
        <v>0</v>
      </c>
      <c r="G114" s="79">
        <v>0</v>
      </c>
      <c r="H114" s="79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4"/>
        <v>0</v>
      </c>
      <c r="E115" s="79">
        <v>0</v>
      </c>
      <c r="F115" s="79">
        <v>0</v>
      </c>
      <c r="G115" s="79">
        <v>0</v>
      </c>
      <c r="H115" s="79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4"/>
        <v>0</v>
      </c>
      <c r="E116" s="79">
        <v>0</v>
      </c>
      <c r="F116" s="79">
        <v>0</v>
      </c>
      <c r="G116" s="79">
        <v>0</v>
      </c>
      <c r="H116" s="79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4"/>
        <v>0</v>
      </c>
      <c r="E117" s="79">
        <v>0</v>
      </c>
      <c r="F117" s="79">
        <v>0</v>
      </c>
      <c r="G117" s="79">
        <v>0</v>
      </c>
      <c r="H117" s="79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4"/>
        <v>0</v>
      </c>
      <c r="E118" s="79">
        <v>0</v>
      </c>
      <c r="F118" s="79">
        <v>0</v>
      </c>
      <c r="G118" s="79">
        <v>0</v>
      </c>
      <c r="H118" s="79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4"/>
        <v>0</v>
      </c>
      <c r="E119" s="79">
        <v>0</v>
      </c>
      <c r="F119" s="79">
        <v>0</v>
      </c>
      <c r="G119" s="79">
        <v>0</v>
      </c>
      <c r="H119" s="79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4"/>
        <v>0</v>
      </c>
      <c r="E120" s="79">
        <v>0</v>
      </c>
      <c r="F120" s="79">
        <v>0</v>
      </c>
      <c r="G120" s="79">
        <v>0</v>
      </c>
      <c r="H120" s="79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4"/>
        <v>0</v>
      </c>
      <c r="E121" s="79">
        <v>0</v>
      </c>
      <c r="F121" s="79">
        <v>0</v>
      </c>
      <c r="G121" s="79">
        <v>0</v>
      </c>
      <c r="H121" s="79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4"/>
        <v>0</v>
      </c>
      <c r="E122" s="79">
        <v>0</v>
      </c>
      <c r="F122" s="79">
        <v>0</v>
      </c>
      <c r="G122" s="79">
        <v>0</v>
      </c>
      <c r="H122" s="79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4"/>
        <v>0</v>
      </c>
      <c r="E123" s="79">
        <v>0</v>
      </c>
      <c r="F123" s="79">
        <v>0</v>
      </c>
      <c r="G123" s="79">
        <v>0</v>
      </c>
      <c r="H123" s="79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4"/>
        <v>0</v>
      </c>
      <c r="E124" s="79">
        <v>0</v>
      </c>
      <c r="F124" s="79">
        <v>0</v>
      </c>
      <c r="G124" s="79">
        <v>0</v>
      </c>
      <c r="H124" s="79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4"/>
        <v>0</v>
      </c>
      <c r="E125" s="79">
        <v>0</v>
      </c>
      <c r="F125" s="79"/>
      <c r="G125" s="79"/>
      <c r="H125" s="79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4"/>
        <v>0</v>
      </c>
      <c r="E126" s="79">
        <v>0</v>
      </c>
      <c r="F126" s="79">
        <v>0</v>
      </c>
      <c r="G126" s="79">
        <v>0</v>
      </c>
      <c r="H126" s="79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4"/>
        <v>0</v>
      </c>
      <c r="E127" s="79">
        <v>0</v>
      </c>
      <c r="F127" s="79">
        <v>0</v>
      </c>
      <c r="G127" s="79">
        <v>0</v>
      </c>
      <c r="H127" s="79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4"/>
        <v>0</v>
      </c>
      <c r="E128" s="79">
        <v>0</v>
      </c>
      <c r="F128" s="79">
        <v>0</v>
      </c>
      <c r="G128" s="79">
        <v>0</v>
      </c>
      <c r="H128" s="79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4"/>
        <v>0</v>
      </c>
      <c r="E129" s="79">
        <v>0</v>
      </c>
      <c r="F129" s="79">
        <v>0</v>
      </c>
      <c r="G129" s="79">
        <v>0</v>
      </c>
      <c r="H129" s="79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4"/>
        <v>0</v>
      </c>
      <c r="E130" s="79">
        <v>0</v>
      </c>
      <c r="F130" s="79">
        <v>0</v>
      </c>
      <c r="G130" s="79">
        <v>0</v>
      </c>
      <c r="H130" s="79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4"/>
        <v>0</v>
      </c>
      <c r="E131" s="79">
        <v>0</v>
      </c>
      <c r="F131" s="79">
        <v>0</v>
      </c>
      <c r="G131" s="79">
        <v>0</v>
      </c>
      <c r="H131" s="79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4"/>
        <v>0</v>
      </c>
      <c r="E132" s="79">
        <v>0</v>
      </c>
      <c r="F132" s="79">
        <v>0</v>
      </c>
      <c r="G132" s="79">
        <v>0</v>
      </c>
      <c r="H132" s="79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4"/>
        <v>0</v>
      </c>
      <c r="E133" s="79">
        <v>0</v>
      </c>
      <c r="F133" s="79">
        <v>0</v>
      </c>
      <c r="G133" s="79">
        <v>0</v>
      </c>
      <c r="H133" s="79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4"/>
        <v>0</v>
      </c>
      <c r="E134" s="79">
        <v>0</v>
      </c>
      <c r="F134" s="79">
        <v>0</v>
      </c>
      <c r="G134" s="79">
        <v>0</v>
      </c>
      <c r="H134" s="79">
        <v>0</v>
      </c>
    </row>
    <row r="135" spans="1:8" s="1" customFormat="1" ht="24" x14ac:dyDescent="0.2">
      <c r="A135" s="25">
        <v>122</v>
      </c>
      <c r="B135" s="26" t="s">
        <v>211</v>
      </c>
      <c r="C135" s="93" t="s">
        <v>377</v>
      </c>
      <c r="D135" s="79">
        <f t="shared" si="4"/>
        <v>0</v>
      </c>
      <c r="E135" s="79">
        <v>0</v>
      </c>
      <c r="F135" s="79">
        <v>0</v>
      </c>
      <c r="G135" s="79">
        <v>0</v>
      </c>
      <c r="H135" s="79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8601870</v>
      </c>
      <c r="E136" s="79">
        <v>8601870</v>
      </c>
      <c r="F136" s="79">
        <v>0</v>
      </c>
      <c r="G136" s="79">
        <v>0</v>
      </c>
      <c r="H136" s="79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15675380</v>
      </c>
      <c r="E137" s="79">
        <v>15551380</v>
      </c>
      <c r="F137" s="79">
        <v>124000</v>
      </c>
      <c r="G137" s="79">
        <v>0</v>
      </c>
      <c r="H137" s="79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2867010</v>
      </c>
      <c r="E138" s="79">
        <v>2867010</v>
      </c>
      <c r="F138" s="83">
        <v>0</v>
      </c>
      <c r="G138" s="83">
        <v>0</v>
      </c>
      <c r="H138" s="79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0</v>
      </c>
      <c r="E139" s="79">
        <v>0</v>
      </c>
      <c r="F139" s="79">
        <v>0</v>
      </c>
      <c r="G139" s="79">
        <v>0</v>
      </c>
      <c r="H139" s="79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0</v>
      </c>
      <c r="E140" s="79">
        <v>0</v>
      </c>
      <c r="F140" s="79">
        <v>0</v>
      </c>
      <c r="G140" s="79">
        <v>0</v>
      </c>
      <c r="H140" s="79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7251350</v>
      </c>
      <c r="E141" s="79">
        <v>0</v>
      </c>
      <c r="F141" s="79">
        <v>0</v>
      </c>
      <c r="G141" s="79">
        <v>0</v>
      </c>
      <c r="H141" s="79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4441800</v>
      </c>
      <c r="E142" s="79">
        <v>0</v>
      </c>
      <c r="F142" s="79">
        <v>0</v>
      </c>
      <c r="G142" s="79">
        <v>0</v>
      </c>
      <c r="H142" s="79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>
        <v>0</v>
      </c>
      <c r="G143" s="79">
        <v>0</v>
      </c>
      <c r="H143" s="79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>
        <v>0</v>
      </c>
      <c r="G144" s="79">
        <v>0</v>
      </c>
      <c r="H144" s="79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0</v>
      </c>
      <c r="E145" s="79">
        <v>0</v>
      </c>
      <c r="F145" s="79">
        <v>0</v>
      </c>
      <c r="G145" s="79">
        <v>0</v>
      </c>
      <c r="H145" s="79">
        <v>0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0</v>
      </c>
      <c r="E146" s="79">
        <v>0</v>
      </c>
      <c r="F146" s="79">
        <v>0</v>
      </c>
      <c r="G146" s="79">
        <v>0</v>
      </c>
      <c r="H146" s="79">
        <v>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79">
        <v>0</v>
      </c>
      <c r="F147" s="79">
        <v>0</v>
      </c>
      <c r="G147" s="79">
        <v>0</v>
      </c>
      <c r="H147" s="79">
        <v>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>
        <v>0</v>
      </c>
      <c r="F148" s="83">
        <v>0</v>
      </c>
      <c r="G148" s="83">
        <v>0</v>
      </c>
      <c r="H148" s="79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434076953</v>
      </c>
      <c r="E149" s="79">
        <v>0</v>
      </c>
      <c r="F149" s="83">
        <v>0</v>
      </c>
      <c r="G149" s="83">
        <v>434076953</v>
      </c>
      <c r="H149" s="79">
        <v>0</v>
      </c>
    </row>
    <row r="150" spans="1:65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83">
        <v>0</v>
      </c>
      <c r="G150" s="83">
        <v>0</v>
      </c>
      <c r="H150" s="79">
        <v>0</v>
      </c>
    </row>
    <row r="151" spans="1:65" ht="12.75" x14ac:dyDescent="0.2">
      <c r="A151" s="25">
        <v>138</v>
      </c>
      <c r="B151" s="71" t="s">
        <v>280</v>
      </c>
      <c r="C151" s="72" t="s">
        <v>281</v>
      </c>
      <c r="D151" s="79">
        <f t="shared" ref="D151:D155" si="5">SUM(E151:H151)</f>
        <v>0</v>
      </c>
      <c r="E151" s="79">
        <v>0</v>
      </c>
      <c r="F151" s="83">
        <v>0</v>
      </c>
      <c r="G151" s="83">
        <v>0</v>
      </c>
      <c r="H151" s="79">
        <v>0</v>
      </c>
    </row>
    <row r="152" spans="1:65" ht="12.75" x14ac:dyDescent="0.2">
      <c r="A152" s="25">
        <v>139</v>
      </c>
      <c r="B152" s="73" t="s">
        <v>282</v>
      </c>
      <c r="C152" s="74" t="s">
        <v>283</v>
      </c>
      <c r="D152" s="79">
        <f t="shared" si="5"/>
        <v>0</v>
      </c>
      <c r="E152" s="79">
        <v>0</v>
      </c>
      <c r="F152" s="83">
        <v>0</v>
      </c>
      <c r="G152" s="83">
        <v>0</v>
      </c>
      <c r="H152" s="79">
        <v>0</v>
      </c>
    </row>
    <row r="153" spans="1:65" x14ac:dyDescent="0.2">
      <c r="A153" s="25">
        <v>140</v>
      </c>
      <c r="B153" s="25" t="s">
        <v>288</v>
      </c>
      <c r="C153" s="75" t="s">
        <v>289</v>
      </c>
      <c r="D153" s="79">
        <f t="shared" si="5"/>
        <v>0</v>
      </c>
      <c r="E153" s="79">
        <v>0</v>
      </c>
      <c r="F153" s="83">
        <v>0</v>
      </c>
      <c r="G153" s="83">
        <v>0</v>
      </c>
      <c r="H153" s="79">
        <v>0</v>
      </c>
    </row>
    <row r="154" spans="1:65" x14ac:dyDescent="0.2">
      <c r="A154" s="25">
        <v>141</v>
      </c>
      <c r="B154" s="137" t="s">
        <v>395</v>
      </c>
      <c r="C154" s="75" t="s">
        <v>394</v>
      </c>
      <c r="D154" s="79">
        <f t="shared" si="5"/>
        <v>0</v>
      </c>
      <c r="E154" s="132">
        <v>0</v>
      </c>
      <c r="F154" s="83">
        <v>0</v>
      </c>
      <c r="G154" s="83">
        <v>0</v>
      </c>
      <c r="H154" s="79">
        <v>0</v>
      </c>
    </row>
    <row r="155" spans="1:65" x14ac:dyDescent="0.2">
      <c r="A155" s="25">
        <v>142</v>
      </c>
      <c r="B155" s="235" t="s">
        <v>410</v>
      </c>
      <c r="C155" s="75" t="s">
        <v>411</v>
      </c>
      <c r="D155" s="102">
        <f t="shared" si="5"/>
        <v>0</v>
      </c>
      <c r="E155" s="132">
        <v>0</v>
      </c>
      <c r="F155" s="106">
        <v>0</v>
      </c>
      <c r="G155" s="106">
        <v>0</v>
      </c>
      <c r="H155" s="102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D161"/>
  <sheetViews>
    <sheetView zoomScale="98" zoomScaleNormal="98" workbookViewId="0">
      <selection activeCell="D11" sqref="D11"/>
    </sheetView>
  </sheetViews>
  <sheetFormatPr defaultRowHeight="12" x14ac:dyDescent="0.2"/>
  <cols>
    <col min="1" max="1" width="4.7109375" style="124" customWidth="1"/>
    <col min="2" max="2" width="9.28515625" style="124" customWidth="1"/>
    <col min="3" max="3" width="31.7109375" style="7" bestFit="1" customWidth="1"/>
    <col min="4" max="4" width="13.5703125" style="121" customWidth="1"/>
    <col min="5" max="16384" width="9.140625" style="1"/>
  </cols>
  <sheetData>
    <row r="2" spans="1:4" ht="42" customHeight="1" x14ac:dyDescent="0.2">
      <c r="A2" s="179" t="s">
        <v>382</v>
      </c>
      <c r="B2" s="179"/>
      <c r="C2" s="179"/>
      <c r="D2" s="179"/>
    </row>
    <row r="3" spans="1:4" x14ac:dyDescent="0.2">
      <c r="C3" s="125"/>
      <c r="D3" s="121" t="s">
        <v>308</v>
      </c>
    </row>
    <row r="4" spans="1:4" s="3" customFormat="1" ht="15.75" customHeight="1" x14ac:dyDescent="0.2">
      <c r="A4" s="171" t="s">
        <v>46</v>
      </c>
      <c r="B4" s="171" t="s">
        <v>59</v>
      </c>
      <c r="C4" s="171" t="s">
        <v>47</v>
      </c>
      <c r="D4" s="211" t="s">
        <v>363</v>
      </c>
    </row>
    <row r="5" spans="1:4" ht="25.5" customHeight="1" x14ac:dyDescent="0.2">
      <c r="A5" s="171"/>
      <c r="B5" s="171"/>
      <c r="C5" s="171"/>
      <c r="D5" s="212"/>
    </row>
    <row r="6" spans="1:4" ht="14.25" customHeight="1" x14ac:dyDescent="0.2">
      <c r="A6" s="171"/>
      <c r="B6" s="171"/>
      <c r="C6" s="171"/>
      <c r="D6" s="212"/>
    </row>
    <row r="7" spans="1:4" ht="21.75" customHeight="1" x14ac:dyDescent="0.2">
      <c r="A7" s="171"/>
      <c r="B7" s="171"/>
      <c r="C7" s="171"/>
      <c r="D7" s="213"/>
    </row>
    <row r="8" spans="1:4" s="3" customFormat="1" x14ac:dyDescent="0.2">
      <c r="A8" s="225" t="s">
        <v>248</v>
      </c>
      <c r="B8" s="225"/>
      <c r="C8" s="225"/>
      <c r="D8" s="81">
        <f>D10+D9</f>
        <v>2394104338</v>
      </c>
    </row>
    <row r="9" spans="1:4" s="3" customFormat="1" ht="11.25" customHeight="1" x14ac:dyDescent="0.2">
      <c r="A9" s="136"/>
      <c r="B9" s="136"/>
      <c r="C9" s="11" t="s">
        <v>56</v>
      </c>
      <c r="D9" s="81"/>
    </row>
    <row r="10" spans="1:4" s="3" customFormat="1" x14ac:dyDescent="0.2">
      <c r="A10" s="225" t="s">
        <v>247</v>
      </c>
      <c r="B10" s="225"/>
      <c r="C10" s="225"/>
      <c r="D10" s="81">
        <f>SUM(D11:D155)-D93</f>
        <v>2394104338</v>
      </c>
    </row>
    <row r="11" spans="1:4" ht="12" customHeight="1" x14ac:dyDescent="0.2">
      <c r="A11" s="25">
        <v>1</v>
      </c>
      <c r="B11" s="12" t="s">
        <v>60</v>
      </c>
      <c r="C11" s="10" t="s">
        <v>44</v>
      </c>
      <c r="D11" s="79">
        <v>42470131</v>
      </c>
    </row>
    <row r="12" spans="1:4" x14ac:dyDescent="0.2">
      <c r="A12" s="25">
        <v>2</v>
      </c>
      <c r="B12" s="14" t="s">
        <v>61</v>
      </c>
      <c r="C12" s="10" t="s">
        <v>232</v>
      </c>
      <c r="D12" s="79">
        <v>41585321</v>
      </c>
    </row>
    <row r="13" spans="1:4" x14ac:dyDescent="0.2">
      <c r="A13" s="25">
        <v>3</v>
      </c>
      <c r="B13" s="26" t="s">
        <v>62</v>
      </c>
      <c r="C13" s="10" t="s">
        <v>5</v>
      </c>
      <c r="D13" s="79">
        <v>27556316</v>
      </c>
    </row>
    <row r="14" spans="1:4" ht="14.25" customHeight="1" x14ac:dyDescent="0.2">
      <c r="A14" s="25">
        <v>4</v>
      </c>
      <c r="B14" s="12" t="s">
        <v>63</v>
      </c>
      <c r="C14" s="10" t="s">
        <v>233</v>
      </c>
      <c r="D14" s="79">
        <v>50310039</v>
      </c>
    </row>
    <row r="15" spans="1:4" x14ac:dyDescent="0.2">
      <c r="A15" s="25">
        <v>5</v>
      </c>
      <c r="B15" s="12" t="s">
        <v>64</v>
      </c>
      <c r="C15" s="10" t="s">
        <v>8</v>
      </c>
      <c r="D15" s="79">
        <v>42079341</v>
      </c>
    </row>
    <row r="16" spans="1:4" x14ac:dyDescent="0.2">
      <c r="A16" s="25">
        <v>6</v>
      </c>
      <c r="B16" s="26" t="s">
        <v>65</v>
      </c>
      <c r="C16" s="10" t="s">
        <v>66</v>
      </c>
      <c r="D16" s="79">
        <v>3657071</v>
      </c>
    </row>
    <row r="17" spans="1:4" x14ac:dyDescent="0.2">
      <c r="A17" s="25">
        <v>7</v>
      </c>
      <c r="B17" s="12" t="s">
        <v>67</v>
      </c>
      <c r="C17" s="10" t="s">
        <v>234</v>
      </c>
      <c r="D17" s="79">
        <v>36451575</v>
      </c>
    </row>
    <row r="18" spans="1:4" x14ac:dyDescent="0.2">
      <c r="A18" s="25">
        <v>8</v>
      </c>
      <c r="B18" s="26" t="s">
        <v>68</v>
      </c>
      <c r="C18" s="10" t="s">
        <v>17</v>
      </c>
      <c r="D18" s="79">
        <v>36144241</v>
      </c>
    </row>
    <row r="19" spans="1:4" x14ac:dyDescent="0.2">
      <c r="A19" s="25">
        <v>9</v>
      </c>
      <c r="B19" s="26" t="s">
        <v>69</v>
      </c>
      <c r="C19" s="10" t="s">
        <v>6</v>
      </c>
      <c r="D19" s="79">
        <v>60193473</v>
      </c>
    </row>
    <row r="20" spans="1:4" x14ac:dyDescent="0.2">
      <c r="A20" s="25">
        <v>10</v>
      </c>
      <c r="B20" s="26" t="s">
        <v>70</v>
      </c>
      <c r="C20" s="10" t="s">
        <v>18</v>
      </c>
      <c r="D20" s="79">
        <v>39420111</v>
      </c>
    </row>
    <row r="21" spans="1:4" x14ac:dyDescent="0.2">
      <c r="A21" s="25">
        <v>11</v>
      </c>
      <c r="B21" s="26" t="s">
        <v>71</v>
      </c>
      <c r="C21" s="10" t="s">
        <v>7</v>
      </c>
      <c r="D21" s="79">
        <v>39120967</v>
      </c>
    </row>
    <row r="22" spans="1:4" x14ac:dyDescent="0.2">
      <c r="A22" s="25">
        <v>12</v>
      </c>
      <c r="B22" s="26" t="s">
        <v>72</v>
      </c>
      <c r="C22" s="10" t="s">
        <v>19</v>
      </c>
      <c r="D22" s="79">
        <v>57168519</v>
      </c>
    </row>
    <row r="23" spans="1:4" x14ac:dyDescent="0.2">
      <c r="A23" s="25">
        <v>13</v>
      </c>
      <c r="B23" s="26" t="s">
        <v>256</v>
      </c>
      <c r="C23" s="10" t="s">
        <v>257</v>
      </c>
      <c r="D23" s="79">
        <v>0</v>
      </c>
    </row>
    <row r="24" spans="1:4" x14ac:dyDescent="0.2">
      <c r="A24" s="25">
        <v>14</v>
      </c>
      <c r="B24" s="12" t="s">
        <v>73</v>
      </c>
      <c r="C24" s="10" t="s">
        <v>74</v>
      </c>
      <c r="D24" s="79">
        <v>0</v>
      </c>
    </row>
    <row r="25" spans="1:4" x14ac:dyDescent="0.2">
      <c r="A25" s="25">
        <v>15</v>
      </c>
      <c r="B25" s="26" t="s">
        <v>75</v>
      </c>
      <c r="C25" s="10" t="s">
        <v>22</v>
      </c>
      <c r="D25" s="79">
        <v>44633314</v>
      </c>
    </row>
    <row r="26" spans="1:4" x14ac:dyDescent="0.2">
      <c r="A26" s="25">
        <v>16</v>
      </c>
      <c r="B26" s="26" t="s">
        <v>76</v>
      </c>
      <c r="C26" s="10" t="s">
        <v>10</v>
      </c>
      <c r="D26" s="79">
        <v>64652912</v>
      </c>
    </row>
    <row r="27" spans="1:4" x14ac:dyDescent="0.2">
      <c r="A27" s="25">
        <v>17</v>
      </c>
      <c r="B27" s="26" t="s">
        <v>77</v>
      </c>
      <c r="C27" s="10" t="s">
        <v>235</v>
      </c>
      <c r="D27" s="79">
        <v>68460736</v>
      </c>
    </row>
    <row r="28" spans="1:4" x14ac:dyDescent="0.2">
      <c r="A28" s="25">
        <v>18</v>
      </c>
      <c r="B28" s="26" t="s">
        <v>78</v>
      </c>
      <c r="C28" s="10" t="s">
        <v>9</v>
      </c>
      <c r="D28" s="79">
        <v>44375129</v>
      </c>
    </row>
    <row r="29" spans="1:4" x14ac:dyDescent="0.2">
      <c r="A29" s="25">
        <v>19</v>
      </c>
      <c r="B29" s="12" t="s">
        <v>79</v>
      </c>
      <c r="C29" s="10" t="s">
        <v>11</v>
      </c>
      <c r="D29" s="79">
        <v>31630964</v>
      </c>
    </row>
    <row r="30" spans="1:4" x14ac:dyDescent="0.2">
      <c r="A30" s="25">
        <v>20</v>
      </c>
      <c r="B30" s="12" t="s">
        <v>80</v>
      </c>
      <c r="C30" s="10" t="s">
        <v>236</v>
      </c>
      <c r="D30" s="79">
        <v>26479557</v>
      </c>
    </row>
    <row r="31" spans="1:4" x14ac:dyDescent="0.2">
      <c r="A31" s="25">
        <v>21</v>
      </c>
      <c r="B31" s="12" t="s">
        <v>81</v>
      </c>
      <c r="C31" s="10" t="s">
        <v>82</v>
      </c>
      <c r="D31" s="79">
        <v>59130422</v>
      </c>
    </row>
    <row r="32" spans="1:4" x14ac:dyDescent="0.2">
      <c r="A32" s="25">
        <v>22</v>
      </c>
      <c r="B32" s="12" t="s">
        <v>83</v>
      </c>
      <c r="C32" s="10" t="s">
        <v>40</v>
      </c>
      <c r="D32" s="79">
        <v>1291553</v>
      </c>
    </row>
    <row r="33" spans="1:4" x14ac:dyDescent="0.2">
      <c r="A33" s="25">
        <v>23</v>
      </c>
      <c r="B33" s="26" t="s">
        <v>84</v>
      </c>
      <c r="C33" s="10" t="s">
        <v>85</v>
      </c>
      <c r="D33" s="79">
        <v>0</v>
      </c>
    </row>
    <row r="34" spans="1:4" ht="12" customHeight="1" x14ac:dyDescent="0.2">
      <c r="A34" s="25">
        <v>24</v>
      </c>
      <c r="B34" s="26" t="s">
        <v>86</v>
      </c>
      <c r="C34" s="10" t="s">
        <v>87</v>
      </c>
      <c r="D34" s="79">
        <v>0</v>
      </c>
    </row>
    <row r="35" spans="1:4" ht="24" x14ac:dyDescent="0.2">
      <c r="A35" s="25">
        <v>25</v>
      </c>
      <c r="B35" s="26" t="s">
        <v>88</v>
      </c>
      <c r="C35" s="10" t="s">
        <v>89</v>
      </c>
      <c r="D35" s="79">
        <v>0</v>
      </c>
    </row>
    <row r="36" spans="1:4" x14ac:dyDescent="0.2">
      <c r="A36" s="25">
        <v>26</v>
      </c>
      <c r="B36" s="12" t="s">
        <v>90</v>
      </c>
      <c r="C36" s="10" t="s">
        <v>91</v>
      </c>
      <c r="D36" s="79">
        <v>35060122</v>
      </c>
    </row>
    <row r="37" spans="1:4" x14ac:dyDescent="0.2">
      <c r="A37" s="25">
        <v>27</v>
      </c>
      <c r="B37" s="26" t="s">
        <v>92</v>
      </c>
      <c r="C37" s="10" t="s">
        <v>93</v>
      </c>
      <c r="D37" s="79">
        <v>24064190</v>
      </c>
    </row>
    <row r="38" spans="1:4" ht="15.75" customHeight="1" x14ac:dyDescent="0.2">
      <c r="A38" s="25">
        <v>28</v>
      </c>
      <c r="B38" s="26" t="s">
        <v>94</v>
      </c>
      <c r="C38" s="10" t="s">
        <v>95</v>
      </c>
      <c r="D38" s="79">
        <v>0</v>
      </c>
    </row>
    <row r="39" spans="1:4" x14ac:dyDescent="0.2">
      <c r="A39" s="25">
        <v>29</v>
      </c>
      <c r="B39" s="14" t="s">
        <v>96</v>
      </c>
      <c r="C39" s="10" t="s">
        <v>97</v>
      </c>
      <c r="D39" s="79">
        <v>0</v>
      </c>
    </row>
    <row r="40" spans="1:4" x14ac:dyDescent="0.2">
      <c r="A40" s="25">
        <v>30</v>
      </c>
      <c r="B40" s="12" t="s">
        <v>98</v>
      </c>
      <c r="C40" s="76" t="s">
        <v>292</v>
      </c>
      <c r="D40" s="79">
        <v>0</v>
      </c>
    </row>
    <row r="41" spans="1:4" ht="20.25" customHeight="1" x14ac:dyDescent="0.2">
      <c r="A41" s="25">
        <v>31</v>
      </c>
      <c r="B41" s="26" t="s">
        <v>99</v>
      </c>
      <c r="C41" s="10" t="s">
        <v>57</v>
      </c>
      <c r="D41" s="79">
        <v>0</v>
      </c>
    </row>
    <row r="42" spans="1:4" x14ac:dyDescent="0.2">
      <c r="A42" s="25">
        <v>32</v>
      </c>
      <c r="B42" s="14" t="s">
        <v>100</v>
      </c>
      <c r="C42" s="10" t="s">
        <v>41</v>
      </c>
      <c r="D42" s="79">
        <v>46562399</v>
      </c>
    </row>
    <row r="43" spans="1:4" x14ac:dyDescent="0.2">
      <c r="A43" s="25">
        <v>33</v>
      </c>
      <c r="B43" s="12" t="s">
        <v>101</v>
      </c>
      <c r="C43" s="10" t="s">
        <v>39</v>
      </c>
      <c r="D43" s="79">
        <v>0</v>
      </c>
    </row>
    <row r="44" spans="1:4" x14ac:dyDescent="0.2">
      <c r="A44" s="25">
        <v>34</v>
      </c>
      <c r="B44" s="14" t="s">
        <v>102</v>
      </c>
      <c r="C44" s="10" t="s">
        <v>16</v>
      </c>
      <c r="D44" s="79">
        <v>49413451</v>
      </c>
    </row>
    <row r="45" spans="1:4" x14ac:dyDescent="0.2">
      <c r="A45" s="25">
        <v>35</v>
      </c>
      <c r="B45" s="26" t="s">
        <v>103</v>
      </c>
      <c r="C45" s="10" t="s">
        <v>21</v>
      </c>
      <c r="D45" s="79">
        <v>42236798</v>
      </c>
    </row>
    <row r="46" spans="1:4" x14ac:dyDescent="0.2">
      <c r="A46" s="25">
        <v>36</v>
      </c>
      <c r="B46" s="14" t="s">
        <v>104</v>
      </c>
      <c r="C46" s="10" t="s">
        <v>25</v>
      </c>
      <c r="D46" s="79">
        <v>41103384</v>
      </c>
    </row>
    <row r="47" spans="1:4" x14ac:dyDescent="0.2">
      <c r="A47" s="25">
        <v>37</v>
      </c>
      <c r="B47" s="12" t="s">
        <v>105</v>
      </c>
      <c r="C47" s="10" t="s">
        <v>237</v>
      </c>
      <c r="D47" s="79">
        <v>53484957</v>
      </c>
    </row>
    <row r="48" spans="1:4" x14ac:dyDescent="0.2">
      <c r="A48" s="25">
        <v>38</v>
      </c>
      <c r="B48" s="15" t="s">
        <v>106</v>
      </c>
      <c r="C48" s="16" t="s">
        <v>238</v>
      </c>
      <c r="D48" s="79">
        <v>61088822</v>
      </c>
    </row>
    <row r="49" spans="1:4" x14ac:dyDescent="0.2">
      <c r="A49" s="25">
        <v>39</v>
      </c>
      <c r="B49" s="12" t="s">
        <v>107</v>
      </c>
      <c r="C49" s="10" t="s">
        <v>239</v>
      </c>
      <c r="D49" s="79">
        <v>34529103</v>
      </c>
    </row>
    <row r="50" spans="1:4" x14ac:dyDescent="0.2">
      <c r="A50" s="25">
        <v>40</v>
      </c>
      <c r="B50" s="12" t="s">
        <v>108</v>
      </c>
      <c r="C50" s="10" t="s">
        <v>24</v>
      </c>
      <c r="D50" s="79">
        <v>53025951</v>
      </c>
    </row>
    <row r="51" spans="1:4" x14ac:dyDescent="0.2">
      <c r="A51" s="25">
        <v>41</v>
      </c>
      <c r="B51" s="26" t="s">
        <v>109</v>
      </c>
      <c r="C51" s="10" t="s">
        <v>20</v>
      </c>
      <c r="D51" s="79">
        <v>37013589</v>
      </c>
    </row>
    <row r="52" spans="1:4" x14ac:dyDescent="0.2">
      <c r="A52" s="25">
        <v>42</v>
      </c>
      <c r="B52" s="14" t="s">
        <v>110</v>
      </c>
      <c r="C52" s="10" t="s">
        <v>111</v>
      </c>
      <c r="D52" s="79">
        <v>0</v>
      </c>
    </row>
    <row r="53" spans="1:4" x14ac:dyDescent="0.2">
      <c r="A53" s="25">
        <v>43</v>
      </c>
      <c r="B53" s="26" t="s">
        <v>112</v>
      </c>
      <c r="C53" s="10" t="s">
        <v>113</v>
      </c>
      <c r="D53" s="79">
        <v>0</v>
      </c>
    </row>
    <row r="54" spans="1:4" x14ac:dyDescent="0.2">
      <c r="A54" s="25">
        <v>44</v>
      </c>
      <c r="B54" s="12" t="s">
        <v>114</v>
      </c>
      <c r="C54" s="10" t="s">
        <v>244</v>
      </c>
      <c r="D54" s="79">
        <v>47973030</v>
      </c>
    </row>
    <row r="55" spans="1:4" ht="10.5" customHeight="1" x14ac:dyDescent="0.2">
      <c r="A55" s="25">
        <v>45</v>
      </c>
      <c r="B55" s="12" t="s">
        <v>115</v>
      </c>
      <c r="C55" s="10" t="s">
        <v>2</v>
      </c>
      <c r="D55" s="79">
        <v>27553655</v>
      </c>
    </row>
    <row r="56" spans="1:4" x14ac:dyDescent="0.2">
      <c r="A56" s="25">
        <v>46</v>
      </c>
      <c r="B56" s="26" t="s">
        <v>116</v>
      </c>
      <c r="C56" s="10" t="s">
        <v>3</v>
      </c>
      <c r="D56" s="79">
        <v>42885528</v>
      </c>
    </row>
    <row r="57" spans="1:4" x14ac:dyDescent="0.2">
      <c r="A57" s="25">
        <v>47</v>
      </c>
      <c r="B57" s="26" t="s">
        <v>117</v>
      </c>
      <c r="C57" s="10" t="s">
        <v>240</v>
      </c>
      <c r="D57" s="79">
        <v>68712586</v>
      </c>
    </row>
    <row r="58" spans="1:4" x14ac:dyDescent="0.2">
      <c r="A58" s="25">
        <v>48</v>
      </c>
      <c r="B58" s="14" t="s">
        <v>118</v>
      </c>
      <c r="C58" s="10" t="s">
        <v>0</v>
      </c>
      <c r="D58" s="79">
        <v>49083062</v>
      </c>
    </row>
    <row r="59" spans="1:4" ht="10.5" customHeight="1" x14ac:dyDescent="0.2">
      <c r="A59" s="25">
        <v>49</v>
      </c>
      <c r="B59" s="26" t="s">
        <v>119</v>
      </c>
      <c r="C59" s="10" t="s">
        <v>4</v>
      </c>
      <c r="D59" s="79">
        <v>33891945</v>
      </c>
    </row>
    <row r="60" spans="1:4" x14ac:dyDescent="0.2">
      <c r="A60" s="25">
        <v>50</v>
      </c>
      <c r="B60" s="14" t="s">
        <v>120</v>
      </c>
      <c r="C60" s="10" t="s">
        <v>1</v>
      </c>
      <c r="D60" s="79">
        <v>46516627</v>
      </c>
    </row>
    <row r="61" spans="1:4" x14ac:dyDescent="0.2">
      <c r="A61" s="25">
        <v>51</v>
      </c>
      <c r="B61" s="26" t="s">
        <v>121</v>
      </c>
      <c r="C61" s="10" t="s">
        <v>241</v>
      </c>
      <c r="D61" s="79">
        <v>48688916</v>
      </c>
    </row>
    <row r="62" spans="1:4" x14ac:dyDescent="0.2">
      <c r="A62" s="25">
        <v>52</v>
      </c>
      <c r="B62" s="26" t="s">
        <v>122</v>
      </c>
      <c r="C62" s="10" t="s">
        <v>26</v>
      </c>
      <c r="D62" s="79">
        <v>70141897</v>
      </c>
    </row>
    <row r="63" spans="1:4" x14ac:dyDescent="0.2">
      <c r="A63" s="25">
        <v>53</v>
      </c>
      <c r="B63" s="26" t="s">
        <v>123</v>
      </c>
      <c r="C63" s="10" t="s">
        <v>242</v>
      </c>
      <c r="D63" s="79">
        <v>51006326</v>
      </c>
    </row>
    <row r="64" spans="1:4" x14ac:dyDescent="0.2">
      <c r="A64" s="25">
        <v>54</v>
      </c>
      <c r="B64" s="26" t="s">
        <v>124</v>
      </c>
      <c r="C64" s="10" t="s">
        <v>125</v>
      </c>
      <c r="D64" s="79">
        <v>0</v>
      </c>
    </row>
    <row r="65" spans="1:4" x14ac:dyDescent="0.2">
      <c r="A65" s="25">
        <v>55</v>
      </c>
      <c r="B65" s="26" t="s">
        <v>246</v>
      </c>
      <c r="C65" s="10" t="s">
        <v>245</v>
      </c>
      <c r="D65" s="79">
        <v>0</v>
      </c>
    </row>
    <row r="66" spans="1:4" x14ac:dyDescent="0.2">
      <c r="A66" s="25">
        <v>56</v>
      </c>
      <c r="B66" s="26" t="s">
        <v>258</v>
      </c>
      <c r="C66" s="10" t="s">
        <v>259</v>
      </c>
      <c r="D66" s="79">
        <v>0</v>
      </c>
    </row>
    <row r="67" spans="1:4" x14ac:dyDescent="0.2">
      <c r="A67" s="25">
        <v>57</v>
      </c>
      <c r="B67" s="26" t="s">
        <v>126</v>
      </c>
      <c r="C67" s="10" t="s">
        <v>54</v>
      </c>
      <c r="D67" s="79">
        <v>0</v>
      </c>
    </row>
    <row r="68" spans="1:4" x14ac:dyDescent="0.2">
      <c r="A68" s="25">
        <v>58</v>
      </c>
      <c r="B68" s="14" t="s">
        <v>127</v>
      </c>
      <c r="C68" s="10" t="s">
        <v>260</v>
      </c>
      <c r="D68" s="79">
        <v>0</v>
      </c>
    </row>
    <row r="69" spans="1:4" ht="24" x14ac:dyDescent="0.2">
      <c r="A69" s="25">
        <v>59</v>
      </c>
      <c r="B69" s="12" t="s">
        <v>128</v>
      </c>
      <c r="C69" s="10" t="s">
        <v>129</v>
      </c>
      <c r="D69" s="79">
        <v>0</v>
      </c>
    </row>
    <row r="70" spans="1:4" ht="23.25" customHeight="1" x14ac:dyDescent="0.2">
      <c r="A70" s="25">
        <v>60</v>
      </c>
      <c r="B70" s="14" t="s">
        <v>130</v>
      </c>
      <c r="C70" s="10" t="s">
        <v>261</v>
      </c>
      <c r="D70" s="79">
        <v>0</v>
      </c>
    </row>
    <row r="71" spans="1:4" ht="27.75" customHeight="1" x14ac:dyDescent="0.2">
      <c r="A71" s="25">
        <v>61</v>
      </c>
      <c r="B71" s="26" t="s">
        <v>131</v>
      </c>
      <c r="C71" s="10" t="s">
        <v>250</v>
      </c>
      <c r="D71" s="79">
        <v>0</v>
      </c>
    </row>
    <row r="72" spans="1:4" ht="24" x14ac:dyDescent="0.2">
      <c r="A72" s="25">
        <v>62</v>
      </c>
      <c r="B72" s="12" t="s">
        <v>132</v>
      </c>
      <c r="C72" s="10" t="s">
        <v>262</v>
      </c>
      <c r="D72" s="79">
        <v>0</v>
      </c>
    </row>
    <row r="73" spans="1:4" ht="24" x14ac:dyDescent="0.2">
      <c r="A73" s="25">
        <v>63</v>
      </c>
      <c r="B73" s="12" t="s">
        <v>133</v>
      </c>
      <c r="C73" s="10" t="s">
        <v>263</v>
      </c>
      <c r="D73" s="79">
        <v>0</v>
      </c>
    </row>
    <row r="74" spans="1:4" x14ac:dyDescent="0.2">
      <c r="A74" s="25">
        <v>64</v>
      </c>
      <c r="B74" s="14" t="s">
        <v>134</v>
      </c>
      <c r="C74" s="10" t="s">
        <v>264</v>
      </c>
      <c r="D74" s="79">
        <v>0</v>
      </c>
    </row>
    <row r="75" spans="1:4" x14ac:dyDescent="0.2">
      <c r="A75" s="25">
        <v>65</v>
      </c>
      <c r="B75" s="14" t="s">
        <v>135</v>
      </c>
      <c r="C75" s="10" t="s">
        <v>53</v>
      </c>
      <c r="D75" s="79">
        <v>0</v>
      </c>
    </row>
    <row r="76" spans="1:4" x14ac:dyDescent="0.2">
      <c r="A76" s="25">
        <v>66</v>
      </c>
      <c r="B76" s="14" t="s">
        <v>136</v>
      </c>
      <c r="C76" s="10" t="s">
        <v>265</v>
      </c>
      <c r="D76" s="79">
        <v>0</v>
      </c>
    </row>
    <row r="77" spans="1:4" ht="24" x14ac:dyDescent="0.2">
      <c r="A77" s="25">
        <v>67</v>
      </c>
      <c r="B77" s="14" t="s">
        <v>137</v>
      </c>
      <c r="C77" s="10" t="s">
        <v>266</v>
      </c>
      <c r="D77" s="79">
        <v>0</v>
      </c>
    </row>
    <row r="78" spans="1:4" ht="24" x14ac:dyDescent="0.2">
      <c r="A78" s="25">
        <v>68</v>
      </c>
      <c r="B78" s="12" t="s">
        <v>138</v>
      </c>
      <c r="C78" s="10" t="s">
        <v>267</v>
      </c>
      <c r="D78" s="79">
        <v>0</v>
      </c>
    </row>
    <row r="79" spans="1:4" ht="24" x14ac:dyDescent="0.2">
      <c r="A79" s="25">
        <v>69</v>
      </c>
      <c r="B79" s="14" t="s">
        <v>139</v>
      </c>
      <c r="C79" s="10" t="s">
        <v>268</v>
      </c>
      <c r="D79" s="79">
        <v>0</v>
      </c>
    </row>
    <row r="80" spans="1:4" ht="24" x14ac:dyDescent="0.2">
      <c r="A80" s="25">
        <v>70</v>
      </c>
      <c r="B80" s="14" t="s">
        <v>140</v>
      </c>
      <c r="C80" s="10" t="s">
        <v>269</v>
      </c>
      <c r="D80" s="79">
        <v>0</v>
      </c>
    </row>
    <row r="81" spans="1:4" ht="24" x14ac:dyDescent="0.2">
      <c r="A81" s="25">
        <v>71</v>
      </c>
      <c r="B81" s="12" t="s">
        <v>141</v>
      </c>
      <c r="C81" s="10" t="s">
        <v>270</v>
      </c>
      <c r="D81" s="79">
        <v>0</v>
      </c>
    </row>
    <row r="82" spans="1:4" ht="24" x14ac:dyDescent="0.2">
      <c r="A82" s="25">
        <v>72</v>
      </c>
      <c r="B82" s="12" t="s">
        <v>142</v>
      </c>
      <c r="C82" s="10" t="s">
        <v>271</v>
      </c>
      <c r="D82" s="79">
        <v>0</v>
      </c>
    </row>
    <row r="83" spans="1:4" ht="24" x14ac:dyDescent="0.2">
      <c r="A83" s="25">
        <v>73</v>
      </c>
      <c r="B83" s="12" t="s">
        <v>143</v>
      </c>
      <c r="C83" s="10" t="s">
        <v>272</v>
      </c>
      <c r="D83" s="79">
        <v>0</v>
      </c>
    </row>
    <row r="84" spans="1:4" x14ac:dyDescent="0.2">
      <c r="A84" s="25">
        <v>74</v>
      </c>
      <c r="B84" s="26" t="s">
        <v>144</v>
      </c>
      <c r="C84" s="10" t="s">
        <v>145</v>
      </c>
      <c r="D84" s="79">
        <v>4781434</v>
      </c>
    </row>
    <row r="85" spans="1:4" x14ac:dyDescent="0.2">
      <c r="A85" s="25">
        <v>75</v>
      </c>
      <c r="B85" s="12" t="s">
        <v>146</v>
      </c>
      <c r="C85" s="10" t="s">
        <v>273</v>
      </c>
      <c r="D85" s="79">
        <v>3484750</v>
      </c>
    </row>
    <row r="86" spans="1:4" x14ac:dyDescent="0.2">
      <c r="A86" s="25">
        <v>76</v>
      </c>
      <c r="B86" s="26" t="s">
        <v>147</v>
      </c>
      <c r="C86" s="10" t="s">
        <v>36</v>
      </c>
      <c r="D86" s="79">
        <v>2517799</v>
      </c>
    </row>
    <row r="87" spans="1:4" x14ac:dyDescent="0.2">
      <c r="A87" s="25">
        <v>77</v>
      </c>
      <c r="B87" s="12" t="s">
        <v>148</v>
      </c>
      <c r="C87" s="10" t="s">
        <v>38</v>
      </c>
      <c r="D87" s="79">
        <v>0</v>
      </c>
    </row>
    <row r="88" spans="1:4" ht="13.5" customHeight="1" x14ac:dyDescent="0.2">
      <c r="A88" s="25">
        <v>78</v>
      </c>
      <c r="B88" s="12" t="s">
        <v>149</v>
      </c>
      <c r="C88" s="10" t="s">
        <v>37</v>
      </c>
      <c r="D88" s="79">
        <v>4113160</v>
      </c>
    </row>
    <row r="89" spans="1:4" ht="14.25" customHeight="1" x14ac:dyDescent="0.2">
      <c r="A89" s="25">
        <v>79</v>
      </c>
      <c r="B89" s="12" t="s">
        <v>150</v>
      </c>
      <c r="C89" s="10" t="s">
        <v>52</v>
      </c>
      <c r="D89" s="79">
        <v>0</v>
      </c>
    </row>
    <row r="90" spans="1:4" x14ac:dyDescent="0.2">
      <c r="A90" s="25">
        <v>80</v>
      </c>
      <c r="B90" s="12" t="s">
        <v>151</v>
      </c>
      <c r="C90" s="10" t="s">
        <v>254</v>
      </c>
      <c r="D90" s="79">
        <v>2047566</v>
      </c>
    </row>
    <row r="91" spans="1:4" x14ac:dyDescent="0.2">
      <c r="A91" s="25">
        <v>81</v>
      </c>
      <c r="B91" s="12" t="s">
        <v>152</v>
      </c>
      <c r="C91" s="10" t="s">
        <v>380</v>
      </c>
      <c r="D91" s="79">
        <v>0</v>
      </c>
    </row>
    <row r="92" spans="1:4" x14ac:dyDescent="0.2">
      <c r="A92" s="25">
        <v>82</v>
      </c>
      <c r="B92" s="14" t="s">
        <v>153</v>
      </c>
      <c r="C92" s="10" t="s">
        <v>287</v>
      </c>
      <c r="D92" s="79">
        <v>0</v>
      </c>
    </row>
    <row r="93" spans="1:4" ht="24" x14ac:dyDescent="0.2">
      <c r="A93" s="149">
        <v>83</v>
      </c>
      <c r="B93" s="152" t="s">
        <v>154</v>
      </c>
      <c r="C93" s="17" t="s">
        <v>274</v>
      </c>
      <c r="D93" s="79">
        <v>0</v>
      </c>
    </row>
    <row r="94" spans="1:4" ht="36" x14ac:dyDescent="0.2">
      <c r="A94" s="150"/>
      <c r="B94" s="153"/>
      <c r="C94" s="10" t="s">
        <v>378</v>
      </c>
      <c r="D94" s="79">
        <v>0</v>
      </c>
    </row>
    <row r="95" spans="1:4" ht="24" x14ac:dyDescent="0.2">
      <c r="A95" s="150"/>
      <c r="B95" s="153"/>
      <c r="C95" s="10" t="s">
        <v>275</v>
      </c>
      <c r="D95" s="79">
        <v>0</v>
      </c>
    </row>
    <row r="96" spans="1:4" ht="36" x14ac:dyDescent="0.2">
      <c r="A96" s="151"/>
      <c r="B96" s="154"/>
      <c r="C96" s="28" t="s">
        <v>379</v>
      </c>
      <c r="D96" s="79">
        <v>0</v>
      </c>
    </row>
    <row r="97" spans="1:4" ht="24" x14ac:dyDescent="0.2">
      <c r="A97" s="25">
        <v>84</v>
      </c>
      <c r="B97" s="14" t="s">
        <v>155</v>
      </c>
      <c r="C97" s="10" t="s">
        <v>51</v>
      </c>
      <c r="D97" s="79">
        <v>0</v>
      </c>
    </row>
    <row r="98" spans="1:4" x14ac:dyDescent="0.2">
      <c r="A98" s="25">
        <v>85</v>
      </c>
      <c r="B98" s="14" t="s">
        <v>156</v>
      </c>
      <c r="C98" s="10" t="s">
        <v>157</v>
      </c>
      <c r="D98" s="79">
        <v>0</v>
      </c>
    </row>
    <row r="99" spans="1:4" x14ac:dyDescent="0.2">
      <c r="A99" s="25">
        <v>86</v>
      </c>
      <c r="B99" s="26" t="s">
        <v>158</v>
      </c>
      <c r="C99" s="10" t="s">
        <v>159</v>
      </c>
      <c r="D99" s="79">
        <v>0</v>
      </c>
    </row>
    <row r="100" spans="1:4" x14ac:dyDescent="0.2">
      <c r="A100" s="25">
        <v>87</v>
      </c>
      <c r="B100" s="14" t="s">
        <v>160</v>
      </c>
      <c r="C100" s="10" t="s">
        <v>28</v>
      </c>
      <c r="D100" s="79">
        <v>37355808</v>
      </c>
    </row>
    <row r="101" spans="1:4" x14ac:dyDescent="0.2">
      <c r="A101" s="25">
        <v>88</v>
      </c>
      <c r="B101" s="26" t="s">
        <v>161</v>
      </c>
      <c r="C101" s="10" t="s">
        <v>12</v>
      </c>
      <c r="D101" s="79">
        <v>23747688</v>
      </c>
    </row>
    <row r="102" spans="1:4" x14ac:dyDescent="0.2">
      <c r="A102" s="25">
        <v>89</v>
      </c>
      <c r="B102" s="26" t="s">
        <v>162</v>
      </c>
      <c r="C102" s="10" t="s">
        <v>27</v>
      </c>
      <c r="D102" s="79">
        <v>18967764</v>
      </c>
    </row>
    <row r="103" spans="1:4" x14ac:dyDescent="0.2">
      <c r="A103" s="25">
        <v>90</v>
      </c>
      <c r="B103" s="14" t="s">
        <v>163</v>
      </c>
      <c r="C103" s="10" t="s">
        <v>45</v>
      </c>
      <c r="D103" s="79">
        <v>33983895</v>
      </c>
    </row>
    <row r="104" spans="1:4" x14ac:dyDescent="0.2">
      <c r="A104" s="25">
        <v>91</v>
      </c>
      <c r="B104" s="14" t="s">
        <v>164</v>
      </c>
      <c r="C104" s="10" t="s">
        <v>33</v>
      </c>
      <c r="D104" s="79">
        <v>49666873</v>
      </c>
    </row>
    <row r="105" spans="1:4" x14ac:dyDescent="0.2">
      <c r="A105" s="25">
        <v>92</v>
      </c>
      <c r="B105" s="12" t="s">
        <v>165</v>
      </c>
      <c r="C105" s="10" t="s">
        <v>29</v>
      </c>
      <c r="D105" s="79">
        <v>55652715</v>
      </c>
    </row>
    <row r="106" spans="1:4" x14ac:dyDescent="0.2">
      <c r="A106" s="25">
        <v>93</v>
      </c>
      <c r="B106" s="12" t="s">
        <v>166</v>
      </c>
      <c r="C106" s="10" t="s">
        <v>30</v>
      </c>
      <c r="D106" s="79">
        <v>55004763</v>
      </c>
    </row>
    <row r="107" spans="1:4" x14ac:dyDescent="0.2">
      <c r="A107" s="25">
        <v>94</v>
      </c>
      <c r="B107" s="26" t="s">
        <v>167</v>
      </c>
      <c r="C107" s="10" t="s">
        <v>14</v>
      </c>
      <c r="D107" s="79">
        <v>26777198</v>
      </c>
    </row>
    <row r="108" spans="1:4" x14ac:dyDescent="0.2">
      <c r="A108" s="25">
        <v>95</v>
      </c>
      <c r="B108" s="12" t="s">
        <v>168</v>
      </c>
      <c r="C108" s="10" t="s">
        <v>31</v>
      </c>
      <c r="D108" s="79">
        <v>43360429</v>
      </c>
    </row>
    <row r="109" spans="1:4" ht="12" customHeight="1" x14ac:dyDescent="0.2">
      <c r="A109" s="25">
        <v>96</v>
      </c>
      <c r="B109" s="12" t="s">
        <v>169</v>
      </c>
      <c r="C109" s="10" t="s">
        <v>15</v>
      </c>
      <c r="D109" s="79">
        <v>41205630</v>
      </c>
    </row>
    <row r="110" spans="1:4" x14ac:dyDescent="0.2">
      <c r="A110" s="25">
        <v>97</v>
      </c>
      <c r="B110" s="14" t="s">
        <v>170</v>
      </c>
      <c r="C110" s="10" t="s">
        <v>13</v>
      </c>
      <c r="D110" s="79">
        <v>23400432</v>
      </c>
    </row>
    <row r="111" spans="1:4" x14ac:dyDescent="0.2">
      <c r="A111" s="25">
        <v>98</v>
      </c>
      <c r="B111" s="26" t="s">
        <v>171</v>
      </c>
      <c r="C111" s="10" t="s">
        <v>32</v>
      </c>
      <c r="D111" s="79">
        <v>21071909</v>
      </c>
    </row>
    <row r="112" spans="1:4" x14ac:dyDescent="0.2">
      <c r="A112" s="25">
        <v>99</v>
      </c>
      <c r="B112" s="26" t="s">
        <v>172</v>
      </c>
      <c r="C112" s="10" t="s">
        <v>55</v>
      </c>
      <c r="D112" s="79">
        <v>46505466</v>
      </c>
    </row>
    <row r="113" spans="1:4" x14ac:dyDescent="0.2">
      <c r="A113" s="25">
        <v>100</v>
      </c>
      <c r="B113" s="12" t="s">
        <v>173</v>
      </c>
      <c r="C113" s="10" t="s">
        <v>34</v>
      </c>
      <c r="D113" s="79">
        <v>51122378</v>
      </c>
    </row>
    <row r="114" spans="1:4" x14ac:dyDescent="0.2">
      <c r="A114" s="25">
        <v>101</v>
      </c>
      <c r="B114" s="14" t="s">
        <v>174</v>
      </c>
      <c r="C114" s="10" t="s">
        <v>243</v>
      </c>
      <c r="D114" s="79">
        <v>33994532</v>
      </c>
    </row>
    <row r="115" spans="1:4" ht="13.5" customHeight="1" x14ac:dyDescent="0.2">
      <c r="A115" s="25">
        <v>102</v>
      </c>
      <c r="B115" s="12" t="s">
        <v>175</v>
      </c>
      <c r="C115" s="10" t="s">
        <v>176</v>
      </c>
      <c r="D115" s="79">
        <v>0</v>
      </c>
    </row>
    <row r="116" spans="1:4" x14ac:dyDescent="0.2">
      <c r="A116" s="25">
        <v>103</v>
      </c>
      <c r="B116" s="12" t="s">
        <v>177</v>
      </c>
      <c r="C116" s="10" t="s">
        <v>178</v>
      </c>
      <c r="D116" s="79">
        <v>0</v>
      </c>
    </row>
    <row r="117" spans="1:4" x14ac:dyDescent="0.2">
      <c r="A117" s="25">
        <v>104</v>
      </c>
      <c r="B117" s="26" t="s">
        <v>179</v>
      </c>
      <c r="C117" s="10" t="s">
        <v>180</v>
      </c>
      <c r="D117" s="79">
        <v>0</v>
      </c>
    </row>
    <row r="118" spans="1:4" x14ac:dyDescent="0.2">
      <c r="A118" s="25">
        <v>105</v>
      </c>
      <c r="B118" s="26" t="s">
        <v>181</v>
      </c>
      <c r="C118" s="10" t="s">
        <v>182</v>
      </c>
      <c r="D118" s="79">
        <v>0</v>
      </c>
    </row>
    <row r="119" spans="1:4" ht="12.75" customHeight="1" x14ac:dyDescent="0.2">
      <c r="A119" s="25">
        <v>106</v>
      </c>
      <c r="B119" s="26" t="s">
        <v>183</v>
      </c>
      <c r="C119" s="10" t="s">
        <v>184</v>
      </c>
      <c r="D119" s="79">
        <v>0</v>
      </c>
    </row>
    <row r="120" spans="1:4" ht="24" x14ac:dyDescent="0.2">
      <c r="A120" s="25">
        <v>107</v>
      </c>
      <c r="B120" s="26" t="s">
        <v>185</v>
      </c>
      <c r="C120" s="10" t="s">
        <v>186</v>
      </c>
      <c r="D120" s="79">
        <v>0</v>
      </c>
    </row>
    <row r="121" spans="1:4" x14ac:dyDescent="0.2">
      <c r="A121" s="25">
        <v>108</v>
      </c>
      <c r="B121" s="26" t="s">
        <v>187</v>
      </c>
      <c r="C121" s="10" t="s">
        <v>188</v>
      </c>
      <c r="D121" s="79">
        <v>0</v>
      </c>
    </row>
    <row r="122" spans="1:4" x14ac:dyDescent="0.2">
      <c r="A122" s="25">
        <v>109</v>
      </c>
      <c r="B122" s="26" t="s">
        <v>189</v>
      </c>
      <c r="C122" s="10" t="s">
        <v>190</v>
      </c>
      <c r="D122" s="79">
        <v>0</v>
      </c>
    </row>
    <row r="123" spans="1:4" x14ac:dyDescent="0.2">
      <c r="A123" s="25">
        <v>110</v>
      </c>
      <c r="B123" s="18" t="s">
        <v>191</v>
      </c>
      <c r="C123" s="16" t="s">
        <v>192</v>
      </c>
      <c r="D123" s="79">
        <v>0</v>
      </c>
    </row>
    <row r="124" spans="1:4" x14ac:dyDescent="0.2">
      <c r="A124" s="25">
        <v>111</v>
      </c>
      <c r="B124" s="18" t="s">
        <v>276</v>
      </c>
      <c r="C124" s="16" t="s">
        <v>252</v>
      </c>
      <c r="D124" s="79">
        <v>0</v>
      </c>
    </row>
    <row r="125" spans="1:4" x14ac:dyDescent="0.2">
      <c r="A125" s="25">
        <v>112</v>
      </c>
      <c r="B125" s="14" t="s">
        <v>193</v>
      </c>
      <c r="C125" s="10" t="s">
        <v>194</v>
      </c>
      <c r="D125" s="79">
        <v>0</v>
      </c>
    </row>
    <row r="126" spans="1:4" ht="11.25" customHeight="1" x14ac:dyDescent="0.2">
      <c r="A126" s="25">
        <v>113</v>
      </c>
      <c r="B126" s="26" t="s">
        <v>195</v>
      </c>
      <c r="C126" s="10" t="s">
        <v>196</v>
      </c>
      <c r="D126" s="79">
        <v>0</v>
      </c>
    </row>
    <row r="127" spans="1:4" x14ac:dyDescent="0.2">
      <c r="A127" s="25">
        <v>114</v>
      </c>
      <c r="B127" s="12" t="s">
        <v>197</v>
      </c>
      <c r="C127" s="19" t="s">
        <v>198</v>
      </c>
      <c r="D127" s="79">
        <v>0</v>
      </c>
    </row>
    <row r="128" spans="1:4" x14ac:dyDescent="0.2">
      <c r="A128" s="25">
        <v>115</v>
      </c>
      <c r="B128" s="26" t="s">
        <v>199</v>
      </c>
      <c r="C128" s="10" t="s">
        <v>290</v>
      </c>
      <c r="D128" s="79">
        <v>0</v>
      </c>
    </row>
    <row r="129" spans="1:4" ht="14.25" customHeight="1" x14ac:dyDescent="0.2">
      <c r="A129" s="25">
        <v>116</v>
      </c>
      <c r="B129" s="14" t="s">
        <v>200</v>
      </c>
      <c r="C129" s="10" t="s">
        <v>277</v>
      </c>
      <c r="D129" s="79">
        <v>0</v>
      </c>
    </row>
    <row r="130" spans="1:4" x14ac:dyDescent="0.2">
      <c r="A130" s="25">
        <v>117</v>
      </c>
      <c r="B130" s="14" t="s">
        <v>201</v>
      </c>
      <c r="C130" s="10" t="s">
        <v>202</v>
      </c>
      <c r="D130" s="79">
        <v>0</v>
      </c>
    </row>
    <row r="131" spans="1:4" x14ac:dyDescent="0.2">
      <c r="A131" s="25">
        <v>118</v>
      </c>
      <c r="B131" s="14" t="s">
        <v>203</v>
      </c>
      <c r="C131" s="10" t="s">
        <v>204</v>
      </c>
      <c r="D131" s="79">
        <v>0</v>
      </c>
    </row>
    <row r="132" spans="1:4" x14ac:dyDescent="0.2">
      <c r="A132" s="25">
        <v>119</v>
      </c>
      <c r="B132" s="12" t="s">
        <v>205</v>
      </c>
      <c r="C132" s="10" t="s">
        <v>206</v>
      </c>
      <c r="D132" s="79">
        <v>0</v>
      </c>
    </row>
    <row r="133" spans="1:4" ht="13.5" customHeight="1" x14ac:dyDescent="0.2">
      <c r="A133" s="25">
        <v>120</v>
      </c>
      <c r="B133" s="14" t="s">
        <v>207</v>
      </c>
      <c r="C133" s="10" t="s">
        <v>208</v>
      </c>
      <c r="D133" s="79">
        <v>0</v>
      </c>
    </row>
    <row r="134" spans="1:4" x14ac:dyDescent="0.2">
      <c r="A134" s="25">
        <v>121</v>
      </c>
      <c r="B134" s="26" t="s">
        <v>209</v>
      </c>
      <c r="C134" s="10" t="s">
        <v>210</v>
      </c>
      <c r="D134" s="79">
        <v>0</v>
      </c>
    </row>
    <row r="135" spans="1:4" ht="24" x14ac:dyDescent="0.2">
      <c r="A135" s="25">
        <v>122</v>
      </c>
      <c r="B135" s="26" t="s">
        <v>211</v>
      </c>
      <c r="C135" s="93" t="s">
        <v>377</v>
      </c>
      <c r="D135" s="79">
        <v>0</v>
      </c>
    </row>
    <row r="136" spans="1:4" x14ac:dyDescent="0.2">
      <c r="A136" s="25">
        <v>123</v>
      </c>
      <c r="B136" s="26" t="s">
        <v>212</v>
      </c>
      <c r="C136" s="10" t="s">
        <v>249</v>
      </c>
      <c r="D136" s="79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9">
        <v>0</v>
      </c>
    </row>
    <row r="138" spans="1:4" x14ac:dyDescent="0.2">
      <c r="A138" s="25">
        <v>125</v>
      </c>
      <c r="B138" s="26" t="s">
        <v>215</v>
      </c>
      <c r="C138" s="10" t="s">
        <v>42</v>
      </c>
      <c r="D138" s="79">
        <v>0</v>
      </c>
    </row>
    <row r="139" spans="1:4" x14ac:dyDescent="0.2">
      <c r="A139" s="25">
        <v>126</v>
      </c>
      <c r="B139" s="12" t="s">
        <v>216</v>
      </c>
      <c r="C139" s="10" t="s">
        <v>48</v>
      </c>
      <c r="D139" s="79">
        <v>0</v>
      </c>
    </row>
    <row r="140" spans="1:4" x14ac:dyDescent="0.2">
      <c r="A140" s="25">
        <v>127</v>
      </c>
      <c r="B140" s="12" t="s">
        <v>217</v>
      </c>
      <c r="C140" s="10" t="s">
        <v>253</v>
      </c>
      <c r="D140" s="79">
        <v>0</v>
      </c>
    </row>
    <row r="141" spans="1:4" x14ac:dyDescent="0.2">
      <c r="A141" s="25">
        <v>128</v>
      </c>
      <c r="B141" s="12" t="s">
        <v>218</v>
      </c>
      <c r="C141" s="10" t="s">
        <v>50</v>
      </c>
      <c r="D141" s="79">
        <v>0</v>
      </c>
    </row>
    <row r="142" spans="1:4" x14ac:dyDescent="0.2">
      <c r="A142" s="25">
        <v>129</v>
      </c>
      <c r="B142" s="26" t="s">
        <v>219</v>
      </c>
      <c r="C142" s="10" t="s">
        <v>49</v>
      </c>
      <c r="D142" s="79">
        <v>0</v>
      </c>
    </row>
    <row r="143" spans="1:4" x14ac:dyDescent="0.2">
      <c r="A143" s="25">
        <v>130</v>
      </c>
      <c r="B143" s="26" t="s">
        <v>220</v>
      </c>
      <c r="C143" s="10" t="s">
        <v>221</v>
      </c>
      <c r="D143" s="79">
        <v>0</v>
      </c>
    </row>
    <row r="144" spans="1:4" x14ac:dyDescent="0.2">
      <c r="A144" s="25">
        <v>131</v>
      </c>
      <c r="B144" s="26" t="s">
        <v>222</v>
      </c>
      <c r="C144" s="10" t="s">
        <v>43</v>
      </c>
      <c r="D144" s="79">
        <v>0</v>
      </c>
    </row>
    <row r="145" spans="1:56" x14ac:dyDescent="0.2">
      <c r="A145" s="25">
        <v>132</v>
      </c>
      <c r="B145" s="12" t="s">
        <v>223</v>
      </c>
      <c r="C145" s="10" t="s">
        <v>251</v>
      </c>
      <c r="D145" s="79">
        <v>0</v>
      </c>
    </row>
    <row r="146" spans="1:56" x14ac:dyDescent="0.2">
      <c r="A146" s="25">
        <v>133</v>
      </c>
      <c r="B146" s="14" t="s">
        <v>224</v>
      </c>
      <c r="C146" s="10" t="s">
        <v>225</v>
      </c>
      <c r="D146" s="79">
        <v>34494119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9">
        <v>0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9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79">
        <v>0</v>
      </c>
    </row>
    <row r="150" spans="1:56" ht="12.75" x14ac:dyDescent="0.2">
      <c r="A150" s="25">
        <v>137</v>
      </c>
      <c r="B150" s="69" t="s">
        <v>278</v>
      </c>
      <c r="C150" s="70" t="s">
        <v>279</v>
      </c>
      <c r="D150" s="79">
        <v>0</v>
      </c>
    </row>
    <row r="151" spans="1:56" ht="12.75" x14ac:dyDescent="0.2">
      <c r="A151" s="25">
        <v>138</v>
      </c>
      <c r="B151" s="71" t="s">
        <v>280</v>
      </c>
      <c r="C151" s="72" t="s">
        <v>281</v>
      </c>
      <c r="D151" s="79">
        <v>0</v>
      </c>
    </row>
    <row r="152" spans="1:56" ht="12.75" x14ac:dyDescent="0.2">
      <c r="A152" s="25">
        <v>139</v>
      </c>
      <c r="B152" s="73" t="s">
        <v>282</v>
      </c>
      <c r="C152" s="74" t="s">
        <v>283</v>
      </c>
      <c r="D152" s="79">
        <v>0</v>
      </c>
    </row>
    <row r="153" spans="1:56" x14ac:dyDescent="0.2">
      <c r="A153" s="25">
        <v>140</v>
      </c>
      <c r="B153" s="25" t="s">
        <v>288</v>
      </c>
      <c r="C153" s="75" t="s">
        <v>289</v>
      </c>
      <c r="D153" s="79">
        <v>0</v>
      </c>
    </row>
    <row r="154" spans="1:56" x14ac:dyDescent="0.2">
      <c r="A154" s="25">
        <v>141</v>
      </c>
      <c r="B154" s="137" t="s">
        <v>395</v>
      </c>
      <c r="C154" s="75" t="s">
        <v>394</v>
      </c>
      <c r="D154" s="102">
        <v>0</v>
      </c>
    </row>
    <row r="155" spans="1:56" x14ac:dyDescent="0.2">
      <c r="A155" s="25">
        <v>142</v>
      </c>
      <c r="B155" s="235" t="s">
        <v>410</v>
      </c>
      <c r="C155" s="75" t="s">
        <v>411</v>
      </c>
      <c r="D155" s="102">
        <v>0</v>
      </c>
    </row>
    <row r="156" spans="1:56" s="121" customFormat="1" x14ac:dyDescent="0.2">
      <c r="A156" s="124"/>
      <c r="B156" s="124"/>
      <c r="C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s="121" customFormat="1" x14ac:dyDescent="0.2">
      <c r="A157" s="124"/>
      <c r="B157" s="124"/>
      <c r="C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s="121" customFormat="1" x14ac:dyDescent="0.2">
      <c r="A158" s="124"/>
      <c r="B158" s="124"/>
      <c r="C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60" spans="1:56" s="121" customFormat="1" x14ac:dyDescent="0.2">
      <c r="A160" s="124"/>
      <c r="B160" s="124"/>
      <c r="C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s="121" customFormat="1" x14ac:dyDescent="0.2">
      <c r="A161" s="124"/>
      <c r="B161" s="124"/>
      <c r="C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V158"/>
  <sheetViews>
    <sheetView zoomScale="98" zoomScaleNormal="98" workbookViewId="0">
      <pane ySplit="10" topLeftCell="A11" activePane="bottomLeft" state="frozen"/>
      <selection activeCell="C1" sqref="C1"/>
      <selection pane="bottomLeft" activeCell="D10" sqref="D10:I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79" t="s">
        <v>407</v>
      </c>
      <c r="B2" s="179"/>
      <c r="C2" s="179"/>
      <c r="D2" s="179"/>
      <c r="E2" s="179"/>
      <c r="F2" s="179"/>
      <c r="G2" s="179"/>
      <c r="H2" s="179"/>
      <c r="I2" s="179"/>
    </row>
    <row r="3" spans="1:9" x14ac:dyDescent="0.2">
      <c r="C3" s="9"/>
      <c r="I3" s="4" t="s">
        <v>308</v>
      </c>
    </row>
    <row r="4" spans="1:9" s="2" customFormat="1" ht="28.5" customHeight="1" x14ac:dyDescent="0.2">
      <c r="A4" s="170" t="s">
        <v>46</v>
      </c>
      <c r="B4" s="170" t="s">
        <v>59</v>
      </c>
      <c r="C4" s="171" t="s">
        <v>47</v>
      </c>
      <c r="D4" s="214" t="s">
        <v>255</v>
      </c>
      <c r="E4" s="214" t="s">
        <v>364</v>
      </c>
      <c r="F4" s="214"/>
      <c r="G4" s="214" t="s">
        <v>365</v>
      </c>
      <c r="H4" s="214"/>
      <c r="I4" s="214"/>
    </row>
    <row r="5" spans="1:9" ht="25.5" customHeight="1" x14ac:dyDescent="0.2">
      <c r="A5" s="170"/>
      <c r="B5" s="170"/>
      <c r="C5" s="171"/>
      <c r="D5" s="214"/>
      <c r="E5" s="214" t="s">
        <v>286</v>
      </c>
      <c r="F5" s="214" t="s">
        <v>284</v>
      </c>
      <c r="G5" s="214" t="s">
        <v>284</v>
      </c>
      <c r="H5" s="214" t="s">
        <v>285</v>
      </c>
      <c r="I5" s="214" t="s">
        <v>286</v>
      </c>
    </row>
    <row r="6" spans="1:9" ht="7.5" customHeight="1" x14ac:dyDescent="0.2">
      <c r="A6" s="170"/>
      <c r="B6" s="170"/>
      <c r="C6" s="171"/>
      <c r="D6" s="214"/>
      <c r="E6" s="214"/>
      <c r="F6" s="214"/>
      <c r="G6" s="214"/>
      <c r="H6" s="214"/>
      <c r="I6" s="214"/>
    </row>
    <row r="7" spans="1:9" ht="8.25" customHeight="1" x14ac:dyDescent="0.2">
      <c r="A7" s="170"/>
      <c r="B7" s="170"/>
      <c r="C7" s="171"/>
      <c r="D7" s="214"/>
      <c r="E7" s="214"/>
      <c r="F7" s="214"/>
      <c r="G7" s="214"/>
      <c r="H7" s="214"/>
      <c r="I7" s="214"/>
    </row>
    <row r="8" spans="1:9" s="2" customFormat="1" x14ac:dyDescent="0.2">
      <c r="A8" s="167" t="s">
        <v>248</v>
      </c>
      <c r="B8" s="167"/>
      <c r="C8" s="167"/>
      <c r="D8" s="80">
        <f>D10+D9</f>
        <v>1414262116</v>
      </c>
      <c r="E8" s="80">
        <f t="shared" ref="E8:I8" si="0">E10+E9</f>
        <v>5586295</v>
      </c>
      <c r="F8" s="80">
        <f t="shared" si="0"/>
        <v>24353660</v>
      </c>
      <c r="G8" s="80">
        <f t="shared" si="0"/>
        <v>8701550</v>
      </c>
      <c r="H8" s="80">
        <f t="shared" si="0"/>
        <v>3242500</v>
      </c>
      <c r="I8" s="80">
        <f t="shared" si="0"/>
        <v>1372378111</v>
      </c>
    </row>
    <row r="9" spans="1:9" s="3" customFormat="1" ht="11.25" customHeight="1" x14ac:dyDescent="0.2">
      <c r="A9" s="5"/>
      <c r="B9" s="5"/>
      <c r="C9" s="11" t="s">
        <v>56</v>
      </c>
      <c r="D9" s="79">
        <v>90697204</v>
      </c>
      <c r="E9" s="81"/>
      <c r="F9" s="81">
        <v>0</v>
      </c>
      <c r="G9" s="81"/>
      <c r="H9" s="81"/>
      <c r="I9" s="81">
        <v>90697204</v>
      </c>
    </row>
    <row r="10" spans="1:9" s="2" customFormat="1" x14ac:dyDescent="0.2">
      <c r="A10" s="167" t="s">
        <v>247</v>
      </c>
      <c r="B10" s="167"/>
      <c r="C10" s="167"/>
      <c r="D10" s="80">
        <f>SUM(D11:D155)-D93</f>
        <v>1323564912</v>
      </c>
      <c r="E10" s="80">
        <f t="shared" ref="E10:I10" si="1">SUM(E11:E155)-E93</f>
        <v>5586295</v>
      </c>
      <c r="F10" s="80">
        <f t="shared" si="1"/>
        <v>24353660</v>
      </c>
      <c r="G10" s="80">
        <f t="shared" si="1"/>
        <v>8701550</v>
      </c>
      <c r="H10" s="80">
        <f t="shared" si="1"/>
        <v>3242500</v>
      </c>
      <c r="I10" s="80">
        <f t="shared" si="1"/>
        <v>1281680907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E11+F11+G11+H11+I11</f>
        <v>0</v>
      </c>
      <c r="E11" s="79"/>
      <c r="F11" s="79"/>
      <c r="G11" s="79"/>
      <c r="H11" s="79"/>
      <c r="I11" s="79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79">
        <f t="shared" si="2"/>
        <v>0</v>
      </c>
      <c r="E12" s="79"/>
      <c r="F12" s="79"/>
      <c r="G12" s="79"/>
      <c r="H12" s="79"/>
      <c r="I12" s="79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0</v>
      </c>
      <c r="E13" s="82"/>
      <c r="F13" s="82"/>
      <c r="G13" s="82"/>
      <c r="H13" s="82"/>
      <c r="I13" s="82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/>
      <c r="F14" s="79"/>
      <c r="G14" s="79"/>
      <c r="H14" s="79"/>
      <c r="I14" s="79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/>
      <c r="F15" s="79"/>
      <c r="G15" s="79"/>
      <c r="H15" s="79"/>
      <c r="I15" s="79"/>
    </row>
    <row r="16" spans="1:9" s="22" customFormat="1" x14ac:dyDescent="0.2">
      <c r="A16" s="25">
        <v>6</v>
      </c>
      <c r="B16" s="26" t="s">
        <v>65</v>
      </c>
      <c r="C16" s="10" t="s">
        <v>66</v>
      </c>
      <c r="D16" s="79">
        <f t="shared" si="2"/>
        <v>568275</v>
      </c>
      <c r="E16" s="79">
        <v>0</v>
      </c>
      <c r="F16" s="79">
        <v>568275</v>
      </c>
      <c r="G16" s="79">
        <v>0</v>
      </c>
      <c r="H16" s="79">
        <v>0</v>
      </c>
      <c r="I16" s="79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/>
      <c r="F17" s="79"/>
      <c r="G17" s="79"/>
      <c r="H17" s="79"/>
      <c r="I17" s="79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/>
      <c r="F18" s="79"/>
      <c r="G18" s="79"/>
      <c r="H18" s="79"/>
      <c r="I18" s="79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/>
      <c r="F19" s="79"/>
      <c r="G19" s="79"/>
      <c r="H19" s="79"/>
      <c r="I19" s="79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/>
      <c r="F20" s="79"/>
      <c r="G20" s="79"/>
      <c r="H20" s="79"/>
      <c r="I20" s="79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/>
      <c r="F21" s="79"/>
      <c r="G21" s="79"/>
      <c r="H21" s="79"/>
      <c r="I21" s="79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/>
      <c r="F22" s="79"/>
      <c r="G22" s="79"/>
      <c r="H22" s="79"/>
      <c r="I22" s="79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/>
      <c r="F23" s="79"/>
      <c r="G23" s="79"/>
      <c r="H23" s="79"/>
      <c r="I23" s="79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/>
      <c r="F24" s="79"/>
      <c r="G24" s="79"/>
      <c r="H24" s="79"/>
      <c r="I24" s="79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/>
      <c r="F25" s="79"/>
      <c r="G25" s="79"/>
      <c r="H25" s="79"/>
      <c r="I25" s="79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/>
      <c r="F26" s="79"/>
      <c r="G26" s="79"/>
      <c r="H26" s="79"/>
      <c r="I26" s="79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/>
      <c r="F27" s="79"/>
      <c r="G27" s="79"/>
      <c r="H27" s="79"/>
      <c r="I27" s="79"/>
    </row>
    <row r="28" spans="1:9" s="22" customFormat="1" x14ac:dyDescent="0.2">
      <c r="A28" s="25">
        <v>18</v>
      </c>
      <c r="B28" s="26" t="s">
        <v>78</v>
      </c>
      <c r="C28" s="10" t="s">
        <v>9</v>
      </c>
      <c r="D28" s="79">
        <f t="shared" si="2"/>
        <v>0</v>
      </c>
      <c r="E28" s="79"/>
      <c r="F28" s="79"/>
      <c r="G28" s="79"/>
      <c r="H28" s="79"/>
      <c r="I28" s="79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/>
      <c r="F29" s="79"/>
      <c r="G29" s="79"/>
      <c r="H29" s="79"/>
      <c r="I29" s="79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/>
      <c r="F30" s="79"/>
      <c r="G30" s="79"/>
      <c r="H30" s="79"/>
      <c r="I30" s="79"/>
    </row>
    <row r="31" spans="1:9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79"/>
      <c r="F31" s="79"/>
      <c r="G31" s="79"/>
      <c r="H31" s="79"/>
      <c r="I31" s="79"/>
    </row>
    <row r="32" spans="1:9" s="22" customFormat="1" x14ac:dyDescent="0.2">
      <c r="A32" s="25">
        <v>22</v>
      </c>
      <c r="B32" s="12" t="s">
        <v>83</v>
      </c>
      <c r="C32" s="10" t="s">
        <v>40</v>
      </c>
      <c r="D32" s="79">
        <f t="shared" si="2"/>
        <v>0</v>
      </c>
      <c r="E32" s="79"/>
      <c r="F32" s="79"/>
      <c r="G32" s="79"/>
      <c r="H32" s="79"/>
      <c r="I32" s="79"/>
    </row>
    <row r="33" spans="1:9" s="22" customFormat="1" x14ac:dyDescent="0.2">
      <c r="A33" s="25">
        <v>23</v>
      </c>
      <c r="B33" s="26" t="s">
        <v>84</v>
      </c>
      <c r="C33" s="10" t="s">
        <v>85</v>
      </c>
      <c r="D33" s="79">
        <f t="shared" si="2"/>
        <v>0</v>
      </c>
      <c r="E33" s="79"/>
      <c r="F33" s="79"/>
      <c r="G33" s="79"/>
      <c r="H33" s="79"/>
      <c r="I33" s="79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/>
      <c r="F34" s="79"/>
      <c r="G34" s="79"/>
      <c r="H34" s="79"/>
      <c r="I34" s="79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/>
      <c r="F35" s="79"/>
      <c r="G35" s="79"/>
      <c r="H35" s="79"/>
      <c r="I35" s="79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1521957</v>
      </c>
      <c r="E36" s="79">
        <v>0</v>
      </c>
      <c r="F36" s="79">
        <v>1521957</v>
      </c>
      <c r="G36" s="79">
        <v>0</v>
      </c>
      <c r="H36" s="79">
        <v>0</v>
      </c>
      <c r="I36" s="79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757700</v>
      </c>
      <c r="E37" s="79">
        <v>0</v>
      </c>
      <c r="F37" s="79">
        <v>757700</v>
      </c>
      <c r="G37" s="79">
        <v>0</v>
      </c>
      <c r="H37" s="79">
        <v>0</v>
      </c>
      <c r="I37" s="79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/>
      <c r="F38" s="79"/>
      <c r="G38" s="79"/>
      <c r="H38" s="79"/>
      <c r="I38" s="79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/>
      <c r="F39" s="79"/>
      <c r="G39" s="79"/>
      <c r="H39" s="79"/>
      <c r="I39" s="79"/>
    </row>
    <row r="40" spans="1:9" s="22" customFormat="1" x14ac:dyDescent="0.2">
      <c r="A40" s="25">
        <v>30</v>
      </c>
      <c r="B40" s="12" t="s">
        <v>98</v>
      </c>
      <c r="C40" s="76" t="s">
        <v>292</v>
      </c>
      <c r="D40" s="79">
        <f t="shared" si="2"/>
        <v>0</v>
      </c>
      <c r="E40" s="79"/>
      <c r="F40" s="79"/>
      <c r="G40" s="79"/>
      <c r="H40" s="79"/>
      <c r="I40" s="79"/>
    </row>
    <row r="41" spans="1:9" s="22" customFormat="1" ht="20.25" customHeight="1" x14ac:dyDescent="0.2">
      <c r="A41" s="25">
        <v>31</v>
      </c>
      <c r="B41" s="26" t="s">
        <v>99</v>
      </c>
      <c r="C41" s="10" t="s">
        <v>57</v>
      </c>
      <c r="D41" s="79">
        <f t="shared" si="2"/>
        <v>0</v>
      </c>
      <c r="E41" s="79"/>
      <c r="F41" s="79"/>
      <c r="G41" s="79"/>
      <c r="H41" s="79"/>
      <c r="I41" s="79"/>
    </row>
    <row r="42" spans="1:9" s="22" customFormat="1" x14ac:dyDescent="0.2">
      <c r="A42" s="25">
        <v>32</v>
      </c>
      <c r="B42" s="14" t="s">
        <v>100</v>
      </c>
      <c r="C42" s="10" t="s">
        <v>41</v>
      </c>
      <c r="D42" s="79">
        <f t="shared" si="2"/>
        <v>0</v>
      </c>
      <c r="E42" s="79"/>
      <c r="F42" s="79"/>
      <c r="G42" s="79"/>
      <c r="H42" s="79"/>
      <c r="I42" s="79"/>
    </row>
    <row r="43" spans="1:9" x14ac:dyDescent="0.2">
      <c r="A43" s="25">
        <v>33</v>
      </c>
      <c r="B43" s="12" t="s">
        <v>101</v>
      </c>
      <c r="C43" s="10" t="s">
        <v>39</v>
      </c>
      <c r="D43" s="79">
        <f t="shared" si="2"/>
        <v>0</v>
      </c>
      <c r="E43" s="79"/>
      <c r="F43" s="79"/>
      <c r="G43" s="79"/>
      <c r="H43" s="79"/>
      <c r="I43" s="79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/>
      <c r="F44" s="79"/>
      <c r="G44" s="79"/>
      <c r="H44" s="79"/>
      <c r="I44" s="79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/>
      <c r="F45" s="79"/>
      <c r="G45" s="79"/>
      <c r="H45" s="79"/>
      <c r="I45" s="79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/>
      <c r="F46" s="79"/>
      <c r="G46" s="79"/>
      <c r="H46" s="79"/>
      <c r="I46" s="79"/>
    </row>
    <row r="47" spans="1:9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/>
      <c r="F47" s="79"/>
      <c r="G47" s="79"/>
      <c r="H47" s="79"/>
      <c r="I47" s="79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/>
      <c r="F48" s="79"/>
      <c r="G48" s="79"/>
      <c r="H48" s="79"/>
      <c r="I48" s="79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/>
      <c r="F49" s="79"/>
      <c r="G49" s="79"/>
      <c r="H49" s="79"/>
      <c r="I49" s="79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/>
      <c r="F50" s="79"/>
      <c r="G50" s="79"/>
      <c r="H50" s="79"/>
      <c r="I50" s="79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/>
      <c r="F51" s="79"/>
      <c r="G51" s="79"/>
      <c r="H51" s="79"/>
      <c r="I51" s="79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/>
      <c r="F52" s="79"/>
      <c r="G52" s="79"/>
      <c r="H52" s="79"/>
      <c r="I52" s="79"/>
    </row>
    <row r="53" spans="1:9" s="22" customFormat="1" x14ac:dyDescent="0.2">
      <c r="A53" s="25">
        <v>43</v>
      </c>
      <c r="B53" s="26" t="s">
        <v>112</v>
      </c>
      <c r="C53" s="10" t="s">
        <v>113</v>
      </c>
      <c r="D53" s="79">
        <f t="shared" si="2"/>
        <v>0</v>
      </c>
      <c r="E53" s="79"/>
      <c r="F53" s="79"/>
      <c r="G53" s="79"/>
      <c r="H53" s="79"/>
      <c r="I53" s="79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/>
      <c r="F54" s="79"/>
      <c r="G54" s="79"/>
      <c r="H54" s="79"/>
      <c r="I54" s="79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/>
      <c r="F55" s="79"/>
      <c r="G55" s="79"/>
      <c r="H55" s="79"/>
      <c r="I55" s="79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/>
      <c r="F56" s="79"/>
      <c r="G56" s="79"/>
      <c r="H56" s="79"/>
      <c r="I56" s="79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/>
      <c r="F57" s="79"/>
      <c r="G57" s="79"/>
      <c r="H57" s="79"/>
      <c r="I57" s="79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/>
      <c r="F58" s="79"/>
      <c r="G58" s="79"/>
      <c r="H58" s="79"/>
      <c r="I58" s="79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/>
      <c r="F59" s="79"/>
      <c r="G59" s="79"/>
      <c r="H59" s="79"/>
      <c r="I59" s="79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/>
      <c r="F60" s="79"/>
      <c r="G60" s="79"/>
      <c r="H60" s="79"/>
      <c r="I60" s="79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/>
      <c r="F61" s="79"/>
      <c r="G61" s="79"/>
      <c r="H61" s="79"/>
      <c r="I61" s="79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303080</v>
      </c>
      <c r="E62" s="79"/>
      <c r="F62" s="79">
        <v>303080</v>
      </c>
      <c r="G62" s="79"/>
      <c r="H62" s="79"/>
      <c r="I62" s="79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/>
      <c r="F63" s="79"/>
      <c r="G63" s="79"/>
      <c r="H63" s="79"/>
      <c r="I63" s="79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/>
      <c r="F64" s="79"/>
      <c r="G64" s="79"/>
      <c r="H64" s="79"/>
      <c r="I64" s="79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/>
      <c r="F65" s="79"/>
      <c r="G65" s="79"/>
      <c r="H65" s="79"/>
      <c r="I65" s="79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/>
      <c r="F66" s="79"/>
      <c r="G66" s="79"/>
      <c r="H66" s="79"/>
      <c r="I66" s="79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/>
      <c r="F67" s="79"/>
      <c r="G67" s="79"/>
      <c r="H67" s="79"/>
      <c r="I67" s="79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/>
      <c r="F68" s="79"/>
      <c r="G68" s="79"/>
      <c r="H68" s="79"/>
      <c r="I68" s="79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/>
      <c r="F69" s="79"/>
      <c r="G69" s="79"/>
      <c r="H69" s="79"/>
      <c r="I69" s="79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/>
      <c r="F70" s="79"/>
      <c r="G70" s="79"/>
      <c r="H70" s="79"/>
      <c r="I70" s="79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E71+F71+G71+H71+I71</f>
        <v>0</v>
      </c>
      <c r="E71" s="79"/>
      <c r="F71" s="79"/>
      <c r="G71" s="79"/>
      <c r="H71" s="79"/>
      <c r="I71" s="79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3"/>
        <v>0</v>
      </c>
      <c r="E72" s="79"/>
      <c r="F72" s="79"/>
      <c r="G72" s="79"/>
      <c r="H72" s="79"/>
      <c r="I72" s="79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3"/>
        <v>0</v>
      </c>
      <c r="E73" s="79"/>
      <c r="F73" s="79"/>
      <c r="G73" s="79"/>
      <c r="H73" s="79"/>
      <c r="I73" s="79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79">
        <f t="shared" si="3"/>
        <v>0</v>
      </c>
      <c r="E74" s="79"/>
      <c r="F74" s="79"/>
      <c r="G74" s="79"/>
      <c r="H74" s="79"/>
      <c r="I74" s="79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79">
        <f t="shared" si="3"/>
        <v>0</v>
      </c>
      <c r="E75" s="79"/>
      <c r="F75" s="79"/>
      <c r="G75" s="79"/>
      <c r="H75" s="79"/>
      <c r="I75" s="79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79">
        <f t="shared" si="3"/>
        <v>0</v>
      </c>
      <c r="E76" s="79"/>
      <c r="F76" s="79"/>
      <c r="G76" s="79"/>
      <c r="H76" s="79"/>
      <c r="I76" s="79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/>
      <c r="F77" s="79"/>
      <c r="G77" s="79"/>
      <c r="H77" s="79"/>
      <c r="I77" s="79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/>
      <c r="F78" s="79"/>
      <c r="G78" s="79"/>
      <c r="H78" s="79"/>
      <c r="I78" s="79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/>
      <c r="F79" s="79"/>
      <c r="G79" s="79"/>
      <c r="H79" s="79"/>
      <c r="I79" s="79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/>
      <c r="F80" s="79"/>
      <c r="G80" s="79"/>
      <c r="H80" s="79"/>
      <c r="I80" s="79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/>
      <c r="F81" s="79"/>
      <c r="G81" s="79"/>
      <c r="H81" s="79"/>
      <c r="I81" s="79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/>
      <c r="F82" s="79"/>
      <c r="G82" s="79"/>
      <c r="H82" s="79"/>
      <c r="I82" s="79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/>
      <c r="F83" s="79"/>
      <c r="G83" s="79"/>
      <c r="H83" s="79"/>
      <c r="I83" s="79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/>
      <c r="F84" s="79"/>
      <c r="G84" s="79"/>
      <c r="H84" s="79"/>
      <c r="I84" s="79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/>
      <c r="F85" s="79"/>
      <c r="G85" s="79"/>
      <c r="H85" s="79"/>
      <c r="I85" s="79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/>
      <c r="F86" s="79"/>
      <c r="G86" s="79"/>
      <c r="H86" s="79"/>
      <c r="I86" s="79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/>
      <c r="F87" s="79"/>
      <c r="G87" s="79"/>
      <c r="H87" s="79"/>
      <c r="I87" s="79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0</v>
      </c>
      <c r="E88" s="79"/>
      <c r="F88" s="79"/>
      <c r="G88" s="79"/>
      <c r="H88" s="79"/>
      <c r="I88" s="79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/>
      <c r="F89" s="79"/>
      <c r="G89" s="79"/>
      <c r="H89" s="79"/>
      <c r="I89" s="79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5910060</v>
      </c>
      <c r="E90" s="79">
        <v>0</v>
      </c>
      <c r="F90" s="79">
        <v>5910060</v>
      </c>
      <c r="G90" s="79">
        <v>0</v>
      </c>
      <c r="H90" s="79">
        <v>0</v>
      </c>
      <c r="I90" s="79">
        <v>0</v>
      </c>
    </row>
    <row r="91" spans="1:9" s="1" customFormat="1" x14ac:dyDescent="0.2">
      <c r="A91" s="25">
        <v>81</v>
      </c>
      <c r="B91" s="12" t="s">
        <v>152</v>
      </c>
      <c r="C91" s="10" t="s">
        <v>380</v>
      </c>
      <c r="D91" s="79">
        <f t="shared" si="3"/>
        <v>0</v>
      </c>
      <c r="E91" s="79"/>
      <c r="F91" s="79"/>
      <c r="G91" s="79"/>
      <c r="H91" s="79"/>
      <c r="I91" s="79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/>
      <c r="F92" s="79"/>
      <c r="G92" s="79"/>
      <c r="H92" s="79"/>
      <c r="I92" s="79"/>
    </row>
    <row r="93" spans="1:9" s="1" customFormat="1" ht="24" x14ac:dyDescent="0.2">
      <c r="A93" s="149">
        <v>83</v>
      </c>
      <c r="B93" s="152" t="s">
        <v>154</v>
      </c>
      <c r="C93" s="17" t="s">
        <v>274</v>
      </c>
      <c r="D93" s="79">
        <f t="shared" si="3"/>
        <v>0</v>
      </c>
      <c r="E93" s="79"/>
      <c r="F93" s="79"/>
      <c r="G93" s="79"/>
      <c r="H93" s="79"/>
      <c r="I93" s="79"/>
    </row>
    <row r="94" spans="1:9" s="1" customFormat="1" ht="36" x14ac:dyDescent="0.2">
      <c r="A94" s="150"/>
      <c r="B94" s="153"/>
      <c r="C94" s="10" t="s">
        <v>378</v>
      </c>
      <c r="D94" s="79">
        <f t="shared" si="3"/>
        <v>0</v>
      </c>
      <c r="E94" s="79"/>
      <c r="F94" s="79"/>
      <c r="G94" s="79"/>
      <c r="H94" s="79"/>
      <c r="I94" s="79"/>
    </row>
    <row r="95" spans="1:9" s="1" customFormat="1" ht="24" x14ac:dyDescent="0.2">
      <c r="A95" s="150"/>
      <c r="B95" s="153"/>
      <c r="C95" s="10" t="s">
        <v>275</v>
      </c>
      <c r="D95" s="79">
        <f t="shared" si="3"/>
        <v>0</v>
      </c>
      <c r="E95" s="79"/>
      <c r="F95" s="79"/>
      <c r="G95" s="79"/>
      <c r="H95" s="79"/>
      <c r="I95" s="79"/>
    </row>
    <row r="96" spans="1:9" s="1" customFormat="1" ht="36" x14ac:dyDescent="0.2">
      <c r="A96" s="151"/>
      <c r="B96" s="154"/>
      <c r="C96" s="28" t="s">
        <v>379</v>
      </c>
      <c r="D96" s="79">
        <f t="shared" si="3"/>
        <v>0</v>
      </c>
      <c r="E96" s="79"/>
      <c r="F96" s="79"/>
      <c r="G96" s="79"/>
      <c r="H96" s="79"/>
      <c r="I96" s="79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/>
      <c r="F97" s="79"/>
      <c r="G97" s="79"/>
      <c r="H97" s="79"/>
      <c r="I97" s="79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/>
      <c r="F98" s="79"/>
      <c r="G98" s="79"/>
      <c r="H98" s="79"/>
      <c r="I98" s="79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/>
      <c r="F99" s="79"/>
      <c r="G99" s="79"/>
      <c r="H99" s="79"/>
      <c r="I99" s="79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/>
      <c r="F100" s="79"/>
      <c r="G100" s="79"/>
      <c r="H100" s="79"/>
      <c r="I100" s="79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/>
      <c r="F101" s="79"/>
      <c r="G101" s="79"/>
      <c r="H101" s="79"/>
      <c r="I101" s="79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/>
      <c r="F102" s="79"/>
      <c r="G102" s="79"/>
      <c r="H102" s="79"/>
      <c r="I102" s="79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/>
      <c r="F103" s="79"/>
      <c r="G103" s="79"/>
      <c r="H103" s="79"/>
      <c r="I103" s="79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/>
      <c r="F104" s="79"/>
      <c r="G104" s="79"/>
      <c r="H104" s="79"/>
      <c r="I104" s="79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/>
      <c r="F105" s="79"/>
      <c r="G105" s="79"/>
      <c r="H105" s="79"/>
      <c r="I105" s="79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/>
      <c r="F106" s="79"/>
      <c r="G106" s="79"/>
      <c r="H106" s="79"/>
      <c r="I106" s="79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/>
      <c r="F107" s="79"/>
      <c r="G107" s="79"/>
      <c r="H107" s="79"/>
      <c r="I107" s="79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/>
      <c r="F108" s="79"/>
      <c r="G108" s="79"/>
      <c r="H108" s="79"/>
      <c r="I108" s="79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/>
      <c r="F109" s="79"/>
      <c r="G109" s="79"/>
      <c r="H109" s="79"/>
      <c r="I109" s="79"/>
    </row>
    <row r="110" spans="1:9" s="22" customFormat="1" x14ac:dyDescent="0.2">
      <c r="A110" s="25">
        <v>97</v>
      </c>
      <c r="B110" s="14" t="s">
        <v>170</v>
      </c>
      <c r="C110" s="10" t="s">
        <v>13</v>
      </c>
      <c r="D110" s="79">
        <f t="shared" si="3"/>
        <v>0</v>
      </c>
      <c r="E110" s="79"/>
      <c r="F110" s="79"/>
      <c r="G110" s="79"/>
      <c r="H110" s="79"/>
      <c r="I110" s="79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/>
      <c r="F111" s="79"/>
      <c r="G111" s="79"/>
      <c r="H111" s="79"/>
      <c r="I111" s="79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/>
      <c r="F112" s="79"/>
      <c r="G112" s="79"/>
      <c r="H112" s="79"/>
      <c r="I112" s="79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/>
      <c r="F113" s="79"/>
      <c r="G113" s="79"/>
      <c r="H113" s="79"/>
      <c r="I113" s="79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/>
      <c r="F114" s="79"/>
      <c r="G114" s="79"/>
      <c r="H114" s="79"/>
      <c r="I114" s="79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203399597</v>
      </c>
      <c r="E115" s="79">
        <v>0</v>
      </c>
      <c r="F115" s="79">
        <v>0</v>
      </c>
      <c r="G115" s="79">
        <v>0</v>
      </c>
      <c r="H115" s="79">
        <v>0</v>
      </c>
      <c r="I115" s="79">
        <v>203399597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/>
      <c r="F116" s="79"/>
      <c r="G116" s="79"/>
      <c r="H116" s="79"/>
      <c r="I116" s="79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28843288</v>
      </c>
      <c r="E117" s="79">
        <v>0</v>
      </c>
      <c r="F117" s="79">
        <v>0</v>
      </c>
      <c r="G117" s="79">
        <v>0</v>
      </c>
      <c r="H117" s="79">
        <v>0</v>
      </c>
      <c r="I117" s="79">
        <v>28843288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/>
      <c r="F118" s="79"/>
      <c r="G118" s="79"/>
      <c r="H118" s="79"/>
      <c r="I118" s="79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/>
      <c r="F119" s="79"/>
      <c r="G119" s="79"/>
      <c r="H119" s="79"/>
      <c r="I119" s="79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/>
      <c r="F120" s="79"/>
      <c r="G120" s="79"/>
      <c r="H120" s="79"/>
      <c r="I120" s="79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/>
      <c r="F121" s="79"/>
      <c r="G121" s="79"/>
      <c r="H121" s="79"/>
      <c r="I121" s="79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752799615</v>
      </c>
      <c r="E122" s="79">
        <v>4649745</v>
      </c>
      <c r="F122" s="79">
        <v>0</v>
      </c>
      <c r="G122" s="79">
        <v>0</v>
      </c>
      <c r="H122" s="79">
        <v>0</v>
      </c>
      <c r="I122" s="79">
        <v>748149870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/>
      <c r="F123" s="79"/>
      <c r="G123" s="79"/>
      <c r="H123" s="79"/>
      <c r="I123" s="79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/>
      <c r="F124" s="79"/>
      <c r="G124" s="79"/>
      <c r="H124" s="79"/>
      <c r="I124" s="79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/>
      <c r="F125" s="79"/>
      <c r="G125" s="79"/>
      <c r="H125" s="79"/>
      <c r="I125" s="79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/>
      <c r="F126" s="79"/>
      <c r="G126" s="79"/>
      <c r="H126" s="79"/>
      <c r="I126" s="79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/>
      <c r="F127" s="79"/>
      <c r="G127" s="79"/>
      <c r="H127" s="79"/>
      <c r="I127" s="79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/>
      <c r="F128" s="79"/>
      <c r="G128" s="79"/>
      <c r="H128" s="79"/>
      <c r="I128" s="79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/>
      <c r="F129" s="79"/>
      <c r="G129" s="79"/>
      <c r="H129" s="79"/>
      <c r="I129" s="79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/>
      <c r="F130" s="79"/>
      <c r="G130" s="79"/>
      <c r="H130" s="79"/>
      <c r="I130" s="79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/>
      <c r="F131" s="79"/>
      <c r="G131" s="79"/>
      <c r="H131" s="79"/>
      <c r="I131" s="79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34990278</v>
      </c>
      <c r="E132" s="79">
        <v>0</v>
      </c>
      <c r="F132" s="79">
        <v>0</v>
      </c>
      <c r="G132" s="79">
        <v>0</v>
      </c>
      <c r="H132" s="79">
        <v>0</v>
      </c>
      <c r="I132" s="79">
        <v>34990278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/>
      <c r="F133" s="79"/>
      <c r="G133" s="79"/>
      <c r="H133" s="79"/>
      <c r="I133" s="79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242337004</v>
      </c>
      <c r="E134" s="79">
        <v>936550</v>
      </c>
      <c r="F134" s="79">
        <v>0</v>
      </c>
      <c r="G134" s="79">
        <v>0</v>
      </c>
      <c r="H134" s="79">
        <v>0</v>
      </c>
      <c r="I134" s="79">
        <v>241400454</v>
      </c>
    </row>
    <row r="135" spans="1:9" s="1" customFormat="1" ht="24" x14ac:dyDescent="0.2">
      <c r="A135" s="25">
        <v>122</v>
      </c>
      <c r="B135" s="26" t="s">
        <v>211</v>
      </c>
      <c r="C135" s="93" t="s">
        <v>377</v>
      </c>
      <c r="D135" s="79">
        <f t="shared" ref="D135:D155" si="4">E135+F135+G135+H135+I135</f>
        <v>0</v>
      </c>
      <c r="E135" s="79"/>
      <c r="F135" s="79"/>
      <c r="G135" s="79"/>
      <c r="H135" s="79"/>
      <c r="I135" s="79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22530568</v>
      </c>
      <c r="E136" s="79">
        <v>0</v>
      </c>
      <c r="F136" s="79">
        <v>8634958</v>
      </c>
      <c r="G136" s="79">
        <v>8701550</v>
      </c>
      <c r="H136" s="79">
        <v>3242500</v>
      </c>
      <c r="I136" s="79">
        <v>1951560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0</v>
      </c>
      <c r="E137" s="79"/>
      <c r="F137" s="79"/>
      <c r="G137" s="79"/>
      <c r="H137" s="79"/>
      <c r="I137" s="79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2760370</v>
      </c>
      <c r="E138" s="79">
        <v>0</v>
      </c>
      <c r="F138" s="79">
        <v>2760370</v>
      </c>
      <c r="G138" s="79">
        <v>0</v>
      </c>
      <c r="H138" s="79">
        <v>0</v>
      </c>
      <c r="I138" s="79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23509240</v>
      </c>
      <c r="E139" s="79">
        <v>0</v>
      </c>
      <c r="F139" s="79">
        <v>563380</v>
      </c>
      <c r="G139" s="79">
        <v>0</v>
      </c>
      <c r="H139" s="79">
        <v>0</v>
      </c>
      <c r="I139" s="79">
        <v>22945860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0</v>
      </c>
      <c r="E140" s="79"/>
      <c r="F140" s="79"/>
      <c r="G140" s="79"/>
      <c r="H140" s="79"/>
      <c r="I140" s="79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/>
      <c r="F141" s="79"/>
      <c r="G141" s="79"/>
      <c r="H141" s="79"/>
      <c r="I141" s="79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/>
      <c r="F142" s="79"/>
      <c r="G142" s="79"/>
      <c r="H142" s="79"/>
      <c r="I142" s="79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/>
      <c r="F143" s="79"/>
      <c r="G143" s="79"/>
      <c r="H143" s="79"/>
      <c r="I143" s="79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/>
      <c r="F144" s="79"/>
      <c r="G144" s="79"/>
      <c r="H144" s="79"/>
      <c r="I144" s="79"/>
    </row>
    <row r="145" spans="1:48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681930</v>
      </c>
      <c r="E145" s="79">
        <v>0</v>
      </c>
      <c r="F145" s="79">
        <v>681930</v>
      </c>
      <c r="G145" s="79">
        <v>0</v>
      </c>
      <c r="H145" s="79">
        <v>0</v>
      </c>
      <c r="I145" s="79">
        <v>0</v>
      </c>
    </row>
    <row r="146" spans="1:48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757700</v>
      </c>
      <c r="E146" s="79">
        <v>0</v>
      </c>
      <c r="F146" s="79">
        <v>757700</v>
      </c>
      <c r="G146" s="79">
        <v>0</v>
      </c>
      <c r="H146" s="79">
        <v>0</v>
      </c>
      <c r="I146" s="79">
        <v>0</v>
      </c>
    </row>
    <row r="147" spans="1:48" x14ac:dyDescent="0.2">
      <c r="A147" s="25">
        <v>134</v>
      </c>
      <c r="B147" s="26" t="s">
        <v>226</v>
      </c>
      <c r="C147" s="10" t="s">
        <v>227</v>
      </c>
      <c r="D147" s="79">
        <f t="shared" si="4"/>
        <v>1894250</v>
      </c>
      <c r="E147" s="79">
        <v>0</v>
      </c>
      <c r="F147" s="79">
        <v>1894250</v>
      </c>
      <c r="G147" s="79">
        <v>0</v>
      </c>
      <c r="H147" s="79">
        <v>0</v>
      </c>
      <c r="I147" s="79">
        <v>0</v>
      </c>
    </row>
    <row r="148" spans="1:48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/>
      <c r="F148" s="79"/>
      <c r="G148" s="79"/>
      <c r="H148" s="79"/>
      <c r="I148" s="79"/>
    </row>
    <row r="149" spans="1:48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/>
      <c r="F149" s="79"/>
      <c r="G149" s="79"/>
      <c r="H149" s="79"/>
      <c r="I149" s="79"/>
    </row>
    <row r="150" spans="1:48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/>
      <c r="F150" s="79"/>
      <c r="G150" s="79"/>
      <c r="H150" s="79"/>
      <c r="I150" s="79"/>
    </row>
    <row r="151" spans="1:48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/>
      <c r="F151" s="79"/>
      <c r="G151" s="79"/>
      <c r="H151" s="79"/>
      <c r="I151" s="79"/>
    </row>
    <row r="152" spans="1:48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/>
      <c r="F152" s="79"/>
      <c r="G152" s="79"/>
      <c r="H152" s="79"/>
      <c r="I152" s="79"/>
    </row>
    <row r="153" spans="1:48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79"/>
      <c r="F153" s="79"/>
      <c r="G153" s="79"/>
      <c r="H153" s="79"/>
      <c r="I153" s="79"/>
    </row>
    <row r="154" spans="1:48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102"/>
      <c r="F154" s="102"/>
      <c r="G154" s="102"/>
      <c r="H154" s="102"/>
      <c r="I154" s="102"/>
    </row>
    <row r="155" spans="1:48" x14ac:dyDescent="0.2">
      <c r="A155" s="25">
        <v>142</v>
      </c>
      <c r="B155" s="235" t="s">
        <v>410</v>
      </c>
      <c r="C155" s="75" t="s">
        <v>411</v>
      </c>
      <c r="D155" s="102">
        <f t="shared" si="4"/>
        <v>0</v>
      </c>
      <c r="E155" s="106"/>
      <c r="F155" s="106"/>
      <c r="G155" s="106"/>
      <c r="H155" s="106"/>
      <c r="I155" s="106"/>
    </row>
    <row r="157" spans="1:48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s="4" customFormat="1" x14ac:dyDescent="0.2">
      <c r="A158" s="6"/>
      <c r="B158" s="6"/>
      <c r="C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156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G10"/>
    </sheetView>
  </sheetViews>
  <sheetFormatPr defaultRowHeight="12" x14ac:dyDescent="0.2"/>
  <cols>
    <col min="1" max="1" width="4.7109375" style="124" customWidth="1"/>
    <col min="2" max="2" width="9.28515625" style="124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179" t="s">
        <v>408</v>
      </c>
      <c r="B2" s="179"/>
      <c r="C2" s="179"/>
      <c r="D2" s="179"/>
      <c r="E2" s="179"/>
      <c r="F2" s="179"/>
      <c r="G2" s="179"/>
    </row>
    <row r="3" spans="1:7" x14ac:dyDescent="0.2">
      <c r="C3" s="125"/>
      <c r="G3" s="1" t="s">
        <v>308</v>
      </c>
    </row>
    <row r="4" spans="1:7" s="3" customFormat="1" ht="28.5" customHeight="1" x14ac:dyDescent="0.2">
      <c r="A4" s="171" t="s">
        <v>46</v>
      </c>
      <c r="B4" s="171" t="s">
        <v>59</v>
      </c>
      <c r="C4" s="171" t="s">
        <v>47</v>
      </c>
      <c r="D4" s="226" t="s">
        <v>345</v>
      </c>
      <c r="E4" s="227"/>
      <c r="F4" s="227"/>
      <c r="G4" s="228"/>
    </row>
    <row r="5" spans="1:7" ht="18" customHeight="1" x14ac:dyDescent="0.2">
      <c r="A5" s="171"/>
      <c r="B5" s="171"/>
      <c r="C5" s="171"/>
      <c r="D5" s="229" t="s">
        <v>291</v>
      </c>
      <c r="E5" s="226" t="s">
        <v>304</v>
      </c>
      <c r="F5" s="227"/>
      <c r="G5" s="228"/>
    </row>
    <row r="6" spans="1:7" ht="14.25" customHeight="1" x14ac:dyDescent="0.2">
      <c r="A6" s="171"/>
      <c r="B6" s="171"/>
      <c r="C6" s="171"/>
      <c r="D6" s="230"/>
      <c r="E6" s="229" t="s">
        <v>286</v>
      </c>
      <c r="F6" s="229" t="s">
        <v>285</v>
      </c>
      <c r="G6" s="229" t="s">
        <v>346</v>
      </c>
    </row>
    <row r="7" spans="1:7" ht="21.75" customHeight="1" x14ac:dyDescent="0.2">
      <c r="A7" s="171"/>
      <c r="B7" s="171"/>
      <c r="C7" s="171"/>
      <c r="D7" s="231"/>
      <c r="E7" s="231"/>
      <c r="F7" s="231"/>
      <c r="G7" s="231"/>
    </row>
    <row r="8" spans="1:7" s="3" customFormat="1" x14ac:dyDescent="0.2">
      <c r="A8" s="225" t="s">
        <v>248</v>
      </c>
      <c r="B8" s="225"/>
      <c r="C8" s="225"/>
      <c r="D8" s="81">
        <f>D10+D9</f>
        <v>1554017603</v>
      </c>
      <c r="E8" s="81">
        <f t="shared" ref="E8:G8" si="0">E10+E9</f>
        <v>255943551</v>
      </c>
      <c r="F8" s="81">
        <f t="shared" si="0"/>
        <v>270728014</v>
      </c>
      <c r="G8" s="81">
        <f t="shared" si="0"/>
        <v>1027346038</v>
      </c>
    </row>
    <row r="9" spans="1:7" s="3" customFormat="1" ht="11.25" customHeight="1" x14ac:dyDescent="0.2">
      <c r="A9" s="139"/>
      <c r="B9" s="139"/>
      <c r="C9" s="11" t="s">
        <v>56</v>
      </c>
      <c r="D9" s="79">
        <f t="shared" ref="D9" si="1">E9+F9+G9</f>
        <v>28703260</v>
      </c>
      <c r="E9" s="79">
        <v>1959457</v>
      </c>
      <c r="F9" s="79">
        <v>19720530</v>
      </c>
      <c r="G9" s="79">
        <v>7023273</v>
      </c>
    </row>
    <row r="10" spans="1:7" s="3" customFormat="1" x14ac:dyDescent="0.2">
      <c r="A10" s="225" t="s">
        <v>247</v>
      </c>
      <c r="B10" s="225"/>
      <c r="C10" s="225"/>
      <c r="D10" s="81">
        <f>SUM(D11:D155)-D93</f>
        <v>1525314343</v>
      </c>
      <c r="E10" s="81">
        <f t="shared" ref="E10:G10" si="2">SUM(E11:E155)-E93</f>
        <v>253984094</v>
      </c>
      <c r="F10" s="81">
        <f t="shared" si="2"/>
        <v>251007484</v>
      </c>
      <c r="G10" s="81">
        <f t="shared" si="2"/>
        <v>1020322765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3">E11+F11+G11</f>
        <v>0</v>
      </c>
      <c r="E11" s="79"/>
      <c r="F11" s="79"/>
      <c r="G11" s="79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79">
        <f t="shared" si="3"/>
        <v>0</v>
      </c>
      <c r="E12" s="79"/>
      <c r="F12" s="79"/>
      <c r="G12" s="79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79">
        <f t="shared" si="3"/>
        <v>0</v>
      </c>
      <c r="E13" s="79"/>
      <c r="F13" s="79"/>
      <c r="G13" s="79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79">
        <f t="shared" si="3"/>
        <v>0</v>
      </c>
      <c r="E14" s="79"/>
      <c r="F14" s="79"/>
      <c r="G14" s="79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79">
        <f t="shared" si="3"/>
        <v>0</v>
      </c>
      <c r="E15" s="79"/>
      <c r="F15" s="79"/>
      <c r="G15" s="79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79">
        <f t="shared" si="3"/>
        <v>36403898</v>
      </c>
      <c r="E16" s="79"/>
      <c r="F16" s="79">
        <v>8628121</v>
      </c>
      <c r="G16" s="79">
        <v>27775777</v>
      </c>
    </row>
    <row r="17" spans="1:7" x14ac:dyDescent="0.2">
      <c r="A17" s="25">
        <v>7</v>
      </c>
      <c r="B17" s="12" t="s">
        <v>67</v>
      </c>
      <c r="C17" s="10" t="s">
        <v>234</v>
      </c>
      <c r="D17" s="79">
        <f t="shared" si="3"/>
        <v>18964239</v>
      </c>
      <c r="E17" s="79">
        <v>9104480</v>
      </c>
      <c r="F17" s="79">
        <v>9859759</v>
      </c>
      <c r="G17" s="79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79">
        <f t="shared" si="3"/>
        <v>0</v>
      </c>
      <c r="E18" s="79"/>
      <c r="F18" s="79"/>
      <c r="G18" s="79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79">
        <f t="shared" si="3"/>
        <v>0</v>
      </c>
      <c r="E19" s="79"/>
      <c r="F19" s="79"/>
      <c r="G19" s="79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79">
        <f t="shared" si="3"/>
        <v>0</v>
      </c>
      <c r="E20" s="79"/>
      <c r="F20" s="79"/>
      <c r="G20" s="79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79">
        <f t="shared" si="3"/>
        <v>0</v>
      </c>
      <c r="E21" s="79"/>
      <c r="F21" s="79"/>
      <c r="G21" s="79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79">
        <f t="shared" si="3"/>
        <v>0</v>
      </c>
      <c r="E22" s="79"/>
      <c r="F22" s="79"/>
      <c r="G22" s="79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79">
        <f t="shared" si="3"/>
        <v>0</v>
      </c>
      <c r="E23" s="79"/>
      <c r="F23" s="79"/>
      <c r="G23" s="79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79">
        <f t="shared" si="3"/>
        <v>0</v>
      </c>
      <c r="E24" s="79"/>
      <c r="F24" s="79"/>
      <c r="G24" s="79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79">
        <f t="shared" si="3"/>
        <v>0</v>
      </c>
      <c r="E25" s="79"/>
      <c r="F25" s="79"/>
      <c r="G25" s="79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79">
        <f t="shared" si="3"/>
        <v>0</v>
      </c>
      <c r="E26" s="79"/>
      <c r="F26" s="79"/>
      <c r="G26" s="79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79">
        <f t="shared" si="3"/>
        <v>0</v>
      </c>
      <c r="E27" s="79"/>
      <c r="F27" s="79"/>
      <c r="G27" s="79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79">
        <f t="shared" si="3"/>
        <v>37623733</v>
      </c>
      <c r="E28" s="79">
        <v>4436647</v>
      </c>
      <c r="F28" s="79">
        <v>11999879</v>
      </c>
      <c r="G28" s="79">
        <v>21187207</v>
      </c>
    </row>
    <row r="29" spans="1:7" x14ac:dyDescent="0.2">
      <c r="A29" s="25">
        <v>19</v>
      </c>
      <c r="B29" s="12" t="s">
        <v>79</v>
      </c>
      <c r="C29" s="10" t="s">
        <v>11</v>
      </c>
      <c r="D29" s="79">
        <f t="shared" si="3"/>
        <v>0</v>
      </c>
      <c r="E29" s="79"/>
      <c r="F29" s="79"/>
      <c r="G29" s="79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79">
        <f t="shared" si="3"/>
        <v>0</v>
      </c>
      <c r="E30" s="79"/>
      <c r="F30" s="79"/>
      <c r="G30" s="79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3"/>
        <v>14080949</v>
      </c>
      <c r="E31" s="79"/>
      <c r="F31" s="79"/>
      <c r="G31" s="79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79">
        <f t="shared" si="3"/>
        <v>5032954</v>
      </c>
      <c r="E32" s="79"/>
      <c r="F32" s="79"/>
      <c r="G32" s="79">
        <v>5032954</v>
      </c>
    </row>
    <row r="33" spans="1:7" x14ac:dyDescent="0.2">
      <c r="A33" s="25">
        <v>23</v>
      </c>
      <c r="B33" s="26" t="s">
        <v>84</v>
      </c>
      <c r="C33" s="10" t="s">
        <v>85</v>
      </c>
      <c r="D33" s="79">
        <f t="shared" si="3"/>
        <v>0</v>
      </c>
      <c r="E33" s="79"/>
      <c r="F33" s="79"/>
      <c r="G33" s="79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79">
        <f t="shared" si="3"/>
        <v>0</v>
      </c>
      <c r="E34" s="79"/>
      <c r="F34" s="79"/>
      <c r="G34" s="79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79">
        <f t="shared" si="3"/>
        <v>19406618</v>
      </c>
      <c r="E35" s="79"/>
      <c r="F35" s="79">
        <v>19406618</v>
      </c>
      <c r="G35" s="79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79">
        <f t="shared" si="3"/>
        <v>31445694</v>
      </c>
      <c r="E36" s="79"/>
      <c r="F36" s="79"/>
      <c r="G36" s="79">
        <v>31445694</v>
      </c>
    </row>
    <row r="37" spans="1:7" x14ac:dyDescent="0.2">
      <c r="A37" s="25">
        <v>27</v>
      </c>
      <c r="B37" s="26" t="s">
        <v>92</v>
      </c>
      <c r="C37" s="10" t="s">
        <v>93</v>
      </c>
      <c r="D37" s="79">
        <f t="shared" si="3"/>
        <v>0</v>
      </c>
      <c r="E37" s="79"/>
      <c r="F37" s="79"/>
      <c r="G37" s="79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79">
        <f t="shared" si="3"/>
        <v>15681919</v>
      </c>
      <c r="E38" s="79"/>
      <c r="F38" s="79"/>
      <c r="G38" s="79">
        <v>15681919</v>
      </c>
    </row>
    <row r="39" spans="1:7" x14ac:dyDescent="0.2">
      <c r="A39" s="25">
        <v>29</v>
      </c>
      <c r="B39" s="14" t="s">
        <v>96</v>
      </c>
      <c r="C39" s="10" t="s">
        <v>97</v>
      </c>
      <c r="D39" s="79">
        <f t="shared" si="3"/>
        <v>0</v>
      </c>
      <c r="E39" s="79"/>
      <c r="F39" s="79"/>
      <c r="G39" s="79">
        <v>0</v>
      </c>
    </row>
    <row r="40" spans="1:7" x14ac:dyDescent="0.2">
      <c r="A40" s="25">
        <v>30</v>
      </c>
      <c r="B40" s="12" t="s">
        <v>98</v>
      </c>
      <c r="C40" s="76" t="s">
        <v>292</v>
      </c>
      <c r="D40" s="79">
        <f t="shared" si="3"/>
        <v>0</v>
      </c>
      <c r="E40" s="79"/>
      <c r="F40" s="79"/>
      <c r="G40" s="79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79">
        <f t="shared" si="3"/>
        <v>0</v>
      </c>
      <c r="E41" s="79"/>
      <c r="F41" s="79"/>
      <c r="G41" s="79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79">
        <f t="shared" si="3"/>
        <v>13598334</v>
      </c>
      <c r="E42" s="79"/>
      <c r="F42" s="79"/>
      <c r="G42" s="79">
        <v>13598334</v>
      </c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3"/>
        <v>4492720</v>
      </c>
      <c r="E43" s="79">
        <v>4492720</v>
      </c>
      <c r="F43" s="79"/>
      <c r="G43" s="79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79">
        <f t="shared" si="3"/>
        <v>0</v>
      </c>
      <c r="E44" s="79"/>
      <c r="F44" s="79"/>
      <c r="G44" s="79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79">
        <f t="shared" si="3"/>
        <v>13862198</v>
      </c>
      <c r="E45" s="79">
        <v>5511030</v>
      </c>
      <c r="F45" s="79">
        <v>8351168</v>
      </c>
      <c r="G45" s="79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79">
        <f t="shared" si="3"/>
        <v>0</v>
      </c>
      <c r="E46" s="79"/>
      <c r="F46" s="79"/>
      <c r="G46" s="79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3"/>
        <v>0</v>
      </c>
      <c r="E47" s="79"/>
      <c r="F47" s="79"/>
      <c r="G47" s="79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79">
        <f t="shared" si="3"/>
        <v>0</v>
      </c>
      <c r="E48" s="79"/>
      <c r="F48" s="79"/>
      <c r="G48" s="79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79">
        <f t="shared" si="3"/>
        <v>0</v>
      </c>
      <c r="E49" s="79"/>
      <c r="F49" s="79"/>
      <c r="G49" s="79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79">
        <f t="shared" si="3"/>
        <v>0</v>
      </c>
      <c r="E50" s="79"/>
      <c r="F50" s="79"/>
      <c r="G50" s="79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79">
        <f t="shared" si="3"/>
        <v>0</v>
      </c>
      <c r="E51" s="79"/>
      <c r="F51" s="79"/>
      <c r="G51" s="79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79">
        <f t="shared" si="3"/>
        <v>0</v>
      </c>
      <c r="E52" s="79"/>
      <c r="F52" s="79"/>
      <c r="G52" s="79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79">
        <f t="shared" si="3"/>
        <v>30688222</v>
      </c>
      <c r="E53" s="79"/>
      <c r="F53" s="79">
        <v>10984878</v>
      </c>
      <c r="G53" s="79">
        <v>19703344</v>
      </c>
    </row>
    <row r="54" spans="1:7" x14ac:dyDescent="0.2">
      <c r="A54" s="25">
        <v>44</v>
      </c>
      <c r="B54" s="12" t="s">
        <v>114</v>
      </c>
      <c r="C54" s="10" t="s">
        <v>244</v>
      </c>
      <c r="D54" s="79">
        <f t="shared" si="3"/>
        <v>0</v>
      </c>
      <c r="E54" s="79"/>
      <c r="F54" s="79"/>
      <c r="G54" s="79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79">
        <f t="shared" si="3"/>
        <v>0</v>
      </c>
      <c r="E55" s="79"/>
      <c r="F55" s="79"/>
      <c r="G55" s="79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79">
        <f t="shared" si="3"/>
        <v>0</v>
      </c>
      <c r="E56" s="79"/>
      <c r="F56" s="79"/>
      <c r="G56" s="79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79">
        <f t="shared" si="3"/>
        <v>2548710</v>
      </c>
      <c r="E57" s="79">
        <v>2548710</v>
      </c>
      <c r="F57" s="79"/>
      <c r="G57" s="79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79">
        <f t="shared" si="3"/>
        <v>0</v>
      </c>
      <c r="E58" s="79"/>
      <c r="F58" s="79"/>
      <c r="G58" s="79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79">
        <f t="shared" si="3"/>
        <v>0</v>
      </c>
      <c r="E59" s="79"/>
      <c r="F59" s="79"/>
      <c r="G59" s="79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79">
        <f t="shared" si="3"/>
        <v>0</v>
      </c>
      <c r="E60" s="79"/>
      <c r="F60" s="79"/>
      <c r="G60" s="79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79">
        <f t="shared" si="3"/>
        <v>0</v>
      </c>
      <c r="E61" s="79"/>
      <c r="F61" s="79"/>
      <c r="G61" s="79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79">
        <f t="shared" si="3"/>
        <v>0</v>
      </c>
      <c r="E62" s="79"/>
      <c r="F62" s="79"/>
      <c r="G62" s="79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79">
        <f t="shared" si="3"/>
        <v>0</v>
      </c>
      <c r="E63" s="79"/>
      <c r="F63" s="79"/>
      <c r="G63" s="79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79">
        <f t="shared" si="3"/>
        <v>0</v>
      </c>
      <c r="E64" s="79"/>
      <c r="F64" s="79"/>
      <c r="G64" s="79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79">
        <f t="shared" si="3"/>
        <v>0</v>
      </c>
      <c r="E65" s="79"/>
      <c r="F65" s="79"/>
      <c r="G65" s="79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79">
        <f t="shared" si="3"/>
        <v>10518852</v>
      </c>
      <c r="E66" s="79"/>
      <c r="F66" s="79">
        <v>10518852</v>
      </c>
      <c r="G66" s="79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79">
        <f t="shared" si="3"/>
        <v>6983160</v>
      </c>
      <c r="E67" s="79">
        <v>6983160</v>
      </c>
      <c r="F67" s="79"/>
      <c r="G67" s="79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79">
        <f t="shared" si="3"/>
        <v>7001190</v>
      </c>
      <c r="E68" s="79">
        <v>7001190</v>
      </c>
      <c r="F68" s="79"/>
      <c r="G68" s="79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79">
        <f t="shared" si="3"/>
        <v>0</v>
      </c>
      <c r="E69" s="79"/>
      <c r="F69" s="79"/>
      <c r="G69" s="79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3"/>
        <v>7081934</v>
      </c>
      <c r="E70" s="79">
        <v>7081934</v>
      </c>
      <c r="F70" s="79"/>
      <c r="G70" s="79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4">E71+F71+G71</f>
        <v>7023990</v>
      </c>
      <c r="E71" s="79">
        <v>7023990</v>
      </c>
      <c r="F71" s="79"/>
      <c r="G71" s="79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79">
        <f t="shared" si="4"/>
        <v>0</v>
      </c>
      <c r="E72" s="79"/>
      <c r="F72" s="79"/>
      <c r="G72" s="79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79">
        <f t="shared" si="4"/>
        <v>0</v>
      </c>
      <c r="E73" s="79"/>
      <c r="F73" s="79"/>
      <c r="G73" s="79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79">
        <f t="shared" si="4"/>
        <v>3369540</v>
      </c>
      <c r="E74" s="79">
        <v>3369540</v>
      </c>
      <c r="F74" s="79"/>
      <c r="G74" s="79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79">
        <f t="shared" si="4"/>
        <v>10296080</v>
      </c>
      <c r="E75" s="79">
        <v>4557315</v>
      </c>
      <c r="F75" s="79">
        <v>5738765</v>
      </c>
      <c r="G75" s="79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79">
        <f t="shared" si="4"/>
        <v>5615900</v>
      </c>
      <c r="E76" s="79">
        <v>5615900</v>
      </c>
      <c r="F76" s="79"/>
      <c r="G76" s="79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79">
        <f t="shared" si="4"/>
        <v>0</v>
      </c>
      <c r="E77" s="79"/>
      <c r="F77" s="79"/>
      <c r="G77" s="79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79">
        <f t="shared" si="4"/>
        <v>0</v>
      </c>
      <c r="E78" s="79"/>
      <c r="F78" s="79"/>
      <c r="G78" s="79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79">
        <f t="shared" si="4"/>
        <v>0</v>
      </c>
      <c r="E79" s="79"/>
      <c r="F79" s="79"/>
      <c r="G79" s="79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79">
        <f t="shared" si="4"/>
        <v>0</v>
      </c>
      <c r="E80" s="79"/>
      <c r="F80" s="79"/>
      <c r="G80" s="79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79">
        <f t="shared" si="4"/>
        <v>0</v>
      </c>
      <c r="E81" s="79"/>
      <c r="F81" s="79"/>
      <c r="G81" s="79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79">
        <f t="shared" si="4"/>
        <v>0</v>
      </c>
      <c r="E82" s="79"/>
      <c r="F82" s="79"/>
      <c r="G82" s="79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79">
        <f t="shared" si="4"/>
        <v>0</v>
      </c>
      <c r="E83" s="79"/>
      <c r="F83" s="79"/>
      <c r="G83" s="79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79">
        <f t="shared" si="4"/>
        <v>10995428</v>
      </c>
      <c r="E84" s="79"/>
      <c r="F84" s="79"/>
      <c r="G84" s="79">
        <v>10995428</v>
      </c>
    </row>
    <row r="85" spans="1:7" x14ac:dyDescent="0.2">
      <c r="A85" s="25">
        <v>75</v>
      </c>
      <c r="B85" s="12" t="s">
        <v>146</v>
      </c>
      <c r="C85" s="10" t="s">
        <v>273</v>
      </c>
      <c r="D85" s="79">
        <f t="shared" si="4"/>
        <v>43435226</v>
      </c>
      <c r="E85" s="79">
        <v>2219955</v>
      </c>
      <c r="F85" s="79">
        <v>10056820</v>
      </c>
      <c r="G85" s="79">
        <v>31158451</v>
      </c>
    </row>
    <row r="86" spans="1:7" x14ac:dyDescent="0.2">
      <c r="A86" s="25">
        <v>76</v>
      </c>
      <c r="B86" s="26" t="s">
        <v>147</v>
      </c>
      <c r="C86" s="10" t="s">
        <v>36</v>
      </c>
      <c r="D86" s="79">
        <f t="shared" si="4"/>
        <v>47360484</v>
      </c>
      <c r="E86" s="79">
        <v>5667870</v>
      </c>
      <c r="F86" s="79">
        <v>4479699</v>
      </c>
      <c r="G86" s="79">
        <v>37212915</v>
      </c>
    </row>
    <row r="87" spans="1:7" x14ac:dyDescent="0.2">
      <c r="A87" s="25">
        <v>77</v>
      </c>
      <c r="B87" s="12" t="s">
        <v>148</v>
      </c>
      <c r="C87" s="10" t="s">
        <v>38</v>
      </c>
      <c r="D87" s="79">
        <f t="shared" si="4"/>
        <v>1283870</v>
      </c>
      <c r="E87" s="79">
        <v>1283870</v>
      </c>
      <c r="F87" s="79"/>
      <c r="G87" s="79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79">
        <f t="shared" si="4"/>
        <v>44814249</v>
      </c>
      <c r="E88" s="79">
        <v>4596741</v>
      </c>
      <c r="F88" s="79">
        <v>10102757</v>
      </c>
      <c r="G88" s="79">
        <v>30114751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79">
        <f t="shared" si="4"/>
        <v>179476460</v>
      </c>
      <c r="E89" s="79">
        <v>3303320</v>
      </c>
      <c r="F89" s="79">
        <v>8458356</v>
      </c>
      <c r="G89" s="79">
        <v>167714784</v>
      </c>
    </row>
    <row r="90" spans="1:7" x14ac:dyDescent="0.2">
      <c r="A90" s="25">
        <v>80</v>
      </c>
      <c r="B90" s="12" t="s">
        <v>151</v>
      </c>
      <c r="C90" s="10" t="s">
        <v>254</v>
      </c>
      <c r="D90" s="79">
        <f t="shared" si="4"/>
        <v>125765892</v>
      </c>
      <c r="E90" s="79">
        <v>2246360</v>
      </c>
      <c r="F90" s="79"/>
      <c r="G90" s="79">
        <v>123519532</v>
      </c>
    </row>
    <row r="91" spans="1:7" x14ac:dyDescent="0.2">
      <c r="A91" s="25">
        <v>81</v>
      </c>
      <c r="B91" s="12" t="s">
        <v>152</v>
      </c>
      <c r="C91" s="10" t="s">
        <v>380</v>
      </c>
      <c r="D91" s="79">
        <f t="shared" si="4"/>
        <v>0</v>
      </c>
      <c r="E91" s="79"/>
      <c r="F91" s="79"/>
      <c r="G91" s="79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79">
        <f t="shared" si="4"/>
        <v>0</v>
      </c>
      <c r="E92" s="79"/>
      <c r="F92" s="79"/>
      <c r="G92" s="79">
        <v>0</v>
      </c>
    </row>
    <row r="93" spans="1:7" ht="24" x14ac:dyDescent="0.2">
      <c r="A93" s="149">
        <v>83</v>
      </c>
      <c r="B93" s="152" t="s">
        <v>154</v>
      </c>
      <c r="C93" s="17" t="s">
        <v>274</v>
      </c>
      <c r="D93" s="79">
        <f t="shared" si="4"/>
        <v>0</v>
      </c>
      <c r="E93" s="79"/>
      <c r="F93" s="79"/>
      <c r="G93" s="79">
        <v>0</v>
      </c>
    </row>
    <row r="94" spans="1:7" ht="36" x14ac:dyDescent="0.2">
      <c r="A94" s="150"/>
      <c r="B94" s="153"/>
      <c r="C94" s="10" t="s">
        <v>378</v>
      </c>
      <c r="D94" s="79">
        <f t="shared" si="4"/>
        <v>0</v>
      </c>
      <c r="E94" s="79"/>
      <c r="F94" s="79"/>
      <c r="G94" s="79"/>
    </row>
    <row r="95" spans="1:7" ht="24" x14ac:dyDescent="0.2">
      <c r="A95" s="150"/>
      <c r="B95" s="153"/>
      <c r="C95" s="10" t="s">
        <v>275</v>
      </c>
      <c r="D95" s="79">
        <f t="shared" si="4"/>
        <v>0</v>
      </c>
      <c r="E95" s="79"/>
      <c r="F95" s="79"/>
      <c r="G95" s="79"/>
    </row>
    <row r="96" spans="1:7" ht="36" x14ac:dyDescent="0.2">
      <c r="A96" s="151"/>
      <c r="B96" s="154"/>
      <c r="C96" s="28" t="s">
        <v>379</v>
      </c>
      <c r="D96" s="79">
        <f t="shared" si="4"/>
        <v>0</v>
      </c>
      <c r="E96" s="79"/>
      <c r="F96" s="79"/>
      <c r="G96" s="79"/>
    </row>
    <row r="97" spans="1:7" ht="24" x14ac:dyDescent="0.2">
      <c r="A97" s="25">
        <v>84</v>
      </c>
      <c r="B97" s="14" t="s">
        <v>155</v>
      </c>
      <c r="C97" s="10" t="s">
        <v>51</v>
      </c>
      <c r="D97" s="79">
        <f t="shared" si="4"/>
        <v>0</v>
      </c>
      <c r="E97" s="79"/>
      <c r="F97" s="79"/>
      <c r="G97" s="79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79">
        <f t="shared" si="4"/>
        <v>0</v>
      </c>
      <c r="E98" s="79"/>
      <c r="F98" s="79"/>
      <c r="G98" s="79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79">
        <f t="shared" si="4"/>
        <v>45544553</v>
      </c>
      <c r="E99" s="79">
        <v>11020303</v>
      </c>
      <c r="F99" s="79">
        <v>9602779</v>
      </c>
      <c r="G99" s="79">
        <v>24921471</v>
      </c>
    </row>
    <row r="100" spans="1:7" x14ac:dyDescent="0.2">
      <c r="A100" s="25">
        <v>87</v>
      </c>
      <c r="B100" s="14" t="s">
        <v>160</v>
      </c>
      <c r="C100" s="10" t="s">
        <v>28</v>
      </c>
      <c r="D100" s="79">
        <f t="shared" si="4"/>
        <v>2010545</v>
      </c>
      <c r="E100" s="79">
        <v>2010545</v>
      </c>
      <c r="F100" s="79"/>
      <c r="G100" s="79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79">
        <f t="shared" si="4"/>
        <v>2825250</v>
      </c>
      <c r="E101" s="79">
        <v>2825250</v>
      </c>
      <c r="F101" s="79"/>
      <c r="G101" s="79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79">
        <f t="shared" si="4"/>
        <v>0</v>
      </c>
      <c r="E102" s="79"/>
      <c r="F102" s="79"/>
      <c r="G102" s="79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79">
        <f t="shared" si="4"/>
        <v>0</v>
      </c>
      <c r="E103" s="79"/>
      <c r="F103" s="79"/>
      <c r="G103" s="79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79">
        <f t="shared" si="4"/>
        <v>0</v>
      </c>
      <c r="E104" s="79"/>
      <c r="F104" s="79"/>
      <c r="G104" s="79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79">
        <f t="shared" si="4"/>
        <v>0</v>
      </c>
      <c r="E105" s="79"/>
      <c r="F105" s="79"/>
      <c r="G105" s="79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79">
        <f t="shared" si="4"/>
        <v>0</v>
      </c>
      <c r="E106" s="79"/>
      <c r="F106" s="79"/>
      <c r="G106" s="79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79">
        <f t="shared" si="4"/>
        <v>0</v>
      </c>
      <c r="E107" s="79"/>
      <c r="F107" s="79"/>
      <c r="G107" s="79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79">
        <f t="shared" si="4"/>
        <v>0</v>
      </c>
      <c r="E108" s="79"/>
      <c r="F108" s="79"/>
      <c r="G108" s="79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4"/>
        <v>0</v>
      </c>
      <c r="E109" s="79"/>
      <c r="F109" s="79"/>
      <c r="G109" s="79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79">
        <f t="shared" si="4"/>
        <v>14348082</v>
      </c>
      <c r="E110" s="79">
        <v>2852782</v>
      </c>
      <c r="F110" s="79"/>
      <c r="G110" s="79">
        <v>11495300</v>
      </c>
    </row>
    <row r="111" spans="1:7" x14ac:dyDescent="0.2">
      <c r="A111" s="25">
        <v>98</v>
      </c>
      <c r="B111" s="26" t="s">
        <v>171</v>
      </c>
      <c r="C111" s="10" t="s">
        <v>32</v>
      </c>
      <c r="D111" s="79">
        <f t="shared" si="4"/>
        <v>0</v>
      </c>
      <c r="E111" s="79"/>
      <c r="F111" s="79"/>
      <c r="G111" s="79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79">
        <f t="shared" si="4"/>
        <v>0</v>
      </c>
      <c r="E112" s="79"/>
      <c r="F112" s="79"/>
      <c r="G112" s="79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79">
        <f t="shared" si="4"/>
        <v>0</v>
      </c>
      <c r="E113" s="79"/>
      <c r="F113" s="79"/>
      <c r="G113" s="79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79">
        <f t="shared" si="4"/>
        <v>5615900</v>
      </c>
      <c r="E114" s="79">
        <v>5615900</v>
      </c>
      <c r="F114" s="79"/>
      <c r="G114" s="79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4"/>
        <v>0</v>
      </c>
      <c r="E115" s="79"/>
      <c r="F115" s="79"/>
      <c r="G115" s="79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79">
        <f t="shared" si="4"/>
        <v>0</v>
      </c>
      <c r="E116" s="79"/>
      <c r="F116" s="79"/>
      <c r="G116" s="79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79">
        <f t="shared" si="4"/>
        <v>0</v>
      </c>
      <c r="E117" s="79"/>
      <c r="F117" s="79"/>
      <c r="G117" s="79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79">
        <f t="shared" si="4"/>
        <v>0</v>
      </c>
      <c r="E118" s="79"/>
      <c r="F118" s="79"/>
      <c r="G118" s="79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4"/>
        <v>0</v>
      </c>
      <c r="E119" s="79"/>
      <c r="F119" s="79"/>
      <c r="G119" s="79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79">
        <f t="shared" si="4"/>
        <v>0</v>
      </c>
      <c r="E120" s="79"/>
      <c r="F120" s="79"/>
      <c r="G120" s="79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79">
        <f t="shared" si="4"/>
        <v>0</v>
      </c>
      <c r="E121" s="79"/>
      <c r="F121" s="79"/>
      <c r="G121" s="79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79">
        <f t="shared" si="4"/>
        <v>0</v>
      </c>
      <c r="E122" s="79"/>
      <c r="F122" s="79"/>
      <c r="G122" s="79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79">
        <f t="shared" si="4"/>
        <v>0</v>
      </c>
      <c r="E123" s="79"/>
      <c r="F123" s="79"/>
      <c r="G123" s="79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79">
        <f t="shared" si="4"/>
        <v>0</v>
      </c>
      <c r="E124" s="79"/>
      <c r="F124" s="79"/>
      <c r="G124" s="79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79">
        <f t="shared" si="4"/>
        <v>0</v>
      </c>
      <c r="E125" s="79"/>
      <c r="F125" s="79"/>
      <c r="G125" s="79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4"/>
        <v>0</v>
      </c>
      <c r="E126" s="79"/>
      <c r="F126" s="79"/>
      <c r="G126" s="79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79">
        <f t="shared" si="4"/>
        <v>0</v>
      </c>
      <c r="E127" s="79"/>
      <c r="F127" s="79"/>
      <c r="G127" s="79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79">
        <f t="shared" si="4"/>
        <v>0</v>
      </c>
      <c r="E128" s="79"/>
      <c r="F128" s="79"/>
      <c r="G128" s="79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4"/>
        <v>0</v>
      </c>
      <c r="E129" s="79"/>
      <c r="F129" s="79"/>
      <c r="G129" s="79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79">
        <f t="shared" si="4"/>
        <v>0</v>
      </c>
      <c r="E130" s="79"/>
      <c r="F130" s="79"/>
      <c r="G130" s="79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79">
        <f t="shared" si="4"/>
        <v>0</v>
      </c>
      <c r="E131" s="79"/>
      <c r="F131" s="79"/>
      <c r="G131" s="79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79">
        <f t="shared" si="4"/>
        <v>0</v>
      </c>
      <c r="E132" s="79"/>
      <c r="F132" s="79"/>
      <c r="G132" s="79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4"/>
        <v>0</v>
      </c>
      <c r="E133" s="79"/>
      <c r="F133" s="79"/>
      <c r="G133" s="79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79">
        <f t="shared" si="4"/>
        <v>0</v>
      </c>
      <c r="E134" s="79"/>
      <c r="F134" s="79"/>
      <c r="G134" s="79">
        <v>0</v>
      </c>
    </row>
    <row r="135" spans="1:7" ht="24" x14ac:dyDescent="0.2">
      <c r="A135" s="25">
        <v>122</v>
      </c>
      <c r="B135" s="26" t="s">
        <v>211</v>
      </c>
      <c r="C135" s="93" t="s">
        <v>377</v>
      </c>
      <c r="D135" s="79">
        <f t="shared" ref="D135:D155" si="5">E135+F135+G135</f>
        <v>0</v>
      </c>
      <c r="E135" s="79"/>
      <c r="F135" s="79"/>
      <c r="G135" s="79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79">
        <f t="shared" si="5"/>
        <v>93575403</v>
      </c>
      <c r="E136" s="79"/>
      <c r="F136" s="79"/>
      <c r="G136" s="79">
        <v>93575403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5"/>
        <v>9073000</v>
      </c>
      <c r="E137" s="79">
        <v>9073000</v>
      </c>
      <c r="F137" s="79"/>
      <c r="G137" s="79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79">
        <f t="shared" si="5"/>
        <v>33095214</v>
      </c>
      <c r="E138" s="79">
        <v>3697200</v>
      </c>
      <c r="F138" s="79"/>
      <c r="G138" s="79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79">
        <f t="shared" si="5"/>
        <v>58252564</v>
      </c>
      <c r="E139" s="79">
        <v>9063093</v>
      </c>
      <c r="F139" s="79">
        <v>14646504</v>
      </c>
      <c r="G139" s="79">
        <v>34542967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79">
        <f t="shared" si="5"/>
        <v>0</v>
      </c>
      <c r="E140" s="79"/>
      <c r="F140" s="79"/>
      <c r="G140" s="79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79">
        <f t="shared" si="5"/>
        <v>0</v>
      </c>
      <c r="E141" s="79"/>
      <c r="F141" s="79"/>
      <c r="G141" s="79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79">
        <f t="shared" si="5"/>
        <v>0</v>
      </c>
      <c r="E142" s="79"/>
      <c r="F142" s="79"/>
      <c r="G142" s="79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79">
        <f t="shared" si="5"/>
        <v>141186555</v>
      </c>
      <c r="E143" s="79">
        <v>87770769</v>
      </c>
      <c r="F143" s="79">
        <v>53415786</v>
      </c>
      <c r="G143" s="79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79">
        <f t="shared" si="5"/>
        <v>193460016</v>
      </c>
      <c r="E144" s="79">
        <v>21241080</v>
      </c>
      <c r="F144" s="79">
        <v>48385382</v>
      </c>
      <c r="G144" s="79">
        <v>123833554</v>
      </c>
    </row>
    <row r="145" spans="1:39" x14ac:dyDescent="0.2">
      <c r="A145" s="25">
        <v>132</v>
      </c>
      <c r="B145" s="12" t="s">
        <v>223</v>
      </c>
      <c r="C145" s="10" t="s">
        <v>251</v>
      </c>
      <c r="D145" s="79">
        <f t="shared" si="5"/>
        <v>91035980</v>
      </c>
      <c r="E145" s="79">
        <v>10021410</v>
      </c>
      <c r="F145" s="79"/>
      <c r="G145" s="79">
        <v>81014570</v>
      </c>
    </row>
    <row r="146" spans="1:39" x14ac:dyDescent="0.2">
      <c r="A146" s="25">
        <v>133</v>
      </c>
      <c r="B146" s="14" t="s">
        <v>224</v>
      </c>
      <c r="C146" s="10" t="s">
        <v>225</v>
      </c>
      <c r="D146" s="79">
        <f t="shared" si="5"/>
        <v>67909932</v>
      </c>
      <c r="E146" s="79">
        <v>1748030</v>
      </c>
      <c r="F146" s="79">
        <v>6371361</v>
      </c>
      <c r="G146" s="79">
        <v>59790541</v>
      </c>
    </row>
    <row r="147" spans="1:39" x14ac:dyDescent="0.2">
      <c r="A147" s="25">
        <v>134</v>
      </c>
      <c r="B147" s="26" t="s">
        <v>226</v>
      </c>
      <c r="C147" s="10" t="s">
        <v>227</v>
      </c>
      <c r="D147" s="79">
        <f t="shared" si="5"/>
        <v>0</v>
      </c>
      <c r="E147" s="79"/>
      <c r="F147" s="79"/>
      <c r="G147" s="79">
        <v>0</v>
      </c>
    </row>
    <row r="148" spans="1:39" x14ac:dyDescent="0.2">
      <c r="A148" s="25">
        <v>135</v>
      </c>
      <c r="B148" s="12" t="s">
        <v>228</v>
      </c>
      <c r="C148" s="10" t="s">
        <v>229</v>
      </c>
      <c r="D148" s="79">
        <f t="shared" si="5"/>
        <v>0</v>
      </c>
      <c r="E148" s="79"/>
      <c r="F148" s="79"/>
      <c r="G148" s="79">
        <v>0</v>
      </c>
    </row>
    <row r="149" spans="1:39" ht="12.75" x14ac:dyDescent="0.2">
      <c r="A149" s="25">
        <v>136</v>
      </c>
      <c r="B149" s="20" t="s">
        <v>230</v>
      </c>
      <c r="C149" s="13" t="s">
        <v>231</v>
      </c>
      <c r="D149" s="79">
        <f t="shared" si="5"/>
        <v>0</v>
      </c>
      <c r="E149" s="79"/>
      <c r="F149" s="79"/>
      <c r="G149" s="79">
        <v>0</v>
      </c>
    </row>
    <row r="150" spans="1:39" ht="12.75" x14ac:dyDescent="0.2">
      <c r="A150" s="25">
        <v>137</v>
      </c>
      <c r="B150" s="69" t="s">
        <v>278</v>
      </c>
      <c r="C150" s="70" t="s">
        <v>279</v>
      </c>
      <c r="D150" s="79">
        <f t="shared" si="5"/>
        <v>0</v>
      </c>
      <c r="E150" s="79"/>
      <c r="F150" s="79"/>
      <c r="G150" s="79">
        <v>0</v>
      </c>
    </row>
    <row r="151" spans="1:39" ht="12.75" x14ac:dyDescent="0.2">
      <c r="A151" s="25">
        <v>138</v>
      </c>
      <c r="B151" s="71" t="s">
        <v>280</v>
      </c>
      <c r="C151" s="72" t="s">
        <v>281</v>
      </c>
      <c r="D151" s="79">
        <f t="shared" si="5"/>
        <v>0</v>
      </c>
      <c r="E151" s="79"/>
      <c r="F151" s="79"/>
      <c r="G151" s="79">
        <v>0</v>
      </c>
    </row>
    <row r="152" spans="1:39" ht="12.75" x14ac:dyDescent="0.2">
      <c r="A152" s="25">
        <v>139</v>
      </c>
      <c r="B152" s="73" t="s">
        <v>282</v>
      </c>
      <c r="C152" s="74" t="s">
        <v>283</v>
      </c>
      <c r="D152" s="79">
        <f t="shared" si="5"/>
        <v>0</v>
      </c>
      <c r="E152" s="79"/>
      <c r="F152" s="79"/>
      <c r="G152" s="79">
        <v>0</v>
      </c>
    </row>
    <row r="153" spans="1:39" x14ac:dyDescent="0.2">
      <c r="A153" s="25">
        <v>140</v>
      </c>
      <c r="B153" s="25" t="s">
        <v>288</v>
      </c>
      <c r="C153" s="75" t="s">
        <v>289</v>
      </c>
      <c r="D153" s="79">
        <f t="shared" si="5"/>
        <v>12528906</v>
      </c>
      <c r="E153" s="79"/>
      <c r="F153" s="79"/>
      <c r="G153" s="79">
        <v>12528906</v>
      </c>
    </row>
    <row r="154" spans="1:39" x14ac:dyDescent="0.2">
      <c r="A154" s="25">
        <v>141</v>
      </c>
      <c r="B154" s="137" t="s">
        <v>395</v>
      </c>
      <c r="C154" s="75" t="s">
        <v>394</v>
      </c>
      <c r="D154" s="79">
        <f t="shared" si="5"/>
        <v>0</v>
      </c>
      <c r="E154" s="114"/>
      <c r="F154" s="114"/>
      <c r="G154" s="114"/>
    </row>
    <row r="155" spans="1:39" s="121" customFormat="1" x14ac:dyDescent="0.2">
      <c r="A155" s="25">
        <v>142</v>
      </c>
      <c r="B155" s="235" t="s">
        <v>410</v>
      </c>
      <c r="C155" s="75" t="s">
        <v>411</v>
      </c>
      <c r="D155" s="102">
        <f t="shared" si="5"/>
        <v>0</v>
      </c>
      <c r="E155" s="114"/>
      <c r="F155" s="114"/>
      <c r="G155" s="1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s="121" customFormat="1" x14ac:dyDescent="0.2">
      <c r="A156" s="124"/>
      <c r="B156" s="124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</sheetData>
  <mergeCells count="14">
    <mergeCell ref="A93:A96"/>
    <mergeCell ref="B93:B96"/>
    <mergeCell ref="D4:G4"/>
    <mergeCell ref="E5:G5"/>
    <mergeCell ref="D5:D7"/>
    <mergeCell ref="E6:E7"/>
    <mergeCell ref="F6:F7"/>
    <mergeCell ref="G6:G7"/>
    <mergeCell ref="A8:C8"/>
    <mergeCell ref="A2:G2"/>
    <mergeCell ref="A4:A7"/>
    <mergeCell ref="B4:B7"/>
    <mergeCell ref="C4:C7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zoomScale="98" zoomScaleNormal="98" workbookViewId="0">
      <selection activeCell="F10" sqref="F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179" t="s">
        <v>385</v>
      </c>
      <c r="B2" s="179"/>
      <c r="C2" s="179"/>
      <c r="D2" s="179"/>
      <c r="E2" s="179"/>
      <c r="F2" s="179"/>
    </row>
    <row r="3" spans="1:6" x14ac:dyDescent="0.2">
      <c r="C3" s="9"/>
      <c r="F3" s="8" t="s">
        <v>308</v>
      </c>
    </row>
    <row r="4" spans="1:6" s="2" customFormat="1" ht="28.5" customHeight="1" x14ac:dyDescent="0.2">
      <c r="A4" s="170" t="s">
        <v>46</v>
      </c>
      <c r="B4" s="170" t="s">
        <v>59</v>
      </c>
      <c r="C4" s="171" t="s">
        <v>47</v>
      </c>
      <c r="D4" s="219" t="s">
        <v>386</v>
      </c>
      <c r="E4" s="220"/>
      <c r="F4" s="221"/>
    </row>
    <row r="5" spans="1:6" ht="18" customHeight="1" x14ac:dyDescent="0.2">
      <c r="A5" s="170"/>
      <c r="B5" s="170"/>
      <c r="C5" s="171"/>
      <c r="D5" s="211" t="s">
        <v>291</v>
      </c>
      <c r="E5" s="219" t="s">
        <v>304</v>
      </c>
      <c r="F5" s="232"/>
    </row>
    <row r="6" spans="1:6" ht="14.25" customHeight="1" x14ac:dyDescent="0.2">
      <c r="A6" s="170"/>
      <c r="B6" s="170"/>
      <c r="C6" s="171"/>
      <c r="D6" s="212"/>
      <c r="E6" s="233" t="s">
        <v>391</v>
      </c>
      <c r="F6" s="233" t="s">
        <v>387</v>
      </c>
    </row>
    <row r="7" spans="1:6" ht="81.75" customHeight="1" x14ac:dyDescent="0.2">
      <c r="A7" s="170"/>
      <c r="B7" s="170"/>
      <c r="C7" s="171"/>
      <c r="D7" s="213"/>
      <c r="E7" s="234"/>
      <c r="F7" s="234"/>
    </row>
    <row r="8" spans="1:6" s="2" customFormat="1" x14ac:dyDescent="0.2">
      <c r="A8" s="167" t="s">
        <v>248</v>
      </c>
      <c r="B8" s="167"/>
      <c r="C8" s="167"/>
      <c r="D8" s="80">
        <f>D10+D9</f>
        <v>181620483</v>
      </c>
      <c r="E8" s="80">
        <f t="shared" ref="E8:F8" si="0">E10+E9</f>
        <v>70585314</v>
      </c>
      <c r="F8" s="80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79">
        <f>E9+F9</f>
        <v>0</v>
      </c>
      <c r="E9" s="81"/>
      <c r="F9" s="81"/>
    </row>
    <row r="10" spans="1:6" s="2" customFormat="1" x14ac:dyDescent="0.2">
      <c r="A10" s="167" t="s">
        <v>247</v>
      </c>
      <c r="B10" s="167"/>
      <c r="C10" s="167"/>
      <c r="D10" s="80">
        <f>SUM(D11:D155)-D93</f>
        <v>181620483</v>
      </c>
      <c r="E10" s="80">
        <f t="shared" ref="E10:F10" si="1">SUM(E11:E155)-E93</f>
        <v>70585314</v>
      </c>
      <c r="F10" s="80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</f>
        <v>0</v>
      </c>
      <c r="E11" s="79">
        <v>0</v>
      </c>
      <c r="F11" s="79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9">
        <f t="shared" si="2"/>
        <v>0</v>
      </c>
      <c r="E12" s="79">
        <v>0</v>
      </c>
      <c r="F12" s="79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0</v>
      </c>
      <c r="E13" s="79">
        <v>0</v>
      </c>
      <c r="F13" s="79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>
        <v>0</v>
      </c>
      <c r="F14" s="79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>
        <v>0</v>
      </c>
      <c r="F15" s="79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12443780</v>
      </c>
      <c r="E16" s="79">
        <v>4836173</v>
      </c>
      <c r="F16" s="79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5215559</v>
      </c>
      <c r="E17" s="79">
        <v>2026984</v>
      </c>
      <c r="F17" s="79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>
        <v>0</v>
      </c>
      <c r="F18" s="79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>
        <v>0</v>
      </c>
      <c r="F19" s="79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>
        <v>0</v>
      </c>
      <c r="F20" s="79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>
        <v>0</v>
      </c>
      <c r="F21" s="79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>
        <v>0</v>
      </c>
      <c r="F22" s="79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v>0</v>
      </c>
      <c r="F24" s="79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>
        <v>0</v>
      </c>
      <c r="F25" s="79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>
        <v>0</v>
      </c>
      <c r="F26" s="79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>
        <v>0</v>
      </c>
      <c r="F27" s="79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11022810</v>
      </c>
      <c r="E28" s="79">
        <v>4283925</v>
      </c>
      <c r="F28" s="79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>
        <v>0</v>
      </c>
      <c r="F29" s="79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>
        <v>0</v>
      </c>
      <c r="F30" s="79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79">
        <v>0</v>
      </c>
      <c r="F31" s="79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7083154</v>
      </c>
      <c r="E32" s="79">
        <v>2752810</v>
      </c>
      <c r="F32" s="79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0</v>
      </c>
      <c r="E33" s="79">
        <v>0</v>
      </c>
      <c r="F33" s="79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13514079</v>
      </c>
      <c r="E36" s="79">
        <v>5252136</v>
      </c>
      <c r="F36" s="79">
        <v>8261943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221598</v>
      </c>
      <c r="E37" s="79">
        <v>86122</v>
      </c>
      <c r="F37" s="79">
        <v>135476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>
        <v>0</v>
      </c>
      <c r="F38" s="79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>
        <v>0</v>
      </c>
      <c r="F39" s="79">
        <v>0</v>
      </c>
    </row>
    <row r="40" spans="1:6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0</v>
      </c>
      <c r="E40" s="79">
        <v>0</v>
      </c>
      <c r="F40" s="79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79">
        <v>0</v>
      </c>
      <c r="F41" s="79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10570474</v>
      </c>
      <c r="E42" s="79">
        <v>4108128</v>
      </c>
      <c r="F42" s="79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79">
        <f t="shared" si="2"/>
        <v>5518258</v>
      </c>
      <c r="E43" s="79">
        <v>2144626</v>
      </c>
      <c r="F43" s="79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>
        <v>0</v>
      </c>
      <c r="F44" s="79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>
        <v>0</v>
      </c>
      <c r="F45" s="79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>
        <v>0</v>
      </c>
      <c r="F46" s="79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>
        <v>0</v>
      </c>
      <c r="F47" s="79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>
        <v>0</v>
      </c>
      <c r="F48" s="79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>
        <v>0</v>
      </c>
      <c r="F49" s="79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>
        <v>0</v>
      </c>
      <c r="F50" s="79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>
        <v>0</v>
      </c>
      <c r="F51" s="79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774453</v>
      </c>
      <c r="E52" s="79">
        <v>300985</v>
      </c>
      <c r="F52" s="79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18191633</v>
      </c>
      <c r="E53" s="79">
        <v>7070029</v>
      </c>
      <c r="F53" s="79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>
        <v>0</v>
      </c>
      <c r="F54" s="79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>
        <v>0</v>
      </c>
      <c r="F55" s="79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>
        <v>0</v>
      </c>
      <c r="F56" s="79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>
        <v>0</v>
      </c>
      <c r="F57" s="79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>
        <v>0</v>
      </c>
      <c r="F58" s="79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>
        <v>0</v>
      </c>
      <c r="F59" s="79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>
        <v>0</v>
      </c>
      <c r="F60" s="79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>
        <v>0</v>
      </c>
      <c r="F61" s="79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0</v>
      </c>
      <c r="E62" s="79">
        <v>0</v>
      </c>
      <c r="F62" s="79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>
        <v>0</v>
      </c>
      <c r="F63" s="79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>
        <v>0</v>
      </c>
      <c r="F64" s="79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>
        <v>0</v>
      </c>
      <c r="F67" s="79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>
        <v>0</v>
      </c>
      <c r="F68" s="79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>
        <v>0</v>
      </c>
      <c r="F69" s="79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>
        <v>0</v>
      </c>
      <c r="F70" s="79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</f>
        <v>0</v>
      </c>
      <c r="E71" s="79">
        <v>0</v>
      </c>
      <c r="F71" s="79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3"/>
        <v>0</v>
      </c>
      <c r="E72" s="79">
        <v>0</v>
      </c>
      <c r="F72" s="79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3"/>
        <v>0</v>
      </c>
      <c r="E73" s="79">
        <v>0</v>
      </c>
      <c r="F73" s="79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79">
        <f t="shared" si="3"/>
        <v>0</v>
      </c>
      <c r="E74" s="79">
        <v>0</v>
      </c>
      <c r="F74" s="79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79">
        <f t="shared" si="3"/>
        <v>0</v>
      </c>
      <c r="E75" s="79">
        <v>0</v>
      </c>
      <c r="F75" s="79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79">
        <f t="shared" si="3"/>
        <v>0</v>
      </c>
      <c r="E76" s="79">
        <v>0</v>
      </c>
      <c r="F76" s="79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>
        <v>0</v>
      </c>
      <c r="F77" s="79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>
        <v>0</v>
      </c>
      <c r="F78" s="79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>
        <v>0</v>
      </c>
      <c r="F79" s="79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>
        <v>0</v>
      </c>
      <c r="F80" s="79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>
        <v>0</v>
      </c>
      <c r="F81" s="79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>
        <v>0</v>
      </c>
      <c r="F82" s="79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>
        <v>0</v>
      </c>
      <c r="F83" s="79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>
        <v>0</v>
      </c>
      <c r="F84" s="79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>
        <v>0</v>
      </c>
      <c r="F85" s="79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>
        <v>0</v>
      </c>
      <c r="F86" s="79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>
        <v>0</v>
      </c>
      <c r="F87" s="79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22280924</v>
      </c>
      <c r="E88" s="79">
        <v>8659299</v>
      </c>
      <c r="F88" s="79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>
        <v>0</v>
      </c>
      <c r="F89" s="79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>
        <v>0</v>
      </c>
      <c r="F90" s="79">
        <v>0</v>
      </c>
    </row>
    <row r="91" spans="1:6" s="1" customFormat="1" x14ac:dyDescent="0.2">
      <c r="A91" s="25">
        <v>81</v>
      </c>
      <c r="B91" s="12" t="s">
        <v>152</v>
      </c>
      <c r="C91" s="21" t="s">
        <v>380</v>
      </c>
      <c r="D91" s="79">
        <f t="shared" si="3"/>
        <v>0</v>
      </c>
      <c r="E91" s="79">
        <v>0</v>
      </c>
      <c r="F91" s="79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>
        <v>0</v>
      </c>
    </row>
    <row r="93" spans="1:6" s="1" customFormat="1" ht="24" x14ac:dyDescent="0.2">
      <c r="A93" s="149">
        <v>83</v>
      </c>
      <c r="B93" s="152" t="s">
        <v>154</v>
      </c>
      <c r="C93" s="17" t="s">
        <v>274</v>
      </c>
      <c r="D93" s="79">
        <f t="shared" si="3"/>
        <v>298130</v>
      </c>
      <c r="E93" s="79">
        <v>115866</v>
      </c>
      <c r="F93" s="79">
        <v>182264</v>
      </c>
    </row>
    <row r="94" spans="1:6" s="1" customFormat="1" ht="36" x14ac:dyDescent="0.2">
      <c r="A94" s="150"/>
      <c r="B94" s="153"/>
      <c r="C94" s="10" t="s">
        <v>378</v>
      </c>
      <c r="D94" s="79">
        <f t="shared" si="3"/>
        <v>298130</v>
      </c>
      <c r="E94" s="79">
        <v>115866</v>
      </c>
      <c r="F94" s="79">
        <v>182264</v>
      </c>
    </row>
    <row r="95" spans="1:6" s="1" customFormat="1" ht="24" x14ac:dyDescent="0.2">
      <c r="A95" s="150"/>
      <c r="B95" s="153"/>
      <c r="C95" s="10" t="s">
        <v>275</v>
      </c>
      <c r="D95" s="79">
        <f t="shared" si="3"/>
        <v>0</v>
      </c>
      <c r="E95" s="79">
        <v>0</v>
      </c>
      <c r="F95" s="79">
        <v>0</v>
      </c>
    </row>
    <row r="96" spans="1:6" s="1" customFormat="1" ht="36" x14ac:dyDescent="0.2">
      <c r="A96" s="151"/>
      <c r="B96" s="154"/>
      <c r="C96" s="28" t="s">
        <v>379</v>
      </c>
      <c r="D96" s="79">
        <f t="shared" si="3"/>
        <v>0</v>
      </c>
      <c r="E96" s="79">
        <v>0</v>
      </c>
      <c r="F96" s="79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>
        <v>0</v>
      </c>
      <c r="F97" s="79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>
        <v>0</v>
      </c>
      <c r="F98" s="79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>
        <v>0</v>
      </c>
      <c r="F99" s="79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>
        <v>0</v>
      </c>
      <c r="F100" s="79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>
        <v>0</v>
      </c>
      <c r="F101" s="79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>
        <v>0</v>
      </c>
      <c r="F102" s="79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>
        <v>0</v>
      </c>
      <c r="F103" s="79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>
        <v>0</v>
      </c>
      <c r="F104" s="79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>
        <v>0</v>
      </c>
      <c r="F105" s="79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>
        <v>0</v>
      </c>
      <c r="F106" s="79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>
        <v>0</v>
      </c>
      <c r="F107" s="79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>
        <v>0</v>
      </c>
      <c r="F108" s="79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>
        <v>0</v>
      </c>
      <c r="F109" s="79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79">
        <f t="shared" si="3"/>
        <v>0</v>
      </c>
      <c r="E110" s="79">
        <v>0</v>
      </c>
      <c r="F110" s="79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>
        <v>0</v>
      </c>
      <c r="F111" s="79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>
        <v>0</v>
      </c>
      <c r="F112" s="79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>
        <v>0</v>
      </c>
      <c r="F113" s="79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>
        <v>0</v>
      </c>
      <c r="F114" s="79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>
        <v>0</v>
      </c>
      <c r="F115" s="79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>
        <v>0</v>
      </c>
      <c r="F116" s="79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>
        <v>0</v>
      </c>
      <c r="F117" s="79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>
        <v>0</v>
      </c>
      <c r="F118" s="79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>
        <v>0</v>
      </c>
      <c r="F119" s="79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>
        <v>0</v>
      </c>
      <c r="F120" s="79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>
        <v>0</v>
      </c>
      <c r="F121" s="79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>
        <v>0</v>
      </c>
      <c r="F122" s="79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>
        <v>0</v>
      </c>
      <c r="F123" s="79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>
        <v>0</v>
      </c>
      <c r="F124" s="79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>
        <v>0</v>
      </c>
      <c r="F125" s="79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>
        <v>0</v>
      </c>
      <c r="F126" s="79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>
        <v>0</v>
      </c>
      <c r="F127" s="79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>
        <v>0</v>
      </c>
      <c r="F128" s="79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>
        <v>0</v>
      </c>
      <c r="F129" s="79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>
        <v>0</v>
      </c>
      <c r="F130" s="79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>
        <v>0</v>
      </c>
      <c r="F131" s="79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>
        <v>0</v>
      </c>
      <c r="F132" s="79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>
        <v>0</v>
      </c>
      <c r="F133" s="79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>
        <v>0</v>
      </c>
      <c r="F134" s="79">
        <v>0</v>
      </c>
    </row>
    <row r="135" spans="1:6" s="1" customFormat="1" ht="24" x14ac:dyDescent="0.2">
      <c r="A135" s="25">
        <v>122</v>
      </c>
      <c r="B135" s="26" t="s">
        <v>211</v>
      </c>
      <c r="C135" s="93" t="s">
        <v>377</v>
      </c>
      <c r="D135" s="79">
        <f t="shared" ref="D135:D155" si="4">E135+F135</f>
        <v>0</v>
      </c>
      <c r="E135" s="79">
        <v>0</v>
      </c>
      <c r="F135" s="79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6851275</v>
      </c>
      <c r="E136" s="79">
        <v>2662692</v>
      </c>
      <c r="F136" s="79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8793117</v>
      </c>
      <c r="E137" s="79">
        <v>3417373</v>
      </c>
      <c r="F137" s="79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0</v>
      </c>
      <c r="E138" s="79">
        <v>0</v>
      </c>
      <c r="F138" s="79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0</v>
      </c>
      <c r="E139" s="79">
        <v>0</v>
      </c>
      <c r="F139" s="79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10836621</v>
      </c>
      <c r="E140" s="79">
        <v>4211564</v>
      </c>
      <c r="F140" s="79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>
        <v>0</v>
      </c>
      <c r="F141" s="79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14770564</v>
      </c>
      <c r="E142" s="79">
        <v>5740459</v>
      </c>
      <c r="F142" s="79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6501744</v>
      </c>
      <c r="E145" s="79">
        <v>2526850</v>
      </c>
      <c r="F145" s="79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7548054</v>
      </c>
      <c r="E146" s="79">
        <v>2933489</v>
      </c>
      <c r="F146" s="79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9">
        <f t="shared" si="4"/>
        <v>19184256</v>
      </c>
      <c r="E147" s="79">
        <v>7455804</v>
      </c>
      <c r="F147" s="79">
        <v>11728452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>
        <v>0</v>
      </c>
      <c r="F148" s="79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>
        <v>0</v>
      </c>
      <c r="F149" s="79">
        <v>0</v>
      </c>
    </row>
    <row r="150" spans="1:56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79">
        <v>0</v>
      </c>
    </row>
    <row r="151" spans="1:56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>
        <v>0</v>
      </c>
      <c r="F151" s="79">
        <v>0</v>
      </c>
    </row>
    <row r="152" spans="1:56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>
        <v>0</v>
      </c>
      <c r="F152" s="79">
        <v>0</v>
      </c>
    </row>
    <row r="153" spans="1:56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79">
        <v>0</v>
      </c>
      <c r="F153" s="79">
        <v>0</v>
      </c>
    </row>
    <row r="154" spans="1:56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79">
        <v>0</v>
      </c>
      <c r="F154" s="79">
        <v>0</v>
      </c>
    </row>
    <row r="155" spans="1:56" x14ac:dyDescent="0.2">
      <c r="A155" s="25">
        <v>142</v>
      </c>
      <c r="B155" s="235" t="s">
        <v>410</v>
      </c>
      <c r="C155" s="75" t="s">
        <v>411</v>
      </c>
      <c r="D155" s="102">
        <f t="shared" si="4"/>
        <v>0</v>
      </c>
      <c r="E155" s="102">
        <v>0</v>
      </c>
      <c r="F155" s="102">
        <v>0</v>
      </c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32" sqref="K3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179" t="s">
        <v>409</v>
      </c>
      <c r="B2" s="179"/>
      <c r="C2" s="179"/>
      <c r="D2" s="179"/>
      <c r="E2" s="179"/>
      <c r="F2" s="179"/>
    </row>
    <row r="3" spans="1:6" x14ac:dyDescent="0.2">
      <c r="C3" s="9"/>
      <c r="F3" s="8" t="s">
        <v>308</v>
      </c>
    </row>
    <row r="4" spans="1:6" s="2" customFormat="1" ht="15.75" customHeight="1" x14ac:dyDescent="0.2">
      <c r="A4" s="170" t="s">
        <v>46</v>
      </c>
      <c r="B4" s="170" t="s">
        <v>59</v>
      </c>
      <c r="C4" s="171" t="s">
        <v>47</v>
      </c>
      <c r="D4" s="214" t="s">
        <v>347</v>
      </c>
      <c r="E4" s="214"/>
      <c r="F4" s="214"/>
    </row>
    <row r="5" spans="1:6" ht="25.5" customHeight="1" x14ac:dyDescent="0.2">
      <c r="A5" s="170"/>
      <c r="B5" s="170"/>
      <c r="C5" s="171"/>
      <c r="D5" s="214" t="s">
        <v>303</v>
      </c>
      <c r="E5" s="214" t="s">
        <v>389</v>
      </c>
      <c r="F5" s="211" t="s">
        <v>390</v>
      </c>
    </row>
    <row r="6" spans="1:6" ht="14.25" customHeight="1" x14ac:dyDescent="0.2">
      <c r="A6" s="170"/>
      <c r="B6" s="170"/>
      <c r="C6" s="171"/>
      <c r="D6" s="214"/>
      <c r="E6" s="214"/>
      <c r="F6" s="212"/>
    </row>
    <row r="7" spans="1:6" ht="21.75" customHeight="1" x14ac:dyDescent="0.2">
      <c r="A7" s="170"/>
      <c r="B7" s="170"/>
      <c r="C7" s="171"/>
      <c r="D7" s="214"/>
      <c r="E7" s="214"/>
      <c r="F7" s="213"/>
    </row>
    <row r="8" spans="1:6" s="2" customFormat="1" x14ac:dyDescent="0.2">
      <c r="A8" s="167" t="s">
        <v>247</v>
      </c>
      <c r="B8" s="167"/>
      <c r="C8" s="167"/>
      <c r="D8" s="80">
        <f>SUM(D9:D98)-D71</f>
        <v>0</v>
      </c>
      <c r="E8" s="80">
        <f>SUM(E9:E98)-E71</f>
        <v>-181620483</v>
      </c>
      <c r="F8" s="80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79">
        <f>E9+F9</f>
        <v>-895519</v>
      </c>
      <c r="E9" s="79">
        <v>-895519</v>
      </c>
      <c r="F9" s="79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79">
        <f t="shared" ref="D10:D62" si="0">E10+F10</f>
        <v>-909519</v>
      </c>
      <c r="E10" s="79">
        <v>-909519</v>
      </c>
      <c r="F10" s="79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79">
        <f t="shared" si="0"/>
        <v>-2739716</v>
      </c>
      <c r="E11" s="82">
        <v>-2739716</v>
      </c>
      <c r="F11" s="82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79">
        <f t="shared" si="0"/>
        <v>-994953</v>
      </c>
      <c r="E12" s="79">
        <v>-994953</v>
      </c>
      <c r="F12" s="79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79">
        <f t="shared" si="0"/>
        <v>-1070661</v>
      </c>
      <c r="E13" s="79">
        <v>-1070661</v>
      </c>
      <c r="F13" s="79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79">
        <f t="shared" si="0"/>
        <v>5519162</v>
      </c>
      <c r="E14" s="82">
        <v>-6924618</v>
      </c>
      <c r="F14" s="82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79">
        <f t="shared" si="0"/>
        <v>2471382</v>
      </c>
      <c r="E15" s="79">
        <v>-2744177</v>
      </c>
      <c r="F15" s="79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79">
        <f t="shared" si="0"/>
        <v>-1145484</v>
      </c>
      <c r="E16" s="79">
        <v>-1145484</v>
      </c>
      <c r="F16" s="79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79">
        <f t="shared" si="0"/>
        <v>-997949</v>
      </c>
      <c r="E17" s="79">
        <v>-997949</v>
      </c>
      <c r="F17" s="79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79">
        <f t="shared" si="0"/>
        <v>-1275556</v>
      </c>
      <c r="E18" s="79">
        <v>-1275556</v>
      </c>
      <c r="F18" s="79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79">
        <f t="shared" si="0"/>
        <v>-1041024</v>
      </c>
      <c r="E19" s="79">
        <v>-1041024</v>
      </c>
      <c r="F19" s="79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79">
        <f t="shared" si="0"/>
        <v>-2038196</v>
      </c>
      <c r="E20" s="79">
        <v>-2038196</v>
      </c>
      <c r="F20" s="79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79">
        <f t="shared" si="0"/>
        <v>-1346867</v>
      </c>
      <c r="E21" s="79">
        <v>-1346867</v>
      </c>
      <c r="F21" s="79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79">
        <f t="shared" si="0"/>
        <v>-1982118</v>
      </c>
      <c r="E22" s="79">
        <v>-1982118</v>
      </c>
      <c r="F22" s="79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79">
        <f t="shared" si="0"/>
        <v>-2584095</v>
      </c>
      <c r="E23" s="79">
        <v>-2584095</v>
      </c>
      <c r="F23" s="79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79">
        <f t="shared" si="0"/>
        <v>6533131</v>
      </c>
      <c r="E24" s="82">
        <v>-4489679</v>
      </c>
      <c r="F24" s="82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79">
        <f t="shared" si="0"/>
        <v>-823966</v>
      </c>
      <c r="E25" s="79">
        <v>-823966</v>
      </c>
      <c r="F25" s="79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79">
        <f t="shared" si="0"/>
        <v>-643424</v>
      </c>
      <c r="E26" s="79">
        <v>-643424</v>
      </c>
      <c r="F26" s="79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79">
        <f t="shared" si="0"/>
        <v>-3312786</v>
      </c>
      <c r="E27" s="83">
        <v>-3312786</v>
      </c>
      <c r="F27" s="83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79">
        <f t="shared" si="0"/>
        <v>4497375</v>
      </c>
      <c r="E28" s="82">
        <v>-2585779</v>
      </c>
      <c r="F28" s="82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79">
        <f t="shared" si="0"/>
        <v>-1174110</v>
      </c>
      <c r="E29" s="82">
        <v>-1174110</v>
      </c>
      <c r="F29" s="82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79">
        <f t="shared" si="0"/>
        <v>-5132783</v>
      </c>
      <c r="E30" s="79">
        <v>-5132783</v>
      </c>
      <c r="F30" s="79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79">
        <f t="shared" si="0"/>
        <v>12841544</v>
      </c>
      <c r="E31" s="79">
        <v>-5997750</v>
      </c>
      <c r="F31" s="79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79">
        <f t="shared" si="0"/>
        <v>-1827844</v>
      </c>
      <c r="E32" s="79">
        <v>-1827844</v>
      </c>
      <c r="F32" s="79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79">
        <f t="shared" si="0"/>
        <v>-386421</v>
      </c>
      <c r="E33" s="82">
        <v>-386421</v>
      </c>
      <c r="F33" s="82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79">
        <f t="shared" si="0"/>
        <v>6845736</v>
      </c>
      <c r="E34" s="82">
        <v>-3724738</v>
      </c>
      <c r="F34" s="82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79">
        <f t="shared" si="0"/>
        <v>220882</v>
      </c>
      <c r="E35" s="83">
        <v>-5297376</v>
      </c>
      <c r="F35" s="83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79">
        <f t="shared" si="0"/>
        <v>-1156950</v>
      </c>
      <c r="E36" s="79">
        <v>-1156950</v>
      </c>
      <c r="F36" s="79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79">
        <f t="shared" si="0"/>
        <v>-3635006</v>
      </c>
      <c r="E37" s="79">
        <v>-3635006</v>
      </c>
      <c r="F37" s="79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79">
        <f t="shared" si="0"/>
        <v>-1511442</v>
      </c>
      <c r="E38" s="79">
        <v>-1511442</v>
      </c>
      <c r="F38" s="79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79">
        <f t="shared" si="0"/>
        <v>-3600114</v>
      </c>
      <c r="E39" s="83">
        <v>-3600114</v>
      </c>
      <c r="F39" s="83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79">
        <f t="shared" si="0"/>
        <v>-1366148</v>
      </c>
      <c r="E40" s="79">
        <v>-1366148</v>
      </c>
      <c r="F40" s="79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79">
        <f t="shared" si="0"/>
        <v>-855567</v>
      </c>
      <c r="E41" s="79">
        <v>-855567</v>
      </c>
      <c r="F41" s="79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79">
        <f t="shared" si="0"/>
        <v>-1503771</v>
      </c>
      <c r="E42" s="79">
        <v>-1503771</v>
      </c>
      <c r="F42" s="79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79">
        <f t="shared" si="0"/>
        <v>-694432</v>
      </c>
      <c r="E43" s="79">
        <v>-694432</v>
      </c>
      <c r="F43" s="79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79">
        <f t="shared" si="0"/>
        <v>7399</v>
      </c>
      <c r="E44" s="79">
        <v>-767054</v>
      </c>
      <c r="F44" s="79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79">
        <f t="shared" si="0"/>
        <v>13623159</v>
      </c>
      <c r="E45" s="82">
        <v>-4568474</v>
      </c>
      <c r="F45" s="82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79">
        <f t="shared" si="0"/>
        <v>-1251252</v>
      </c>
      <c r="E46" s="79">
        <v>-1251252</v>
      </c>
      <c r="F46" s="79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79">
        <f t="shared" si="0"/>
        <v>-3913813</v>
      </c>
      <c r="E47" s="79">
        <v>-3913813</v>
      </c>
      <c r="F47" s="79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79">
        <f t="shared" si="0"/>
        <v>-937252</v>
      </c>
      <c r="E48" s="79">
        <v>-937252</v>
      </c>
      <c r="F48" s="79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79">
        <f t="shared" si="0"/>
        <v>-1468404</v>
      </c>
      <c r="E49" s="79">
        <v>-1468404</v>
      </c>
      <c r="F49" s="79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79">
        <f t="shared" si="0"/>
        <v>-1715130</v>
      </c>
      <c r="E50" s="79">
        <v>-1715130</v>
      </c>
      <c r="F50" s="79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79">
        <f t="shared" si="0"/>
        <v>-603015</v>
      </c>
      <c r="E51" s="79">
        <v>-603015</v>
      </c>
      <c r="F51" s="79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79">
        <f t="shared" si="0"/>
        <v>-1184285</v>
      </c>
      <c r="E52" s="79">
        <v>-1184285</v>
      </c>
      <c r="F52" s="79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79">
        <f t="shared" si="0"/>
        <v>-1794474</v>
      </c>
      <c r="E53" s="79">
        <v>-1794474</v>
      </c>
      <c r="F53" s="79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79">
        <f t="shared" si="0"/>
        <v>-5806527</v>
      </c>
      <c r="E54" s="79">
        <v>-5806527</v>
      </c>
      <c r="F54" s="79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79">
        <f t="shared" si="0"/>
        <v>-977366</v>
      </c>
      <c r="E55" s="79">
        <v>-977366</v>
      </c>
      <c r="F55" s="79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79">
        <f t="shared" si="0"/>
        <v>-1626778</v>
      </c>
      <c r="E56" s="79">
        <v>-1626778</v>
      </c>
      <c r="F56" s="79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79">
        <f t="shared" si="0"/>
        <v>-1292276</v>
      </c>
      <c r="E57" s="79">
        <v>-1292276</v>
      </c>
      <c r="F57" s="79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79">
        <f t="shared" si="0"/>
        <v>-1837369</v>
      </c>
      <c r="E58" s="79">
        <v>-1837369</v>
      </c>
      <c r="F58" s="79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79">
        <f t="shared" si="0"/>
        <v>-2326829</v>
      </c>
      <c r="E59" s="79">
        <v>-2326829</v>
      </c>
      <c r="F59" s="79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79">
        <f t="shared" si="0"/>
        <v>-933544</v>
      </c>
      <c r="E60" s="79">
        <v>-933544</v>
      </c>
      <c r="F60" s="79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79">
        <f t="shared" si="0"/>
        <v>-3560216</v>
      </c>
      <c r="E61" s="79">
        <v>-3560216</v>
      </c>
      <c r="F61" s="79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79">
        <f t="shared" si="0"/>
        <v>-2276313</v>
      </c>
      <c r="E62" s="79">
        <v>-2276313</v>
      </c>
      <c r="F62" s="79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79">
        <f t="shared" ref="D63:D93" si="1">E63+F63</f>
        <v>-4974055</v>
      </c>
      <c r="E63" s="79">
        <v>-4974055</v>
      </c>
      <c r="F63" s="79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79">
        <f t="shared" si="1"/>
        <v>-3624299</v>
      </c>
      <c r="E64" s="79">
        <v>-3624299</v>
      </c>
      <c r="F64" s="79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79">
        <f t="shared" si="1"/>
        <v>-6850290</v>
      </c>
      <c r="E65" s="79">
        <v>-6850290</v>
      </c>
      <c r="F65" s="79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79">
        <f t="shared" si="1"/>
        <v>-3877550</v>
      </c>
      <c r="E66" s="79">
        <v>-3877550</v>
      </c>
      <c r="F66" s="79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79">
        <f t="shared" si="1"/>
        <v>-1137141</v>
      </c>
      <c r="E67" s="79">
        <v>-1137141</v>
      </c>
      <c r="F67" s="79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79">
        <f t="shared" si="1"/>
        <v>15957787</v>
      </c>
      <c r="E68" s="79">
        <v>-6323137</v>
      </c>
      <c r="F68" s="79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79">
        <f t="shared" si="1"/>
        <v>-1344797</v>
      </c>
      <c r="E69" s="79">
        <v>-1344797</v>
      </c>
      <c r="F69" s="79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79">
        <f t="shared" si="1"/>
        <v>-5135302</v>
      </c>
      <c r="E70" s="79">
        <v>-5135302</v>
      </c>
      <c r="F70" s="79">
        <v>0</v>
      </c>
    </row>
    <row r="71" spans="1:6" s="1" customFormat="1" ht="24" x14ac:dyDescent="0.2">
      <c r="A71" s="149">
        <v>63</v>
      </c>
      <c r="B71" s="152" t="s">
        <v>154</v>
      </c>
      <c r="C71" s="17" t="s">
        <v>274</v>
      </c>
      <c r="D71" s="79">
        <f t="shared" si="1"/>
        <v>21871</v>
      </c>
      <c r="E71" s="79">
        <v>-276259</v>
      </c>
      <c r="F71" s="79">
        <v>298130</v>
      </c>
    </row>
    <row r="72" spans="1:6" s="1" customFormat="1" ht="36" x14ac:dyDescent="0.2">
      <c r="A72" s="150"/>
      <c r="B72" s="153"/>
      <c r="C72" s="10" t="s">
        <v>378</v>
      </c>
      <c r="D72" s="79">
        <f t="shared" si="1"/>
        <v>21871</v>
      </c>
      <c r="E72" s="79">
        <v>-276259</v>
      </c>
      <c r="F72" s="79">
        <v>298130</v>
      </c>
    </row>
    <row r="73" spans="1:6" s="1" customFormat="1" ht="24" x14ac:dyDescent="0.2">
      <c r="A73" s="150"/>
      <c r="B73" s="153"/>
      <c r="C73" s="10" t="s">
        <v>275</v>
      </c>
      <c r="D73" s="79">
        <f t="shared" si="1"/>
        <v>0</v>
      </c>
      <c r="E73" s="79">
        <v>0</v>
      </c>
      <c r="F73" s="79">
        <v>0</v>
      </c>
    </row>
    <row r="74" spans="1:6" s="1" customFormat="1" ht="36" x14ac:dyDescent="0.2">
      <c r="A74" s="151"/>
      <c r="B74" s="154"/>
      <c r="C74" s="28" t="s">
        <v>379</v>
      </c>
      <c r="D74" s="79">
        <f t="shared" si="1"/>
        <v>0</v>
      </c>
      <c r="E74" s="79">
        <v>0</v>
      </c>
      <c r="F74" s="79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79">
        <f t="shared" si="1"/>
        <v>-242838</v>
      </c>
      <c r="E75" s="79">
        <v>-242838</v>
      </c>
      <c r="F75" s="79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79">
        <f t="shared" si="1"/>
        <v>-997094</v>
      </c>
      <c r="E76" s="79">
        <v>-997094</v>
      </c>
      <c r="F76" s="79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79">
        <f t="shared" si="1"/>
        <v>-826431</v>
      </c>
      <c r="E77" s="79">
        <v>-826431</v>
      </c>
      <c r="F77" s="79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79">
        <f t="shared" si="1"/>
        <v>-843097</v>
      </c>
      <c r="E78" s="79">
        <v>-843097</v>
      </c>
      <c r="F78" s="79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79">
        <f t="shared" si="1"/>
        <v>-2332201</v>
      </c>
      <c r="E79" s="79">
        <v>-2332201</v>
      </c>
      <c r="F79" s="79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79">
        <f t="shared" si="1"/>
        <v>-1003175</v>
      </c>
      <c r="E80" s="79">
        <v>-1003175</v>
      </c>
      <c r="F80" s="79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79">
        <f t="shared" si="1"/>
        <v>-1236208</v>
      </c>
      <c r="E81" s="79">
        <v>-1236208</v>
      </c>
      <c r="F81" s="79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79">
        <f t="shared" si="1"/>
        <v>-2789156</v>
      </c>
      <c r="E82" s="79">
        <v>-2789156</v>
      </c>
      <c r="F82" s="79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79">
        <f t="shared" si="1"/>
        <v>-2226756</v>
      </c>
      <c r="E83" s="79">
        <v>-2226756</v>
      </c>
      <c r="F83" s="79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79">
        <f t="shared" si="1"/>
        <v>-769840</v>
      </c>
      <c r="E84" s="79">
        <v>-769840</v>
      </c>
      <c r="F84" s="79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79">
        <f t="shared" si="1"/>
        <v>-1196251</v>
      </c>
      <c r="E85" s="79">
        <v>-1196251</v>
      </c>
      <c r="F85" s="79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79">
        <f t="shared" si="1"/>
        <v>-1150022</v>
      </c>
      <c r="E86" s="79">
        <v>-1150022</v>
      </c>
      <c r="F86" s="79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79">
        <f t="shared" si="1"/>
        <v>-1361338</v>
      </c>
      <c r="E87" s="82">
        <v>-1361338</v>
      </c>
      <c r="F87" s="82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79">
        <f t="shared" si="1"/>
        <v>-899102</v>
      </c>
      <c r="E88" s="79">
        <v>-899102</v>
      </c>
      <c r="F88" s="79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79">
        <f t="shared" si="1"/>
        <v>-1298009</v>
      </c>
      <c r="E89" s="79">
        <v>-1298009</v>
      </c>
      <c r="F89" s="79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79">
        <f t="shared" si="1"/>
        <v>-2212565</v>
      </c>
      <c r="E90" s="79">
        <v>-2212565</v>
      </c>
      <c r="F90" s="79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79">
        <f t="shared" si="1"/>
        <v>-1032377</v>
      </c>
      <c r="E91" s="79">
        <v>-1032377</v>
      </c>
      <c r="F91" s="79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79">
        <f t="shared" si="1"/>
        <v>6851275</v>
      </c>
      <c r="E92" s="79">
        <v>0</v>
      </c>
      <c r="F92" s="79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79">
        <f t="shared" si="1"/>
        <v>8793117</v>
      </c>
      <c r="E93" s="83">
        <v>0</v>
      </c>
      <c r="F93" s="83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79">
        <f t="shared" ref="D94:D98" si="2">E94+F94</f>
        <v>10836621</v>
      </c>
      <c r="E94" s="79">
        <v>0</v>
      </c>
      <c r="F94" s="79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79">
        <f t="shared" si="2"/>
        <v>14770564</v>
      </c>
      <c r="E95" s="79">
        <v>0</v>
      </c>
      <c r="F95" s="79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79">
        <f t="shared" si="2"/>
        <v>3669434</v>
      </c>
      <c r="E96" s="79">
        <v>-2832310</v>
      </c>
      <c r="F96" s="79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79">
        <f t="shared" si="2"/>
        <v>1970080</v>
      </c>
      <c r="E97" s="79">
        <v>-5577974</v>
      </c>
      <c r="F97" s="79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79">
        <f t="shared" si="2"/>
        <v>14080639</v>
      </c>
      <c r="E98" s="83">
        <v>0</v>
      </c>
      <c r="F98" s="83">
        <v>14080639</v>
      </c>
    </row>
  </sheetData>
  <mergeCells count="11">
    <mergeCell ref="A2:F2"/>
    <mergeCell ref="A4:A7"/>
    <mergeCell ref="B4:B7"/>
    <mergeCell ref="C4:C7"/>
    <mergeCell ref="D4:F4"/>
    <mergeCell ref="A8:C8"/>
    <mergeCell ref="A71:A74"/>
    <mergeCell ref="B71:B74"/>
    <mergeCell ref="F5:F7"/>
    <mergeCell ref="D5:D7"/>
    <mergeCell ref="E5:E7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5"/>
  <sheetViews>
    <sheetView zoomScale="90" zoomScaleNormal="90" workbookViewId="0">
      <pane xSplit="3" ySplit="8" topLeftCell="M9" activePane="bottomRight" state="frozen"/>
      <selection pane="topRight" activeCell="D1" sqref="D1"/>
      <selection pane="bottomLeft" activeCell="A9" sqref="A9"/>
      <selection pane="bottomRight" activeCell="S10" sqref="S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43" t="s">
        <v>401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x14ac:dyDescent="0.2">
      <c r="C3" s="9"/>
    </row>
    <row r="4" spans="1:19" s="2" customFormat="1" ht="15.75" customHeight="1" x14ac:dyDescent="0.2">
      <c r="A4" s="144" t="s">
        <v>46</v>
      </c>
      <c r="B4" s="144" t="s">
        <v>59</v>
      </c>
      <c r="C4" s="145" t="s">
        <v>47</v>
      </c>
      <c r="D4" s="146" t="s">
        <v>293</v>
      </c>
      <c r="E4" s="146"/>
      <c r="F4" s="146"/>
      <c r="G4" s="146"/>
      <c r="H4" s="146"/>
      <c r="I4" s="146"/>
      <c r="J4" s="146"/>
      <c r="K4" s="146"/>
      <c r="L4" s="146"/>
      <c r="M4" s="168"/>
      <c r="N4" s="146"/>
      <c r="O4" s="146"/>
      <c r="P4" s="146"/>
      <c r="Q4" s="146"/>
      <c r="R4" s="146"/>
      <c r="S4" s="146"/>
    </row>
    <row r="5" spans="1:19" ht="15" customHeight="1" x14ac:dyDescent="0.2">
      <c r="A5" s="144"/>
      <c r="B5" s="144"/>
      <c r="C5" s="145"/>
      <c r="D5" s="146" t="s">
        <v>294</v>
      </c>
      <c r="E5" s="146" t="s">
        <v>295</v>
      </c>
      <c r="F5" s="146" t="s">
        <v>296</v>
      </c>
      <c r="G5" s="146"/>
      <c r="H5" s="146"/>
      <c r="I5" s="146"/>
      <c r="J5" s="146"/>
      <c r="K5" s="146"/>
      <c r="L5" s="146"/>
      <c r="M5" s="168"/>
      <c r="N5" s="146"/>
      <c r="O5" s="146"/>
      <c r="P5" s="146" t="s">
        <v>301</v>
      </c>
      <c r="Q5" s="146" t="s">
        <v>302</v>
      </c>
      <c r="R5" s="164" t="s">
        <v>345</v>
      </c>
      <c r="S5" s="146" t="s">
        <v>399</v>
      </c>
    </row>
    <row r="6" spans="1:19" ht="14.25" customHeight="1" x14ac:dyDescent="0.2">
      <c r="A6" s="144"/>
      <c r="B6" s="144"/>
      <c r="C6" s="145"/>
      <c r="D6" s="146"/>
      <c r="E6" s="146"/>
      <c r="F6" s="146" t="s">
        <v>291</v>
      </c>
      <c r="G6" s="146" t="s">
        <v>304</v>
      </c>
      <c r="H6" s="146"/>
      <c r="I6" s="146"/>
      <c r="J6" s="146"/>
      <c r="K6" s="146"/>
      <c r="L6" s="146"/>
      <c r="M6" s="168"/>
      <c r="N6" s="146"/>
      <c r="O6" s="146"/>
      <c r="P6" s="146"/>
      <c r="Q6" s="146"/>
      <c r="R6" s="165"/>
      <c r="S6" s="146"/>
    </row>
    <row r="7" spans="1:19" ht="47.25" customHeight="1" x14ac:dyDescent="0.2">
      <c r="A7" s="144"/>
      <c r="B7" s="144"/>
      <c r="C7" s="145"/>
      <c r="D7" s="146"/>
      <c r="E7" s="146"/>
      <c r="F7" s="146"/>
      <c r="G7" s="85" t="s">
        <v>297</v>
      </c>
      <c r="H7" s="85" t="s">
        <v>366</v>
      </c>
      <c r="I7" s="85" t="s">
        <v>298</v>
      </c>
      <c r="J7" s="85" t="s">
        <v>299</v>
      </c>
      <c r="K7" s="85" t="s">
        <v>300</v>
      </c>
      <c r="L7" s="85" t="s">
        <v>305</v>
      </c>
      <c r="M7" s="85" t="s">
        <v>388</v>
      </c>
      <c r="N7" s="85" t="s">
        <v>306</v>
      </c>
      <c r="O7" s="29" t="s">
        <v>307</v>
      </c>
      <c r="P7" s="146"/>
      <c r="Q7" s="146"/>
      <c r="R7" s="166"/>
      <c r="S7" s="146"/>
    </row>
    <row r="8" spans="1:19" s="2" customFormat="1" x14ac:dyDescent="0.2">
      <c r="A8" s="167" t="s">
        <v>248</v>
      </c>
      <c r="B8" s="167"/>
      <c r="C8" s="167"/>
      <c r="D8" s="80">
        <f>D10+D9</f>
        <v>28587169702</v>
      </c>
      <c r="E8" s="80">
        <f t="shared" ref="E8:S8" si="0">E10+E9</f>
        <v>7395611865</v>
      </c>
      <c r="F8" s="80">
        <f t="shared" si="0"/>
        <v>24602269089</v>
      </c>
      <c r="G8" s="80">
        <f t="shared" si="0"/>
        <v>8426078687</v>
      </c>
      <c r="H8" s="80">
        <f t="shared" si="0"/>
        <v>1445232997</v>
      </c>
      <c r="I8" s="80">
        <f t="shared" si="0"/>
        <v>1593030999</v>
      </c>
      <c r="J8" s="80">
        <f t="shared" si="0"/>
        <v>8246160511</v>
      </c>
      <c r="K8" s="80">
        <f t="shared" si="0"/>
        <v>1811151584</v>
      </c>
      <c r="L8" s="80">
        <f t="shared" si="0"/>
        <v>504889490</v>
      </c>
      <c r="M8" s="80">
        <f t="shared" si="0"/>
        <v>181620483</v>
      </c>
      <c r="N8" s="80">
        <f t="shared" si="0"/>
        <v>2394104338</v>
      </c>
      <c r="O8" s="80">
        <f t="shared" si="0"/>
        <v>0</v>
      </c>
      <c r="P8" s="80">
        <f t="shared" si="0"/>
        <v>4151436195</v>
      </c>
      <c r="Q8" s="80">
        <f t="shared" si="0"/>
        <v>1414262116</v>
      </c>
      <c r="R8" s="80">
        <f t="shared" si="0"/>
        <v>1554017603</v>
      </c>
      <c r="S8" s="80">
        <f t="shared" si="0"/>
        <v>67704766570</v>
      </c>
    </row>
    <row r="9" spans="1:19" s="3" customFormat="1" ht="11.25" customHeight="1" x14ac:dyDescent="0.2">
      <c r="A9" s="5"/>
      <c r="B9" s="5"/>
      <c r="C9" s="11" t="s">
        <v>56</v>
      </c>
      <c r="D9" s="79">
        <f>КС!D9</f>
        <v>2510914481</v>
      </c>
      <c r="E9" s="79">
        <f>'ДС (пр.13-23)'!D9</f>
        <v>468958912</v>
      </c>
      <c r="F9" s="79">
        <f t="shared" ref="F9" si="1">G9+H9+I9+J9+K9+L9+N9+O9+M9</f>
        <v>421361015</v>
      </c>
      <c r="G9" s="79">
        <f>'АПУ профилактика 13-23'!D10</f>
        <v>136120621</v>
      </c>
      <c r="H9" s="79">
        <f>'АПУ профилактика 13-23'!N10</f>
        <v>1100642</v>
      </c>
      <c r="I9" s="79">
        <f>'АПУ неотл.пом. 13-23'!D9</f>
        <v>30582764</v>
      </c>
      <c r="J9" s="79">
        <f>'АПУ обращения 13-23'!D9</f>
        <v>250341469</v>
      </c>
      <c r="K9" s="79">
        <f>'ОДИ ПГГ Пр.13-23'!D9</f>
        <v>3215519</v>
      </c>
      <c r="L9" s="79">
        <f>'ОДИ МЗ РБ 13-23'!D9</f>
        <v>0</v>
      </c>
      <c r="M9" s="102">
        <f>'Тестирование на грипп 13-23'!D9</f>
        <v>0</v>
      </c>
      <c r="N9" s="79">
        <f>'ФАП (13-23)'!D9</f>
        <v>0</v>
      </c>
      <c r="O9" s="81"/>
      <c r="P9" s="79">
        <f>СМП!D9</f>
        <v>85897831</v>
      </c>
      <c r="Q9" s="79">
        <f>'Гемодиализ (пр.11-23)'!D9</f>
        <v>90697204</v>
      </c>
      <c r="R9" s="79">
        <f>'Мед.реаб.(АПУ,ДС,КС) 13-23'!D9</f>
        <v>28703260</v>
      </c>
      <c r="S9" s="79">
        <f>D9+E9+F9+P9+Q9+R9</f>
        <v>3606532703</v>
      </c>
    </row>
    <row r="10" spans="1:19" s="2" customFormat="1" x14ac:dyDescent="0.2">
      <c r="A10" s="167" t="s">
        <v>247</v>
      </c>
      <c r="B10" s="167"/>
      <c r="C10" s="167"/>
      <c r="D10" s="80">
        <f>SUM(D11:D155)-D93</f>
        <v>26076255221</v>
      </c>
      <c r="E10" s="80">
        <f t="shared" ref="E10:S10" si="2">SUM(E11:E155)-E93</f>
        <v>6926652953</v>
      </c>
      <c r="F10" s="80">
        <f t="shared" si="2"/>
        <v>24180908074</v>
      </c>
      <c r="G10" s="80">
        <f t="shared" si="2"/>
        <v>8289958066</v>
      </c>
      <c r="H10" s="80">
        <f t="shared" si="2"/>
        <v>1444132355</v>
      </c>
      <c r="I10" s="80">
        <f t="shared" si="2"/>
        <v>1562448235</v>
      </c>
      <c r="J10" s="80">
        <f t="shared" si="2"/>
        <v>7995819042</v>
      </c>
      <c r="K10" s="80">
        <f t="shared" si="2"/>
        <v>1807936065</v>
      </c>
      <c r="L10" s="80">
        <f t="shared" si="2"/>
        <v>504889490</v>
      </c>
      <c r="M10" s="80">
        <f t="shared" si="2"/>
        <v>181620483</v>
      </c>
      <c r="N10" s="80">
        <f t="shared" si="2"/>
        <v>2394104338</v>
      </c>
      <c r="O10" s="80">
        <f t="shared" si="2"/>
        <v>0</v>
      </c>
      <c r="P10" s="80">
        <f t="shared" si="2"/>
        <v>4065538364</v>
      </c>
      <c r="Q10" s="80">
        <f t="shared" si="2"/>
        <v>1323564912</v>
      </c>
      <c r="R10" s="80">
        <f t="shared" si="2"/>
        <v>1525314343</v>
      </c>
      <c r="S10" s="80">
        <f t="shared" si="2"/>
        <v>64098233867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КС!D11</f>
        <v>52366807</v>
      </c>
      <c r="E11" s="79">
        <f>'ДС (пр.13-23)'!D11</f>
        <v>12159792</v>
      </c>
      <c r="F11" s="79">
        <f>G11+H11+I11+J11+K11+L11+N11+O11+M11</f>
        <v>136680147</v>
      </c>
      <c r="G11" s="79">
        <f>'АПУ профилактика 13-23'!D12</f>
        <v>39009919</v>
      </c>
      <c r="H11" s="79">
        <f>'АПУ профилактика 13-23'!N12</f>
        <v>12567435</v>
      </c>
      <c r="I11" s="79">
        <f>'АПУ неотл.пом. 13-23'!D11</f>
        <v>7632277</v>
      </c>
      <c r="J11" s="79">
        <f>'АПУ обращения 13-23'!D11</f>
        <v>33741781</v>
      </c>
      <c r="K11" s="79">
        <f>'ОДИ ПГГ Пр.13-23'!D11</f>
        <v>1258604</v>
      </c>
      <c r="L11" s="79">
        <f>'ОДИ МЗ РБ 13-23'!D11</f>
        <v>0</v>
      </c>
      <c r="M11" s="102">
        <f>'Тестирование на грипп 13-23'!D11</f>
        <v>0</v>
      </c>
      <c r="N11" s="79">
        <f>'ФАП (13-23)'!D11</f>
        <v>42470131</v>
      </c>
      <c r="O11" s="79"/>
      <c r="P11" s="79">
        <f>СМП!D11</f>
        <v>0</v>
      </c>
      <c r="Q11" s="79">
        <f>'Гемодиализ (пр.11-23)'!D11</f>
        <v>0</v>
      </c>
      <c r="R11" s="79">
        <f>'Мед.реаб.(АПУ,ДС,КС) 13-23'!D11</f>
        <v>0</v>
      </c>
      <c r="S11" s="79">
        <f t="shared" ref="S11:S42" si="3">D11+E11+F11+P11+Q11+R11</f>
        <v>201206746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79">
        <f>КС!D12</f>
        <v>37051751</v>
      </c>
      <c r="E12" s="79">
        <f>'ДС (пр.13-23)'!D12</f>
        <v>12949238</v>
      </c>
      <c r="F12" s="79">
        <f t="shared" ref="F12:F75" si="4">G12+H12+I12+J12+K12+L12+N12+O12+M12</f>
        <v>130359986</v>
      </c>
      <c r="G12" s="79">
        <f>'АПУ профилактика 13-23'!D13</f>
        <v>35083942</v>
      </c>
      <c r="H12" s="79">
        <f>'АПУ профилактика 13-23'!N13</f>
        <v>7901942</v>
      </c>
      <c r="I12" s="79">
        <f>'АПУ неотл.пом. 13-23'!D12</f>
        <v>7672803</v>
      </c>
      <c r="J12" s="79">
        <f>'АПУ обращения 13-23'!D12</f>
        <v>36760051</v>
      </c>
      <c r="K12" s="79">
        <f>'ОДИ ПГГ Пр.13-23'!D12</f>
        <v>1355927</v>
      </c>
      <c r="L12" s="79">
        <f>'ОДИ МЗ РБ 13-23'!D12</f>
        <v>0</v>
      </c>
      <c r="M12" s="102">
        <f>'Тестирование на грипп 13-23'!D12</f>
        <v>0</v>
      </c>
      <c r="N12" s="79">
        <f>'ФАП (13-23)'!D12</f>
        <v>41585321</v>
      </c>
      <c r="O12" s="79"/>
      <c r="P12" s="79">
        <f>СМП!D12</f>
        <v>0</v>
      </c>
      <c r="Q12" s="79">
        <f>'Гемодиализ (пр.11-23)'!D12</f>
        <v>0</v>
      </c>
      <c r="R12" s="79">
        <f>'Мед.реаб.(АПУ,ДС,КС) 13-23'!D12</f>
        <v>0</v>
      </c>
      <c r="S12" s="79">
        <f t="shared" si="3"/>
        <v>180360975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79">
        <f>КС!D13</f>
        <v>221123857</v>
      </c>
      <c r="E13" s="79">
        <f>'ДС (пр.13-23)'!D13</f>
        <v>35927542</v>
      </c>
      <c r="F13" s="79">
        <f t="shared" si="4"/>
        <v>330087363</v>
      </c>
      <c r="G13" s="79">
        <f>'АПУ профилактика 13-23'!D14</f>
        <v>115367855</v>
      </c>
      <c r="H13" s="79">
        <f>'АПУ профилактика 13-23'!N14</f>
        <v>21003862</v>
      </c>
      <c r="I13" s="79">
        <f>'АПУ неотл.пом. 13-23'!D13</f>
        <v>22532474</v>
      </c>
      <c r="J13" s="79">
        <f>'АПУ обращения 13-23'!D13</f>
        <v>129503377</v>
      </c>
      <c r="K13" s="79">
        <f>'ОДИ ПГГ Пр.13-23'!D13</f>
        <v>12873339</v>
      </c>
      <c r="L13" s="79">
        <f>'ОДИ МЗ РБ 13-23'!D13</f>
        <v>1250140</v>
      </c>
      <c r="M13" s="102">
        <f>'Тестирование на грипп 13-23'!D13</f>
        <v>0</v>
      </c>
      <c r="N13" s="79">
        <f>'ФАП (13-23)'!D13</f>
        <v>27556316</v>
      </c>
      <c r="O13" s="82"/>
      <c r="P13" s="79">
        <f>СМП!D13</f>
        <v>156085380</v>
      </c>
      <c r="Q13" s="79">
        <f>'Гемодиализ (пр.11-23)'!D13</f>
        <v>0</v>
      </c>
      <c r="R13" s="79">
        <f>'Мед.реаб.(АПУ,ДС,КС) 13-23'!D13</f>
        <v>0</v>
      </c>
      <c r="S13" s="79">
        <f t="shared" si="3"/>
        <v>743224142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>КС!D14</f>
        <v>42981547</v>
      </c>
      <c r="E14" s="79">
        <f>'ДС (пр.13-23)'!D14</f>
        <v>13417660</v>
      </c>
      <c r="F14" s="79">
        <f t="shared" si="4"/>
        <v>140551659</v>
      </c>
      <c r="G14" s="79">
        <f>'АПУ профилактика 13-23'!D15</f>
        <v>36307871</v>
      </c>
      <c r="H14" s="79">
        <f>'АПУ профилактика 13-23'!N15</f>
        <v>7122719</v>
      </c>
      <c r="I14" s="79">
        <f>'АПУ неотл.пом. 13-23'!D14</f>
        <v>8385422</v>
      </c>
      <c r="J14" s="79">
        <f>'АПУ обращения 13-23'!D14</f>
        <v>37294779</v>
      </c>
      <c r="K14" s="79">
        <f>'ОДИ ПГГ Пр.13-23'!D14</f>
        <v>1130829</v>
      </c>
      <c r="L14" s="79">
        <f>'ОДИ МЗ РБ 13-23'!D14</f>
        <v>0</v>
      </c>
      <c r="M14" s="102">
        <f>'Тестирование на грипп 13-23'!D14</f>
        <v>0</v>
      </c>
      <c r="N14" s="79">
        <f>'ФАП (13-23)'!D14</f>
        <v>50310039</v>
      </c>
      <c r="O14" s="79"/>
      <c r="P14" s="79">
        <f>СМП!D14</f>
        <v>0</v>
      </c>
      <c r="Q14" s="79">
        <f>'Гемодиализ (пр.11-23)'!D14</f>
        <v>0</v>
      </c>
      <c r="R14" s="79">
        <f>'Мед.реаб.(АПУ,ДС,КС) 13-23'!D14</f>
        <v>0</v>
      </c>
      <c r="S14" s="79">
        <f t="shared" si="3"/>
        <v>196950866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79">
        <f>КС!D15</f>
        <v>51428927</v>
      </c>
      <c r="E15" s="79">
        <f>'ДС (пр.13-23)'!D15</f>
        <v>14535647</v>
      </c>
      <c r="F15" s="79">
        <f t="shared" si="4"/>
        <v>146747037</v>
      </c>
      <c r="G15" s="79">
        <f>'АПУ профилактика 13-23'!D16</f>
        <v>43281443</v>
      </c>
      <c r="H15" s="79">
        <f>'АПУ профилактика 13-23'!N16</f>
        <v>8014465</v>
      </c>
      <c r="I15" s="79">
        <f>'АПУ неотл.пом. 13-23'!D15</f>
        <v>9065922</v>
      </c>
      <c r="J15" s="79">
        <f>'АПУ обращения 13-23'!D15</f>
        <v>42663865</v>
      </c>
      <c r="K15" s="79">
        <f>'ОДИ ПГГ Пр.13-23'!D15</f>
        <v>1642001</v>
      </c>
      <c r="L15" s="79">
        <f>'ОДИ МЗ РБ 13-23'!D15</f>
        <v>0</v>
      </c>
      <c r="M15" s="102">
        <f>'Тестирование на грипп 13-23'!D15</f>
        <v>0</v>
      </c>
      <c r="N15" s="79">
        <f>'ФАП (13-23)'!D15</f>
        <v>42079341</v>
      </c>
      <c r="O15" s="79"/>
      <c r="P15" s="79">
        <f>СМП!D15</f>
        <v>0</v>
      </c>
      <c r="Q15" s="79">
        <f>'Гемодиализ (пр.11-23)'!D15</f>
        <v>0</v>
      </c>
      <c r="R15" s="79">
        <f>'Мед.реаб.(АПУ,ДС,КС) 13-23'!D15</f>
        <v>0</v>
      </c>
      <c r="S15" s="79">
        <f t="shared" si="3"/>
        <v>212711611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79">
        <f>КС!D16</f>
        <v>589304837</v>
      </c>
      <c r="E16" s="79">
        <f>'ДС (пр.13-23)'!D16</f>
        <v>93449760</v>
      </c>
      <c r="F16" s="79">
        <f t="shared" si="4"/>
        <v>810603819</v>
      </c>
      <c r="G16" s="79">
        <f>'АПУ профилактика 13-23'!D17</f>
        <v>286231543</v>
      </c>
      <c r="H16" s="79">
        <f>'АПУ профилактика 13-23'!N17</f>
        <v>65910464</v>
      </c>
      <c r="I16" s="79">
        <f>'АПУ неотл.пом. 13-23'!D16</f>
        <v>63882663</v>
      </c>
      <c r="J16" s="79">
        <f>'АПУ обращения 13-23'!D16</f>
        <v>291060965</v>
      </c>
      <c r="K16" s="79">
        <f>'ОДИ ПГГ Пр.13-23'!D16</f>
        <v>84612108</v>
      </c>
      <c r="L16" s="79">
        <f>'ОДИ МЗ РБ 13-23'!D16</f>
        <v>2805225</v>
      </c>
      <c r="M16" s="102">
        <f>'Тестирование на грипп 13-23'!D16</f>
        <v>12443780</v>
      </c>
      <c r="N16" s="79">
        <f>'ФАП (13-23)'!D16</f>
        <v>3657071</v>
      </c>
      <c r="O16" s="82"/>
      <c r="P16" s="79">
        <f>СМП!D16</f>
        <v>324746681</v>
      </c>
      <c r="Q16" s="79">
        <f>'Гемодиализ (пр.11-23)'!D16</f>
        <v>568275</v>
      </c>
      <c r="R16" s="79">
        <f>'Мед.реаб.(АПУ,ДС,КС) 13-23'!D16</f>
        <v>36403898</v>
      </c>
      <c r="S16" s="79">
        <f t="shared" si="3"/>
        <v>1855077270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9">
        <f>КС!D17</f>
        <v>189845531</v>
      </c>
      <c r="E17" s="79">
        <f>'ДС (пр.13-23)'!D17</f>
        <v>34984845</v>
      </c>
      <c r="F17" s="79">
        <f t="shared" si="4"/>
        <v>345784913</v>
      </c>
      <c r="G17" s="79">
        <f>'АПУ профилактика 13-23'!D18</f>
        <v>118182892</v>
      </c>
      <c r="H17" s="79">
        <f>'АПУ профилактика 13-23'!N18</f>
        <v>21856225</v>
      </c>
      <c r="I17" s="79">
        <f>'АПУ неотл.пом. 13-23'!D17</f>
        <v>22702523</v>
      </c>
      <c r="J17" s="79">
        <f>'АПУ обращения 13-23'!D17</f>
        <v>121602088</v>
      </c>
      <c r="K17" s="79">
        <f>'ОДИ ПГГ Пр.13-23'!D17</f>
        <v>19774051</v>
      </c>
      <c r="L17" s="79">
        <f>'ОДИ МЗ РБ 13-23'!D17</f>
        <v>0</v>
      </c>
      <c r="M17" s="102">
        <f>'Тестирование на грипп 13-23'!D17</f>
        <v>5215559</v>
      </c>
      <c r="N17" s="79">
        <f>'ФАП (13-23)'!D17</f>
        <v>36451575</v>
      </c>
      <c r="O17" s="79"/>
      <c r="P17" s="79">
        <f>СМП!D17</f>
        <v>0</v>
      </c>
      <c r="Q17" s="79">
        <f>'Гемодиализ (пр.11-23)'!D17</f>
        <v>0</v>
      </c>
      <c r="R17" s="79">
        <f>'Мед.реаб.(АПУ,ДС,КС) 13-23'!D17</f>
        <v>18964239</v>
      </c>
      <c r="S17" s="79">
        <f t="shared" si="3"/>
        <v>589579528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9">
        <f>КС!D18</f>
        <v>38772714</v>
      </c>
      <c r="E18" s="79">
        <f>'ДС (пр.13-23)'!D18</f>
        <v>15518498</v>
      </c>
      <c r="F18" s="79">
        <f t="shared" si="4"/>
        <v>149969079</v>
      </c>
      <c r="G18" s="79">
        <f>'АПУ профилактика 13-23'!D19</f>
        <v>47266471</v>
      </c>
      <c r="H18" s="79">
        <f>'АПУ профилактика 13-23'!N19</f>
        <v>8758525</v>
      </c>
      <c r="I18" s="79">
        <f>'АПУ неотл.пом. 13-23'!D18</f>
        <v>9514516</v>
      </c>
      <c r="J18" s="79">
        <f>'АПУ обращения 13-23'!D18</f>
        <v>47334284</v>
      </c>
      <c r="K18" s="79">
        <f>'ОДИ ПГГ Пр.13-23'!D18</f>
        <v>951042</v>
      </c>
      <c r="L18" s="79">
        <f>'ОДИ МЗ РБ 13-23'!D18</f>
        <v>0</v>
      </c>
      <c r="M18" s="102">
        <f>'Тестирование на грипп 13-23'!D18</f>
        <v>0</v>
      </c>
      <c r="N18" s="79">
        <f>'ФАП (13-23)'!D18</f>
        <v>36144241</v>
      </c>
      <c r="O18" s="79"/>
      <c r="P18" s="79">
        <f>СМП!D18</f>
        <v>0</v>
      </c>
      <c r="Q18" s="79">
        <f>'Гемодиализ (пр.11-23)'!D18</f>
        <v>0</v>
      </c>
      <c r="R18" s="79">
        <f>'Мед.реаб.(АПУ,ДС,КС) 13-23'!D18</f>
        <v>0</v>
      </c>
      <c r="S18" s="79">
        <f t="shared" si="3"/>
        <v>204260291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9">
        <f>КС!D19</f>
        <v>62711642</v>
      </c>
      <c r="E19" s="79">
        <f>'ДС (пр.13-23)'!D19</f>
        <v>12774064</v>
      </c>
      <c r="F19" s="79">
        <f t="shared" si="4"/>
        <v>161387730</v>
      </c>
      <c r="G19" s="79">
        <f>'АПУ профилактика 13-23'!D20</f>
        <v>41320066</v>
      </c>
      <c r="H19" s="79">
        <f>'АПУ профилактика 13-23'!N20</f>
        <v>10376046</v>
      </c>
      <c r="I19" s="79">
        <f>'АПУ неотл.пом. 13-23'!D19</f>
        <v>8266144</v>
      </c>
      <c r="J19" s="79">
        <f>'АПУ обращения 13-23'!D19</f>
        <v>39885580</v>
      </c>
      <c r="K19" s="79">
        <f>'ОДИ ПГГ Пр.13-23'!D19</f>
        <v>1346421</v>
      </c>
      <c r="L19" s="79">
        <f>'ОДИ МЗ РБ 13-23'!D19</f>
        <v>0</v>
      </c>
      <c r="M19" s="102">
        <f>'Тестирование на грипп 13-23'!D19</f>
        <v>0</v>
      </c>
      <c r="N19" s="79">
        <f>'ФАП (13-23)'!D19</f>
        <v>60193473</v>
      </c>
      <c r="O19" s="79"/>
      <c r="P19" s="79">
        <f>СМП!D19</f>
        <v>0</v>
      </c>
      <c r="Q19" s="79">
        <f>'Гемодиализ (пр.11-23)'!D19</f>
        <v>0</v>
      </c>
      <c r="R19" s="79">
        <f>'Мед.реаб.(АПУ,ДС,КС) 13-23'!D19</f>
        <v>0</v>
      </c>
      <c r="S19" s="79">
        <f t="shared" si="3"/>
        <v>236873436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9">
        <f>КС!D20</f>
        <v>47592749</v>
      </c>
      <c r="E20" s="79">
        <f>'ДС (пр.13-23)'!D20</f>
        <v>16861186</v>
      </c>
      <c r="F20" s="79">
        <f t="shared" si="4"/>
        <v>164912379</v>
      </c>
      <c r="G20" s="79">
        <f>'АПУ профилактика 13-23'!D21</f>
        <v>49203458</v>
      </c>
      <c r="H20" s="79">
        <f>'АПУ профилактика 13-23'!N21</f>
        <v>12674332</v>
      </c>
      <c r="I20" s="79">
        <f>'АПУ неотл.пом. 13-23'!D20</f>
        <v>10911330</v>
      </c>
      <c r="J20" s="79">
        <f>'АПУ обращения 13-23'!D20</f>
        <v>50931053</v>
      </c>
      <c r="K20" s="79">
        <f>'ОДИ ПГГ Пр.13-23'!D20</f>
        <v>1772095</v>
      </c>
      <c r="L20" s="79">
        <f>'ОДИ МЗ РБ 13-23'!D20</f>
        <v>0</v>
      </c>
      <c r="M20" s="102">
        <f>'Тестирование на грипп 13-23'!D20</f>
        <v>0</v>
      </c>
      <c r="N20" s="79">
        <f>'ФАП (13-23)'!D20</f>
        <v>39420111</v>
      </c>
      <c r="O20" s="79"/>
      <c r="P20" s="79">
        <f>СМП!D20</f>
        <v>0</v>
      </c>
      <c r="Q20" s="79">
        <f>'Гемодиализ (пр.11-23)'!D20</f>
        <v>0</v>
      </c>
      <c r="R20" s="79">
        <f>'Мед.реаб.(АПУ,ДС,КС) 13-23'!D20</f>
        <v>0</v>
      </c>
      <c r="S20" s="79">
        <f t="shared" si="3"/>
        <v>229366314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9">
        <f>КС!D21</f>
        <v>50127639</v>
      </c>
      <c r="E21" s="79">
        <f>'ДС (пр.13-23)'!D21</f>
        <v>13457873</v>
      </c>
      <c r="F21" s="79">
        <f t="shared" si="4"/>
        <v>143057396</v>
      </c>
      <c r="G21" s="79">
        <f>'АПУ профилактика 13-23'!D22</f>
        <v>43283257</v>
      </c>
      <c r="H21" s="79">
        <f>'АПУ профилактика 13-23'!N22</f>
        <v>12153912</v>
      </c>
      <c r="I21" s="79">
        <f>'АПУ неотл.пом. 13-23'!D21</f>
        <v>8793677</v>
      </c>
      <c r="J21" s="79">
        <f>'АПУ обращения 13-23'!D21</f>
        <v>38121051</v>
      </c>
      <c r="K21" s="79">
        <f>'ОДИ ПГГ Пр.13-23'!D21</f>
        <v>1584532</v>
      </c>
      <c r="L21" s="79">
        <f>'ОДИ МЗ РБ 13-23'!D21</f>
        <v>0</v>
      </c>
      <c r="M21" s="102">
        <f>'Тестирование на грипп 13-23'!D21</f>
        <v>0</v>
      </c>
      <c r="N21" s="79">
        <f>'ФАП (13-23)'!D21</f>
        <v>39120967</v>
      </c>
      <c r="O21" s="79"/>
      <c r="P21" s="79">
        <f>СМП!D21</f>
        <v>0</v>
      </c>
      <c r="Q21" s="79">
        <f>'Гемодиализ (пр.11-23)'!D21</f>
        <v>0</v>
      </c>
      <c r="R21" s="79">
        <f>'Мед.реаб.(АПУ,ДС,КС) 13-23'!D21</f>
        <v>0</v>
      </c>
      <c r="S21" s="79">
        <f t="shared" si="3"/>
        <v>206642908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9">
        <f>КС!D22</f>
        <v>135775007</v>
      </c>
      <c r="E22" s="79">
        <f>'ДС (пр.13-23)'!D22</f>
        <v>26751433</v>
      </c>
      <c r="F22" s="79">
        <f t="shared" si="4"/>
        <v>267494338</v>
      </c>
      <c r="G22" s="79">
        <f>'АПУ профилактика 13-23'!D23</f>
        <v>77308168</v>
      </c>
      <c r="H22" s="79">
        <f>'АПУ профилактика 13-23'!N23</f>
        <v>20632535</v>
      </c>
      <c r="I22" s="79">
        <f>'АПУ неотл.пом. 13-23'!D22</f>
        <v>17424437</v>
      </c>
      <c r="J22" s="79">
        <f>'АПУ обращения 13-23'!D22</f>
        <v>92563120</v>
      </c>
      <c r="K22" s="79">
        <f>'ОДИ ПГГ Пр.13-23'!D22</f>
        <v>2397559</v>
      </c>
      <c r="L22" s="79">
        <f>'ОДИ МЗ РБ 13-23'!D22</f>
        <v>0</v>
      </c>
      <c r="M22" s="102">
        <f>'Тестирование на грипп 13-23'!D22</f>
        <v>0</v>
      </c>
      <c r="N22" s="79">
        <f>'ФАП (13-23)'!D22</f>
        <v>57168519</v>
      </c>
      <c r="O22" s="79"/>
      <c r="P22" s="79">
        <f>СМП!D22</f>
        <v>0</v>
      </c>
      <c r="Q22" s="79">
        <f>'Гемодиализ (пр.11-23)'!D22</f>
        <v>0</v>
      </c>
      <c r="R22" s="79">
        <f>'Мед.реаб.(АПУ,ДС,КС) 13-23'!D22</f>
        <v>0</v>
      </c>
      <c r="S22" s="79">
        <f t="shared" si="3"/>
        <v>430020778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9">
        <f>КС!D23</f>
        <v>0</v>
      </c>
      <c r="E23" s="79">
        <f>'ДС (пр.13-23)'!D23</f>
        <v>0</v>
      </c>
      <c r="F23" s="79">
        <f t="shared" si="4"/>
        <v>4609368</v>
      </c>
      <c r="G23" s="79">
        <f>'АПУ профилактика 13-23'!D24</f>
        <v>0</v>
      </c>
      <c r="H23" s="79">
        <f>'АПУ профилактика 13-23'!N24</f>
        <v>0</v>
      </c>
      <c r="I23" s="79">
        <f>'АПУ неотл.пом. 13-23'!D23</f>
        <v>0</v>
      </c>
      <c r="J23" s="79">
        <f>'АПУ обращения 13-23'!D23</f>
        <v>0</v>
      </c>
      <c r="K23" s="79">
        <f>'ОДИ ПГГ Пр.13-23'!D23</f>
        <v>4609368</v>
      </c>
      <c r="L23" s="79">
        <f>'ОДИ МЗ РБ 13-23'!D23</f>
        <v>0</v>
      </c>
      <c r="M23" s="102">
        <f>'Тестирование на грипп 13-23'!D23</f>
        <v>0</v>
      </c>
      <c r="N23" s="79">
        <f>'ФАП (13-23)'!D23</f>
        <v>0</v>
      </c>
      <c r="O23" s="79"/>
      <c r="P23" s="79">
        <f>СМП!D23</f>
        <v>0</v>
      </c>
      <c r="Q23" s="79">
        <f>'Гемодиализ (пр.11-23)'!D23</f>
        <v>0</v>
      </c>
      <c r="R23" s="79">
        <f>'Мед.реаб.(АПУ,ДС,КС) 13-23'!D23</f>
        <v>0</v>
      </c>
      <c r="S23" s="79">
        <f t="shared" si="3"/>
        <v>4609368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9">
        <f>КС!D24</f>
        <v>0</v>
      </c>
      <c r="E24" s="79">
        <f>'ДС (пр.13-23)'!D24</f>
        <v>0</v>
      </c>
      <c r="F24" s="79">
        <f t="shared" si="4"/>
        <v>0</v>
      </c>
      <c r="G24" s="79">
        <f>'АПУ профилактика 13-23'!D25</f>
        <v>0</v>
      </c>
      <c r="H24" s="79">
        <f>'АПУ профилактика 13-23'!N25</f>
        <v>0</v>
      </c>
      <c r="I24" s="79">
        <f>'АПУ неотл.пом. 13-23'!D24</f>
        <v>0</v>
      </c>
      <c r="J24" s="79">
        <f>'АПУ обращения 13-23'!D24</f>
        <v>0</v>
      </c>
      <c r="K24" s="79">
        <f>'ОДИ ПГГ Пр.13-23'!D24</f>
        <v>0</v>
      </c>
      <c r="L24" s="79">
        <f>'ОДИ МЗ РБ 13-23'!D24</f>
        <v>0</v>
      </c>
      <c r="M24" s="102">
        <f>'Тестирование на грипп 13-23'!D24</f>
        <v>0</v>
      </c>
      <c r="N24" s="79">
        <f>'ФАП (13-23)'!D24</f>
        <v>0</v>
      </c>
      <c r="O24" s="79"/>
      <c r="P24" s="79">
        <f>СМП!D24</f>
        <v>0</v>
      </c>
      <c r="Q24" s="79">
        <f>'Гемодиализ (пр.11-23)'!D24</f>
        <v>0</v>
      </c>
      <c r="R24" s="79">
        <f>'Мед.реаб.(АПУ,ДС,КС) 13-23'!D24</f>
        <v>0</v>
      </c>
      <c r="S24" s="79">
        <f t="shared" si="3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9">
        <f>КС!D25</f>
        <v>58248458</v>
      </c>
      <c r="E25" s="79">
        <f>'ДС (пр.13-23)'!D25</f>
        <v>17716154</v>
      </c>
      <c r="F25" s="79">
        <f t="shared" si="4"/>
        <v>167693890</v>
      </c>
      <c r="G25" s="79">
        <f>'АПУ профилактика 13-23'!D26</f>
        <v>51955110</v>
      </c>
      <c r="H25" s="79">
        <f>'АПУ профилактика 13-23'!N26</f>
        <v>8941375</v>
      </c>
      <c r="I25" s="79">
        <f>'АПУ неотл.пом. 13-23'!D25</f>
        <v>10876314</v>
      </c>
      <c r="J25" s="79">
        <f>'АПУ обращения 13-23'!D25</f>
        <v>50309718</v>
      </c>
      <c r="K25" s="79">
        <f>'ОДИ ПГГ Пр.13-23'!D25</f>
        <v>978059</v>
      </c>
      <c r="L25" s="79">
        <f>'ОДИ МЗ РБ 13-23'!D25</f>
        <v>0</v>
      </c>
      <c r="M25" s="102">
        <f>'Тестирование на грипп 13-23'!D25</f>
        <v>0</v>
      </c>
      <c r="N25" s="79">
        <f>'ФАП (13-23)'!D25</f>
        <v>44633314</v>
      </c>
      <c r="O25" s="79"/>
      <c r="P25" s="79">
        <f>СМП!D25</f>
        <v>0</v>
      </c>
      <c r="Q25" s="79">
        <f>'Гемодиализ (пр.11-23)'!D25</f>
        <v>0</v>
      </c>
      <c r="R25" s="79">
        <f>'Мед.реаб.(АПУ,ДС,КС) 13-23'!D25</f>
        <v>0</v>
      </c>
      <c r="S25" s="79">
        <f t="shared" si="3"/>
        <v>243658502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9">
        <f>КС!D26</f>
        <v>76686916</v>
      </c>
      <c r="E26" s="79">
        <f>'ДС (пр.13-23)'!D26</f>
        <v>25135907</v>
      </c>
      <c r="F26" s="79">
        <f t="shared" si="4"/>
        <v>237879230</v>
      </c>
      <c r="G26" s="79">
        <f>'АПУ профилактика 13-23'!D27</f>
        <v>84664096</v>
      </c>
      <c r="H26" s="79">
        <f>'АПУ профилактика 13-23'!N27</f>
        <v>9066557</v>
      </c>
      <c r="I26" s="79">
        <f>'АПУ неотл.пом. 13-23'!D26</f>
        <v>16998771</v>
      </c>
      <c r="J26" s="79">
        <f>'АПУ обращения 13-23'!D26</f>
        <v>61783839</v>
      </c>
      <c r="K26" s="79">
        <f>'ОДИ ПГГ Пр.13-23'!D26</f>
        <v>713055</v>
      </c>
      <c r="L26" s="79">
        <f>'ОДИ МЗ РБ 13-23'!D26</f>
        <v>0</v>
      </c>
      <c r="M26" s="102">
        <f>'Тестирование на грипп 13-23'!D26</f>
        <v>0</v>
      </c>
      <c r="N26" s="79">
        <f>'ФАП (13-23)'!D26</f>
        <v>64652912</v>
      </c>
      <c r="O26" s="79"/>
      <c r="P26" s="79">
        <f>СМП!D26</f>
        <v>0</v>
      </c>
      <c r="Q26" s="79">
        <f>'Гемодиализ (пр.11-23)'!D26</f>
        <v>0</v>
      </c>
      <c r="R26" s="79">
        <f>'Мед.реаб.(АПУ,ДС,КС) 13-23'!D26</f>
        <v>0</v>
      </c>
      <c r="S26" s="79">
        <f t="shared" si="3"/>
        <v>339702053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9">
        <f>КС!D27</f>
        <v>125214757</v>
      </c>
      <c r="E27" s="79">
        <f>'ДС (пр.13-23)'!D27</f>
        <v>31806348</v>
      </c>
      <c r="F27" s="79">
        <f t="shared" si="4"/>
        <v>325342184</v>
      </c>
      <c r="G27" s="79">
        <f>'АПУ профилактика 13-23'!D28</f>
        <v>102850817</v>
      </c>
      <c r="H27" s="79">
        <f>'АПУ профилактика 13-23'!N28</f>
        <v>10720648</v>
      </c>
      <c r="I27" s="79">
        <f>'АПУ неотл.пом. 13-23'!D27</f>
        <v>20286355</v>
      </c>
      <c r="J27" s="79">
        <f>'АПУ обращения 13-23'!D27</f>
        <v>112091575</v>
      </c>
      <c r="K27" s="79">
        <f>'ОДИ ПГГ Пр.13-23'!D27</f>
        <v>10932053</v>
      </c>
      <c r="L27" s="79">
        <f>'ОДИ МЗ РБ 13-23'!D27</f>
        <v>0</v>
      </c>
      <c r="M27" s="102">
        <f>'Тестирование на грипп 13-23'!D27</f>
        <v>0</v>
      </c>
      <c r="N27" s="79">
        <f>'ФАП (13-23)'!D27</f>
        <v>68460736</v>
      </c>
      <c r="O27" s="79"/>
      <c r="P27" s="79">
        <f>СМП!D27</f>
        <v>0</v>
      </c>
      <c r="Q27" s="79">
        <f>'Гемодиализ (пр.11-23)'!D27</f>
        <v>0</v>
      </c>
      <c r="R27" s="79">
        <f>'Мед.реаб.(АПУ,ДС,КС) 13-23'!D27</f>
        <v>0</v>
      </c>
      <c r="S27" s="79">
        <f t="shared" si="3"/>
        <v>482363289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9">
        <f>КС!D28</f>
        <v>580063104</v>
      </c>
      <c r="E28" s="79">
        <f>'ДС (пр.13-23)'!D28</f>
        <v>64880199</v>
      </c>
      <c r="F28" s="79">
        <f t="shared" si="4"/>
        <v>590677810</v>
      </c>
      <c r="G28" s="79">
        <f>'АПУ профилактика 13-23'!D29</f>
        <v>209142839</v>
      </c>
      <c r="H28" s="79">
        <f>'АПУ профилактика 13-23'!N29</f>
        <v>18320184</v>
      </c>
      <c r="I28" s="79">
        <f>'АПУ неотл.пом. 13-23'!D28</f>
        <v>32825946</v>
      </c>
      <c r="J28" s="79">
        <f>'АПУ обращения 13-23'!D28</f>
        <v>202229213</v>
      </c>
      <c r="K28" s="79">
        <f>'ОДИ ПГГ Пр.13-23'!D28</f>
        <v>70606889</v>
      </c>
      <c r="L28" s="79">
        <f>'ОДИ МЗ РБ 13-23'!D28</f>
        <v>2154800</v>
      </c>
      <c r="M28" s="102">
        <f>'Тестирование на грипп 13-23'!D28</f>
        <v>11022810</v>
      </c>
      <c r="N28" s="79">
        <f>'ФАП (13-23)'!D28</f>
        <v>44375129</v>
      </c>
      <c r="O28" s="82"/>
      <c r="P28" s="79">
        <f>СМП!D28</f>
        <v>222799397</v>
      </c>
      <c r="Q28" s="79">
        <f>'Гемодиализ (пр.11-23)'!D28</f>
        <v>0</v>
      </c>
      <c r="R28" s="79">
        <f>'Мед.реаб.(АПУ,ДС,КС) 13-23'!D28</f>
        <v>37623733</v>
      </c>
      <c r="S28" s="79">
        <f t="shared" si="3"/>
        <v>1496044243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9">
        <f>КС!D29</f>
        <v>29743572</v>
      </c>
      <c r="E29" s="79">
        <f>'ДС (пр.13-23)'!D29</f>
        <v>10795567</v>
      </c>
      <c r="F29" s="79">
        <f t="shared" si="4"/>
        <v>114411411</v>
      </c>
      <c r="G29" s="79">
        <f>'АПУ профилактика 13-23'!D30</f>
        <v>32919947</v>
      </c>
      <c r="H29" s="79">
        <f>'АПУ профилактика 13-23'!N30</f>
        <v>4696437</v>
      </c>
      <c r="I29" s="79">
        <f>'АПУ неотл.пом. 13-23'!D29</f>
        <v>6942120</v>
      </c>
      <c r="J29" s="79">
        <f>'АПУ обращения 13-23'!D29</f>
        <v>37631724</v>
      </c>
      <c r="K29" s="79">
        <f>'ОДИ ПГГ Пр.13-23'!D29</f>
        <v>590219</v>
      </c>
      <c r="L29" s="79">
        <f>'ОДИ МЗ РБ 13-23'!D29</f>
        <v>0</v>
      </c>
      <c r="M29" s="102">
        <f>'Тестирование на грипп 13-23'!D29</f>
        <v>0</v>
      </c>
      <c r="N29" s="79">
        <f>'ФАП (13-23)'!D29</f>
        <v>31630964</v>
      </c>
      <c r="O29" s="79"/>
      <c r="P29" s="79">
        <f>СМП!D29</f>
        <v>0</v>
      </c>
      <c r="Q29" s="79">
        <f>'Гемодиализ (пр.11-23)'!D29</f>
        <v>0</v>
      </c>
      <c r="R29" s="79">
        <f>'Мед.реаб.(АПУ,ДС,КС) 13-23'!D29</f>
        <v>0</v>
      </c>
      <c r="S29" s="79">
        <f t="shared" si="3"/>
        <v>154950550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9">
        <f>КС!D30</f>
        <v>28946102</v>
      </c>
      <c r="E30" s="79">
        <f>'ДС (пр.13-23)'!D30</f>
        <v>8330324</v>
      </c>
      <c r="F30" s="79">
        <f t="shared" si="4"/>
        <v>85253821</v>
      </c>
      <c r="G30" s="79">
        <f>'АПУ профилактика 13-23'!D31</f>
        <v>24801087</v>
      </c>
      <c r="H30" s="79">
        <f>'АПУ профилактика 13-23'!N31</f>
        <v>6399757</v>
      </c>
      <c r="I30" s="79">
        <f>'АПУ неотл.пом. 13-23'!D30</f>
        <v>5339856</v>
      </c>
      <c r="J30" s="79">
        <f>'АПУ обращения 13-23'!D30</f>
        <v>21927846</v>
      </c>
      <c r="K30" s="79">
        <f>'ОДИ ПГГ Пр.13-23'!D30</f>
        <v>305718</v>
      </c>
      <c r="L30" s="79">
        <f>'ОДИ МЗ РБ 13-23'!D30</f>
        <v>0</v>
      </c>
      <c r="M30" s="102">
        <f>'Тестирование на грипп 13-23'!D30</f>
        <v>0</v>
      </c>
      <c r="N30" s="79">
        <f>'ФАП (13-23)'!D30</f>
        <v>26479557</v>
      </c>
      <c r="O30" s="79"/>
      <c r="P30" s="79">
        <f>СМП!D30</f>
        <v>0</v>
      </c>
      <c r="Q30" s="79">
        <f>'Гемодиализ (пр.11-23)'!D30</f>
        <v>0</v>
      </c>
      <c r="R30" s="79">
        <f>'Мед.реаб.(АПУ,ДС,КС) 13-23'!D30</f>
        <v>0</v>
      </c>
      <c r="S30" s="79">
        <f t="shared" si="3"/>
        <v>122530247</v>
      </c>
    </row>
    <row r="31" spans="1:19" x14ac:dyDescent="0.2">
      <c r="A31" s="25">
        <v>21</v>
      </c>
      <c r="B31" s="12" t="s">
        <v>81</v>
      </c>
      <c r="C31" s="10" t="s">
        <v>82</v>
      </c>
      <c r="D31" s="79">
        <f>КС!D31</f>
        <v>194446524</v>
      </c>
      <c r="E31" s="79">
        <f>'ДС (пр.13-23)'!D31</f>
        <v>42365899</v>
      </c>
      <c r="F31" s="79">
        <f t="shared" si="4"/>
        <v>405416492</v>
      </c>
      <c r="G31" s="79">
        <f>'АПУ профилактика 13-23'!D32</f>
        <v>131394858</v>
      </c>
      <c r="H31" s="79">
        <f>'АПУ профилактика 13-23'!N32</f>
        <v>24755104</v>
      </c>
      <c r="I31" s="79">
        <f>'АПУ неотл.пом. 13-23'!D31</f>
        <v>24769010</v>
      </c>
      <c r="J31" s="79">
        <f>'АПУ обращения 13-23'!D31</f>
        <v>157005726</v>
      </c>
      <c r="K31" s="79">
        <f>'ОДИ ПГГ Пр.13-23'!D31</f>
        <v>8361372</v>
      </c>
      <c r="L31" s="79">
        <f>'ОДИ МЗ РБ 13-23'!D31</f>
        <v>0</v>
      </c>
      <c r="M31" s="102">
        <f>'Тестирование на грипп 13-23'!D31</f>
        <v>0</v>
      </c>
      <c r="N31" s="79">
        <f>'ФАП (13-23)'!D31</f>
        <v>59130422</v>
      </c>
      <c r="O31" s="83"/>
      <c r="P31" s="79">
        <f>СМП!D31</f>
        <v>0</v>
      </c>
      <c r="Q31" s="79">
        <f>'Гемодиализ (пр.11-23)'!D31</f>
        <v>0</v>
      </c>
      <c r="R31" s="79">
        <f>'Мед.реаб.(АПУ,ДС,КС) 13-23'!D31</f>
        <v>14080949</v>
      </c>
      <c r="S31" s="79">
        <f t="shared" si="3"/>
        <v>656309864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9">
        <f>КС!D32</f>
        <v>374012835</v>
      </c>
      <c r="E32" s="79">
        <f>'ДС (пр.13-23)'!D32</f>
        <v>35251097</v>
      </c>
      <c r="F32" s="79">
        <f t="shared" si="4"/>
        <v>342270116</v>
      </c>
      <c r="G32" s="79">
        <f>'АПУ профилактика 13-23'!D33</f>
        <v>121015666</v>
      </c>
      <c r="H32" s="79">
        <f>'АПУ профилактика 13-23'!N33</f>
        <v>24898571</v>
      </c>
      <c r="I32" s="79">
        <f>'АПУ неотл.пом. 13-23'!D32</f>
        <v>23980867</v>
      </c>
      <c r="J32" s="79">
        <f>'АПУ обращения 13-23'!D32</f>
        <v>121164193</v>
      </c>
      <c r="K32" s="79">
        <f>'ОДИ ПГГ Пр.13-23'!D32</f>
        <v>40746612</v>
      </c>
      <c r="L32" s="79">
        <f>'ОДИ МЗ РБ 13-23'!D32</f>
        <v>2089500</v>
      </c>
      <c r="M32" s="102">
        <f>'Тестирование на грипп 13-23'!D32</f>
        <v>7083154</v>
      </c>
      <c r="N32" s="79">
        <f>'ФАП (13-23)'!D32</f>
        <v>1291553</v>
      </c>
      <c r="O32" s="82"/>
      <c r="P32" s="79">
        <f>СМП!D32</f>
        <v>151763448</v>
      </c>
      <c r="Q32" s="79">
        <f>'Гемодиализ (пр.11-23)'!D32</f>
        <v>0</v>
      </c>
      <c r="R32" s="79">
        <f>'Мед.реаб.(АПУ,ДС,КС) 13-23'!D32</f>
        <v>5032954</v>
      </c>
      <c r="S32" s="79">
        <f t="shared" si="3"/>
        <v>908330450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9">
        <f>КС!D33</f>
        <v>0</v>
      </c>
      <c r="E33" s="79">
        <f>'ДС (пр.13-23)'!D33</f>
        <v>7203787</v>
      </c>
      <c r="F33" s="79">
        <f t="shared" si="4"/>
        <v>118484479</v>
      </c>
      <c r="G33" s="79">
        <f>'АПУ профилактика 13-23'!D34</f>
        <v>49305943</v>
      </c>
      <c r="H33" s="79">
        <f>'АПУ профилактика 13-23'!N34</f>
        <v>5365708</v>
      </c>
      <c r="I33" s="79">
        <f>'АПУ неотл.пом. 13-23'!D33</f>
        <v>9927695</v>
      </c>
      <c r="J33" s="79">
        <f>'АПУ обращения 13-23'!D33</f>
        <v>52893251</v>
      </c>
      <c r="K33" s="79">
        <f>'ОДИ ПГГ Пр.13-23'!D33</f>
        <v>991882</v>
      </c>
      <c r="L33" s="79">
        <f>'ОДИ МЗ РБ 13-23'!D33</f>
        <v>0</v>
      </c>
      <c r="M33" s="102">
        <f>'Тестирование на грипп 13-23'!D33</f>
        <v>0</v>
      </c>
      <c r="N33" s="79">
        <f>'ФАП (13-23)'!D33</f>
        <v>0</v>
      </c>
      <c r="O33" s="82"/>
      <c r="P33" s="79">
        <f>СМП!D33</f>
        <v>24201955</v>
      </c>
      <c r="Q33" s="79">
        <f>'Гемодиализ (пр.11-23)'!D33</f>
        <v>0</v>
      </c>
      <c r="R33" s="79">
        <f>'Мед.реаб.(АПУ,ДС,КС) 13-23'!D33</f>
        <v>0</v>
      </c>
      <c r="S33" s="79">
        <f t="shared" si="3"/>
        <v>149890221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>КС!D34</f>
        <v>0</v>
      </c>
      <c r="E34" s="79">
        <f>'ДС (пр.13-23)'!D34</f>
        <v>0</v>
      </c>
      <c r="F34" s="79">
        <f t="shared" si="4"/>
        <v>4939490</v>
      </c>
      <c r="G34" s="79">
        <f>'АПУ профилактика 13-23'!D35</f>
        <v>0</v>
      </c>
      <c r="H34" s="79">
        <f>'АПУ профилактика 13-23'!N35</f>
        <v>0</v>
      </c>
      <c r="I34" s="79">
        <f>'АПУ неотл.пом. 13-23'!D34</f>
        <v>0</v>
      </c>
      <c r="J34" s="79">
        <f>'АПУ обращения 13-23'!D34</f>
        <v>0</v>
      </c>
      <c r="K34" s="79">
        <f>'ОДИ ПГГ Пр.13-23'!D34</f>
        <v>4939490</v>
      </c>
      <c r="L34" s="79">
        <f>'ОДИ МЗ РБ 13-23'!D34</f>
        <v>0</v>
      </c>
      <c r="M34" s="102">
        <f>'Тестирование на грипп 13-23'!D34</f>
        <v>0</v>
      </c>
      <c r="N34" s="79">
        <f>'ФАП (13-23)'!D34</f>
        <v>0</v>
      </c>
      <c r="O34" s="79"/>
      <c r="P34" s="79">
        <f>СМП!D34</f>
        <v>0</v>
      </c>
      <c r="Q34" s="79">
        <f>'Гемодиализ (пр.11-23)'!D34</f>
        <v>0</v>
      </c>
      <c r="R34" s="79">
        <f>'Мед.реаб.(АПУ,ДС,КС) 13-23'!D34</f>
        <v>0</v>
      </c>
      <c r="S34" s="79">
        <f t="shared" si="3"/>
        <v>4939490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9">
        <f>КС!D35</f>
        <v>0</v>
      </c>
      <c r="E35" s="79">
        <f>'ДС (пр.13-23)'!D35</f>
        <v>0</v>
      </c>
      <c r="F35" s="79">
        <f t="shared" si="4"/>
        <v>0</v>
      </c>
      <c r="G35" s="79">
        <f>'АПУ профилактика 13-23'!D36</f>
        <v>0</v>
      </c>
      <c r="H35" s="79">
        <f>'АПУ профилактика 13-23'!N36</f>
        <v>0</v>
      </c>
      <c r="I35" s="79">
        <f>'АПУ неотл.пом. 13-23'!D35</f>
        <v>0</v>
      </c>
      <c r="J35" s="79">
        <f>'АПУ обращения 13-23'!D35</f>
        <v>0</v>
      </c>
      <c r="K35" s="79">
        <f>'ОДИ ПГГ Пр.13-23'!D35</f>
        <v>0</v>
      </c>
      <c r="L35" s="79">
        <f>'ОДИ МЗ РБ 13-23'!D35</f>
        <v>0</v>
      </c>
      <c r="M35" s="102">
        <f>'Тестирование на грипп 13-23'!D35</f>
        <v>0</v>
      </c>
      <c r="N35" s="79">
        <f>'ФАП (13-23)'!D35</f>
        <v>0</v>
      </c>
      <c r="O35" s="79"/>
      <c r="P35" s="79">
        <f>СМП!D35</f>
        <v>0</v>
      </c>
      <c r="Q35" s="79">
        <f>'Гемодиализ (пр.11-23)'!D35</f>
        <v>0</v>
      </c>
      <c r="R35" s="79">
        <f>'Мед.реаб.(АПУ,ДС,КС) 13-23'!D35</f>
        <v>19406618</v>
      </c>
      <c r="S35" s="79">
        <f t="shared" si="3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9">
        <f>КС!D36</f>
        <v>1233600489</v>
      </c>
      <c r="E36" s="79">
        <f>'ДС (пр.13-23)'!D36</f>
        <v>114280248</v>
      </c>
      <c r="F36" s="79">
        <f t="shared" si="4"/>
        <v>954052331</v>
      </c>
      <c r="G36" s="79">
        <f>'АПУ профилактика 13-23'!D37</f>
        <v>366096154</v>
      </c>
      <c r="H36" s="79">
        <f>'АПУ профилактика 13-23'!N37</f>
        <v>75064884</v>
      </c>
      <c r="I36" s="79">
        <f>'АПУ неотл.пом. 13-23'!D36</f>
        <v>54002473</v>
      </c>
      <c r="J36" s="79">
        <f>'АПУ обращения 13-23'!D36</f>
        <v>319291304</v>
      </c>
      <c r="K36" s="79">
        <f>'ОДИ ПГГ Пр.13-23'!D36</f>
        <v>87379299</v>
      </c>
      <c r="L36" s="79">
        <f>'ОДИ МЗ РБ 13-23'!D36</f>
        <v>3644016</v>
      </c>
      <c r="M36" s="102">
        <f>'Тестирование на грипп 13-23'!D36</f>
        <v>13514079</v>
      </c>
      <c r="N36" s="79">
        <f>'ФАП (13-23)'!D36</f>
        <v>35060122</v>
      </c>
      <c r="O36" s="79"/>
      <c r="P36" s="79">
        <f>СМП!D36</f>
        <v>0</v>
      </c>
      <c r="Q36" s="79">
        <f>'Гемодиализ (пр.11-23)'!D36</f>
        <v>1521957</v>
      </c>
      <c r="R36" s="79">
        <f>'Мед.реаб.(АПУ,ДС,КС) 13-23'!D36</f>
        <v>31445694</v>
      </c>
      <c r="S36" s="79">
        <f t="shared" si="3"/>
        <v>2334900719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9">
        <f>КС!D37</f>
        <v>194880446</v>
      </c>
      <c r="E37" s="79">
        <f>'ДС (пр.13-23)'!D37</f>
        <v>37013998</v>
      </c>
      <c r="F37" s="79">
        <f t="shared" si="4"/>
        <v>261092335</v>
      </c>
      <c r="G37" s="79">
        <f>'АПУ профилактика 13-23'!D38</f>
        <v>103283082</v>
      </c>
      <c r="H37" s="79">
        <f>'АПУ профилактика 13-23'!N38</f>
        <v>2912287</v>
      </c>
      <c r="I37" s="79">
        <f>'АПУ неотл.пом. 13-23'!D37</f>
        <v>19587029</v>
      </c>
      <c r="J37" s="79">
        <f>'АПУ обращения 13-23'!D37</f>
        <v>86285260</v>
      </c>
      <c r="K37" s="79">
        <f>'ОДИ ПГГ Пр.13-23'!D37</f>
        <v>22822816</v>
      </c>
      <c r="L37" s="79">
        <f>'ОДИ МЗ РБ 13-23'!D37</f>
        <v>1916073</v>
      </c>
      <c r="M37" s="102">
        <f>'Тестирование на грипп 13-23'!D37</f>
        <v>221598</v>
      </c>
      <c r="N37" s="79">
        <f>'ФАП (13-23)'!D37</f>
        <v>24064190</v>
      </c>
      <c r="O37" s="79"/>
      <c r="P37" s="79">
        <f>СМП!D37</f>
        <v>0</v>
      </c>
      <c r="Q37" s="79">
        <f>'Гемодиализ (пр.11-23)'!D37</f>
        <v>757700</v>
      </c>
      <c r="R37" s="79">
        <f>'Мед.реаб.(АПУ,ДС,КС) 13-23'!D37</f>
        <v>0</v>
      </c>
      <c r="S37" s="79">
        <f t="shared" si="3"/>
        <v>493744479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>КС!D38</f>
        <v>97133746</v>
      </c>
      <c r="E38" s="79">
        <f>'ДС (пр.13-23)'!D38</f>
        <v>31879772</v>
      </c>
      <c r="F38" s="79">
        <f t="shared" si="4"/>
        <v>204060651</v>
      </c>
      <c r="G38" s="79">
        <f>'АПУ профилактика 13-23'!D39</f>
        <v>125005714</v>
      </c>
      <c r="H38" s="79">
        <f>'АПУ профилактика 13-23'!N39</f>
        <v>0</v>
      </c>
      <c r="I38" s="79">
        <f>'АПУ неотл.пом. 13-23'!D38</f>
        <v>19691699</v>
      </c>
      <c r="J38" s="79">
        <f>'АПУ обращения 13-23'!D38</f>
        <v>56042593</v>
      </c>
      <c r="K38" s="79">
        <f>'ОДИ ПГГ Пр.13-23'!D38</f>
        <v>3320645</v>
      </c>
      <c r="L38" s="79">
        <f>'ОДИ МЗ РБ 13-23'!D38</f>
        <v>0</v>
      </c>
      <c r="M38" s="102">
        <f>'Тестирование на грипп 13-23'!D38</f>
        <v>0</v>
      </c>
      <c r="N38" s="79">
        <f>'ФАП (13-23)'!D38</f>
        <v>0</v>
      </c>
      <c r="O38" s="79"/>
      <c r="P38" s="79">
        <f>СМП!D38</f>
        <v>0</v>
      </c>
      <c r="Q38" s="79">
        <f>'Гемодиализ (пр.11-23)'!D38</f>
        <v>0</v>
      </c>
      <c r="R38" s="79">
        <f>'Мед.реаб.(АПУ,ДС,КС) 13-23'!D38</f>
        <v>15681919</v>
      </c>
      <c r="S38" s="79">
        <f t="shared" si="3"/>
        <v>348756088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9">
        <f>КС!D39</f>
        <v>0</v>
      </c>
      <c r="E39" s="79">
        <f>'ДС (пр.13-23)'!D39</f>
        <v>0</v>
      </c>
      <c r="F39" s="79">
        <f t="shared" si="4"/>
        <v>145798513</v>
      </c>
      <c r="G39" s="79">
        <f>'АПУ профилактика 13-23'!D40</f>
        <v>8303555</v>
      </c>
      <c r="H39" s="79">
        <f>'АПУ профилактика 13-23'!N40</f>
        <v>0</v>
      </c>
      <c r="I39" s="79">
        <f>'АПУ неотл.пом. 13-23'!D39</f>
        <v>7883150</v>
      </c>
      <c r="J39" s="79">
        <f>'АПУ обращения 13-23'!D39</f>
        <v>129611808</v>
      </c>
      <c r="K39" s="79">
        <f>'ОДИ ПГГ Пр.13-23'!D39</f>
        <v>0</v>
      </c>
      <c r="L39" s="79">
        <f>'ОДИ МЗ РБ 13-23'!D39</f>
        <v>0</v>
      </c>
      <c r="M39" s="102">
        <f>'Тестирование на грипп 13-23'!D39</f>
        <v>0</v>
      </c>
      <c r="N39" s="79">
        <f>'ФАП (13-23)'!D39</f>
        <v>0</v>
      </c>
      <c r="O39" s="79"/>
      <c r="P39" s="79">
        <f>СМП!D39</f>
        <v>0</v>
      </c>
      <c r="Q39" s="79">
        <f>'Гемодиализ (пр.11-23)'!D39</f>
        <v>0</v>
      </c>
      <c r="R39" s="79">
        <f>'Мед.реаб.(АПУ,ДС,КС) 13-23'!D39</f>
        <v>0</v>
      </c>
      <c r="S39" s="79">
        <f t="shared" si="3"/>
        <v>145798513</v>
      </c>
    </row>
    <row r="40" spans="1:19" s="22" customFormat="1" x14ac:dyDescent="0.2">
      <c r="A40" s="25">
        <v>30</v>
      </c>
      <c r="B40" s="23" t="s">
        <v>98</v>
      </c>
      <c r="C40" s="76" t="s">
        <v>292</v>
      </c>
      <c r="D40" s="79">
        <f>КС!D40</f>
        <v>0</v>
      </c>
      <c r="E40" s="79">
        <f>'ДС (пр.13-23)'!D40</f>
        <v>0</v>
      </c>
      <c r="F40" s="79">
        <f t="shared" si="4"/>
        <v>0</v>
      </c>
      <c r="G40" s="79">
        <f>'АПУ профилактика 13-23'!D41</f>
        <v>0</v>
      </c>
      <c r="H40" s="79">
        <f>'АПУ профилактика 13-23'!N41</f>
        <v>0</v>
      </c>
      <c r="I40" s="79">
        <f>'АПУ неотл.пом. 13-23'!D40</f>
        <v>0</v>
      </c>
      <c r="J40" s="79">
        <f>'АПУ обращения 13-23'!D40</f>
        <v>0</v>
      </c>
      <c r="K40" s="79">
        <f>'ОДИ ПГГ Пр.13-23'!D40</f>
        <v>0</v>
      </c>
      <c r="L40" s="79">
        <f>'ОДИ МЗ РБ 13-23'!D40</f>
        <v>0</v>
      </c>
      <c r="M40" s="102">
        <f>'Тестирование на грипп 13-23'!D40</f>
        <v>0</v>
      </c>
      <c r="N40" s="79">
        <f>'ФАП (13-23)'!D40</f>
        <v>0</v>
      </c>
      <c r="O40" s="82"/>
      <c r="P40" s="79">
        <f>СМП!D40</f>
        <v>649367174</v>
      </c>
      <c r="Q40" s="79">
        <f>'Гемодиализ (пр.11-23)'!D40</f>
        <v>0</v>
      </c>
      <c r="R40" s="79">
        <f>'Мед.реаб.(АПУ,ДС,КС) 13-23'!D40</f>
        <v>0</v>
      </c>
      <c r="S40" s="79">
        <f t="shared" si="3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>КС!D41</f>
        <v>0</v>
      </c>
      <c r="E41" s="79">
        <f>'ДС (пр.13-23)'!D41</f>
        <v>5111259</v>
      </c>
      <c r="F41" s="79">
        <f t="shared" si="4"/>
        <v>33083679</v>
      </c>
      <c r="G41" s="79">
        <f>'АПУ профилактика 13-23'!D42</f>
        <v>12547363</v>
      </c>
      <c r="H41" s="79">
        <f>'АПУ профилактика 13-23'!N42</f>
        <v>219420</v>
      </c>
      <c r="I41" s="79">
        <f>'АПУ неотл.пом. 13-23'!D41</f>
        <v>2562518</v>
      </c>
      <c r="J41" s="79">
        <f>'АПУ обращения 13-23'!D41</f>
        <v>17047633</v>
      </c>
      <c r="K41" s="79">
        <f>'ОДИ ПГГ Пр.13-23'!D41</f>
        <v>706745</v>
      </c>
      <c r="L41" s="79">
        <f>'ОДИ МЗ РБ 13-23'!D41</f>
        <v>0</v>
      </c>
      <c r="M41" s="102">
        <f>'Тестирование на грипп 13-23'!D41</f>
        <v>0</v>
      </c>
      <c r="N41" s="79">
        <f>'ФАП (13-23)'!D41</f>
        <v>0</v>
      </c>
      <c r="O41" s="82"/>
      <c r="P41" s="79">
        <f>СМП!D41</f>
        <v>0</v>
      </c>
      <c r="Q41" s="79">
        <f>'Гемодиализ (пр.11-23)'!D41</f>
        <v>0</v>
      </c>
      <c r="R41" s="79">
        <f>'Мед.реаб.(АПУ,ДС,КС) 13-23'!D41</f>
        <v>0</v>
      </c>
      <c r="S41" s="79">
        <f t="shared" si="3"/>
        <v>38194938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9">
        <f>КС!D42</f>
        <v>459282331</v>
      </c>
      <c r="E42" s="79">
        <f>'ДС (пр.13-23)'!D42</f>
        <v>54425452</v>
      </c>
      <c r="F42" s="79">
        <f t="shared" si="4"/>
        <v>492291270</v>
      </c>
      <c r="G42" s="79">
        <f>'АПУ профилактика 13-23'!D43</f>
        <v>165827564</v>
      </c>
      <c r="H42" s="79">
        <f>'АПУ профилактика 13-23'!N43</f>
        <v>25604654</v>
      </c>
      <c r="I42" s="79">
        <f>'АПУ неотл.пом. 13-23'!D42</f>
        <v>32674628</v>
      </c>
      <c r="J42" s="79">
        <f>'АПУ обращения 13-23'!D42</f>
        <v>163763968</v>
      </c>
      <c r="K42" s="79">
        <f>'ОДИ ПГГ Пр.13-23'!D42</f>
        <v>45734993</v>
      </c>
      <c r="L42" s="79">
        <f>'ОДИ МЗ РБ 13-23'!D42</f>
        <v>1552590</v>
      </c>
      <c r="M42" s="102">
        <f>'Тестирование на грипп 13-23'!D42</f>
        <v>10570474</v>
      </c>
      <c r="N42" s="79">
        <f>'ФАП (13-23)'!D42</f>
        <v>46562399</v>
      </c>
      <c r="O42" s="82"/>
      <c r="P42" s="79">
        <f>СМП!D42</f>
        <v>228613968</v>
      </c>
      <c r="Q42" s="79">
        <f>'Гемодиализ (пр.11-23)'!D42</f>
        <v>0</v>
      </c>
      <c r="R42" s="79">
        <f>'Мед.реаб.(АПУ,ДС,КС) 13-23'!D42</f>
        <v>13598334</v>
      </c>
      <c r="S42" s="79">
        <f t="shared" si="3"/>
        <v>1248211355</v>
      </c>
    </row>
    <row r="43" spans="1:19" x14ac:dyDescent="0.2">
      <c r="A43" s="25">
        <v>33</v>
      </c>
      <c r="B43" s="12" t="s">
        <v>101</v>
      </c>
      <c r="C43" s="10" t="s">
        <v>39</v>
      </c>
      <c r="D43" s="79">
        <f>КС!D43</f>
        <v>521091251</v>
      </c>
      <c r="E43" s="79">
        <f>'ДС (пр.13-23)'!D43</f>
        <v>71640054</v>
      </c>
      <c r="F43" s="79">
        <f t="shared" si="4"/>
        <v>617042891</v>
      </c>
      <c r="G43" s="79">
        <f>'АПУ профилактика 13-23'!D44</f>
        <v>243313348</v>
      </c>
      <c r="H43" s="79">
        <f>'АПУ профилактика 13-23'!N44</f>
        <v>36712101</v>
      </c>
      <c r="I43" s="79">
        <f>'АПУ неотл.пом. 13-23'!D43</f>
        <v>45128276</v>
      </c>
      <c r="J43" s="79">
        <f>'АПУ обращения 13-23'!D43</f>
        <v>247342295</v>
      </c>
      <c r="K43" s="79">
        <f>'ОДИ ПГГ Пр.13-23'!D43</f>
        <v>36701663</v>
      </c>
      <c r="L43" s="79">
        <f>'ОДИ МЗ РБ 13-23'!D43</f>
        <v>2326950</v>
      </c>
      <c r="M43" s="102">
        <f>'Тестирование на грипп 13-23'!D43</f>
        <v>5518258</v>
      </c>
      <c r="N43" s="79">
        <f>'ФАП (13-23)'!D43</f>
        <v>0</v>
      </c>
      <c r="O43" s="83"/>
      <c r="P43" s="79">
        <f>СМП!D43</f>
        <v>0</v>
      </c>
      <c r="Q43" s="79">
        <f>'Гемодиализ (пр.11-23)'!D43</f>
        <v>0</v>
      </c>
      <c r="R43" s="79">
        <f>'Мед.реаб.(АПУ,ДС,КС) 13-23'!D43</f>
        <v>4492720</v>
      </c>
      <c r="S43" s="79">
        <f t="shared" ref="S43:S74" si="5">D43+E43+F43+P43+Q43+R43</f>
        <v>1214266916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9">
        <f>КС!D44</f>
        <v>50306868</v>
      </c>
      <c r="E44" s="79">
        <f>'ДС (пр.13-23)'!D44</f>
        <v>14821224</v>
      </c>
      <c r="F44" s="79">
        <f t="shared" si="4"/>
        <v>158845743</v>
      </c>
      <c r="G44" s="79">
        <f>'АПУ профилактика 13-23'!D45</f>
        <v>45993298</v>
      </c>
      <c r="H44" s="79">
        <f>'АПУ профилактика 13-23'!N45</f>
        <v>6014365</v>
      </c>
      <c r="I44" s="79">
        <f>'АПУ неотл.пом. 13-23'!D44</f>
        <v>9939288</v>
      </c>
      <c r="J44" s="79">
        <f>'АПУ обращения 13-23'!D44</f>
        <v>46806355</v>
      </c>
      <c r="K44" s="79">
        <f>'ОДИ ПГГ Пр.13-23'!D44</f>
        <v>678986</v>
      </c>
      <c r="L44" s="79">
        <f>'ОДИ МЗ РБ 13-23'!D44</f>
        <v>0</v>
      </c>
      <c r="M44" s="102">
        <f>'Тестирование на грипп 13-23'!D44</f>
        <v>0</v>
      </c>
      <c r="N44" s="79">
        <f>'ФАП (13-23)'!D44</f>
        <v>49413451</v>
      </c>
      <c r="O44" s="79"/>
      <c r="P44" s="79">
        <f>СМП!D44</f>
        <v>0</v>
      </c>
      <c r="Q44" s="79">
        <f>'Гемодиализ (пр.11-23)'!D44</f>
        <v>0</v>
      </c>
      <c r="R44" s="79">
        <f>'Мед.реаб.(АПУ,ДС,КС) 13-23'!D44</f>
        <v>0</v>
      </c>
      <c r="S44" s="79">
        <f t="shared" si="5"/>
        <v>223973835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9">
        <f>КС!D45</f>
        <v>355554742</v>
      </c>
      <c r="E45" s="79">
        <f>'ДС (пр.13-23)'!D45</f>
        <v>50960586</v>
      </c>
      <c r="F45" s="79">
        <f t="shared" si="4"/>
        <v>425296985</v>
      </c>
      <c r="G45" s="79">
        <f>'АПУ профилактика 13-23'!D46</f>
        <v>155820589</v>
      </c>
      <c r="H45" s="79">
        <f>'АПУ профилактика 13-23'!N46</f>
        <v>22783135</v>
      </c>
      <c r="I45" s="79">
        <f>'АПУ неотл.пом. 13-23'!D45</f>
        <v>31042624</v>
      </c>
      <c r="J45" s="79">
        <f>'АПУ обращения 13-23'!D45</f>
        <v>160575641</v>
      </c>
      <c r="K45" s="79">
        <f>'ОДИ ПГГ Пр.13-23'!D45</f>
        <v>12838198</v>
      </c>
      <c r="L45" s="79">
        <f>'ОДИ МЗ РБ 13-23'!D45</f>
        <v>0</v>
      </c>
      <c r="M45" s="102">
        <f>'Тестирование на грипп 13-23'!D45</f>
        <v>0</v>
      </c>
      <c r="N45" s="79">
        <f>'ФАП (13-23)'!D45</f>
        <v>42236798</v>
      </c>
      <c r="O45" s="79"/>
      <c r="P45" s="79">
        <f>СМП!D45</f>
        <v>0</v>
      </c>
      <c r="Q45" s="79">
        <f>'Гемодиализ (пр.11-23)'!D45</f>
        <v>0</v>
      </c>
      <c r="R45" s="79">
        <f>'Мед.реаб.(АПУ,ДС,КС) 13-23'!D45</f>
        <v>13862198</v>
      </c>
      <c r="S45" s="79">
        <f t="shared" si="5"/>
        <v>845674511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9">
        <f>КС!D46</f>
        <v>61375532</v>
      </c>
      <c r="E46" s="79">
        <f>'ДС (пр.13-23)'!D46</f>
        <v>18694023</v>
      </c>
      <c r="F46" s="79">
        <f t="shared" si="4"/>
        <v>191048295</v>
      </c>
      <c r="G46" s="79">
        <f>'АПУ профилактика 13-23'!D47</f>
        <v>60175540</v>
      </c>
      <c r="H46" s="79">
        <f>'АПУ профилактика 13-23'!N47</f>
        <v>9495552</v>
      </c>
      <c r="I46" s="79">
        <f>'АПУ неотл.пом. 13-23'!D46</f>
        <v>11702803</v>
      </c>
      <c r="J46" s="79">
        <f>'АПУ обращения 13-23'!D46</f>
        <v>66272410</v>
      </c>
      <c r="K46" s="79">
        <f>'ОДИ ПГГ Пр.13-23'!D46</f>
        <v>2298606</v>
      </c>
      <c r="L46" s="79">
        <f>'ОДИ МЗ РБ 13-23'!D46</f>
        <v>0</v>
      </c>
      <c r="M46" s="102">
        <f>'Тестирование на грипп 13-23'!D46</f>
        <v>0</v>
      </c>
      <c r="N46" s="79">
        <f>'ФАП (13-23)'!D46</f>
        <v>41103384</v>
      </c>
      <c r="O46" s="79"/>
      <c r="P46" s="79">
        <f>СМП!D46</f>
        <v>0</v>
      </c>
      <c r="Q46" s="79">
        <f>'Гемодиализ (пр.11-23)'!D46</f>
        <v>0</v>
      </c>
      <c r="R46" s="79">
        <f>'Мед.реаб.(АПУ,ДС,КС) 13-23'!D46</f>
        <v>0</v>
      </c>
      <c r="S46" s="79">
        <f t="shared" si="5"/>
        <v>271117850</v>
      </c>
    </row>
    <row r="47" spans="1:19" x14ac:dyDescent="0.2">
      <c r="A47" s="25">
        <v>37</v>
      </c>
      <c r="B47" s="12" t="s">
        <v>105</v>
      </c>
      <c r="C47" s="10" t="s">
        <v>237</v>
      </c>
      <c r="D47" s="79">
        <f>КС!D47</f>
        <v>219531854</v>
      </c>
      <c r="E47" s="79">
        <f>'ДС (пр.13-23)'!D47</f>
        <v>52303109</v>
      </c>
      <c r="F47" s="79">
        <f t="shared" si="4"/>
        <v>433050709</v>
      </c>
      <c r="G47" s="79">
        <f>'АПУ профилактика 13-23'!D48</f>
        <v>146559528</v>
      </c>
      <c r="H47" s="79">
        <f>'АПУ профилактика 13-23'!N48</f>
        <v>43155460</v>
      </c>
      <c r="I47" s="79">
        <f>'АПУ неотл.пом. 13-23'!D47</f>
        <v>33441332</v>
      </c>
      <c r="J47" s="79">
        <f>'АПУ обращения 13-23'!D47</f>
        <v>137827494</v>
      </c>
      <c r="K47" s="79">
        <f>'ОДИ ПГГ Пр.13-23'!D47</f>
        <v>18581938</v>
      </c>
      <c r="L47" s="79">
        <f>'ОДИ МЗ РБ 13-23'!D47</f>
        <v>0</v>
      </c>
      <c r="M47" s="102">
        <f>'Тестирование на грипп 13-23'!D47</f>
        <v>0</v>
      </c>
      <c r="N47" s="79">
        <f>'ФАП (13-23)'!D47</f>
        <v>53484957</v>
      </c>
      <c r="O47" s="83"/>
      <c r="P47" s="79">
        <f>СМП!D47</f>
        <v>0</v>
      </c>
      <c r="Q47" s="79">
        <f>'Гемодиализ (пр.11-23)'!D47</f>
        <v>0</v>
      </c>
      <c r="R47" s="79">
        <f>'Мед.реаб.(АПУ,ДС,КС) 13-23'!D47</f>
        <v>0</v>
      </c>
      <c r="S47" s="79">
        <f t="shared" si="5"/>
        <v>704885672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9">
        <f>КС!D48</f>
        <v>63048593</v>
      </c>
      <c r="E48" s="79">
        <f>'ДС (пр.13-23)'!D48</f>
        <v>17812195</v>
      </c>
      <c r="F48" s="79">
        <f t="shared" si="4"/>
        <v>192725381</v>
      </c>
      <c r="G48" s="79">
        <f>'АПУ профилактика 13-23'!D49</f>
        <v>51661715</v>
      </c>
      <c r="H48" s="79">
        <f>'АПУ профилактика 13-23'!N49</f>
        <v>9693874</v>
      </c>
      <c r="I48" s="79">
        <f>'АПУ неотл.пом. 13-23'!D48</f>
        <v>11086753</v>
      </c>
      <c r="J48" s="79">
        <f>'АПУ обращения 13-23'!D48</f>
        <v>57285917</v>
      </c>
      <c r="K48" s="79">
        <f>'ОДИ ПГГ Пр.13-23'!D48</f>
        <v>1908300</v>
      </c>
      <c r="L48" s="79">
        <f>'ОДИ МЗ РБ 13-23'!D48</f>
        <v>0</v>
      </c>
      <c r="M48" s="102">
        <f>'Тестирование на грипп 13-23'!D48</f>
        <v>0</v>
      </c>
      <c r="N48" s="79">
        <f>'ФАП (13-23)'!D48</f>
        <v>61088822</v>
      </c>
      <c r="O48" s="79"/>
      <c r="P48" s="79">
        <f>СМП!D48</f>
        <v>0</v>
      </c>
      <c r="Q48" s="79">
        <f>'Гемодиализ (пр.11-23)'!D48</f>
        <v>0</v>
      </c>
      <c r="R48" s="79">
        <f>'Мед.реаб.(АПУ,ДС,КС) 13-23'!D48</f>
        <v>0</v>
      </c>
      <c r="S48" s="79">
        <f t="shared" si="5"/>
        <v>273586169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9">
        <f>КС!D49</f>
        <v>38523642</v>
      </c>
      <c r="E49" s="79">
        <f>'ДС (пр.13-23)'!D49</f>
        <v>10574166</v>
      </c>
      <c r="F49" s="79">
        <f t="shared" si="4"/>
        <v>122963106</v>
      </c>
      <c r="G49" s="79">
        <f>'АПУ профилактика 13-23'!D50</f>
        <v>31706603</v>
      </c>
      <c r="H49" s="79">
        <f>'АПУ профилактика 13-23'!N50</f>
        <v>9951271</v>
      </c>
      <c r="I49" s="79">
        <f>'АПУ неотл.пом. 13-23'!D49</f>
        <v>7231776</v>
      </c>
      <c r="J49" s="79">
        <f>'АПУ обращения 13-23'!D49</f>
        <v>38888411</v>
      </c>
      <c r="K49" s="79">
        <f>'ОДИ ПГГ Пр.13-23'!D49</f>
        <v>655942</v>
      </c>
      <c r="L49" s="79">
        <f>'ОДИ МЗ РБ 13-23'!D49</f>
        <v>0</v>
      </c>
      <c r="M49" s="102">
        <f>'Тестирование на грипп 13-23'!D49</f>
        <v>0</v>
      </c>
      <c r="N49" s="79">
        <f>'ФАП (13-23)'!D49</f>
        <v>34529103</v>
      </c>
      <c r="O49" s="79"/>
      <c r="P49" s="79">
        <f>СМП!D49</f>
        <v>0</v>
      </c>
      <c r="Q49" s="79">
        <f>'Гемодиализ (пр.11-23)'!D49</f>
        <v>0</v>
      </c>
      <c r="R49" s="79">
        <f>'Мед.реаб.(АПУ,ДС,КС) 13-23'!D49</f>
        <v>0</v>
      </c>
      <c r="S49" s="79">
        <f t="shared" si="5"/>
        <v>172060914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9">
        <f>КС!D50</f>
        <v>53687752</v>
      </c>
      <c r="E50" s="79">
        <f>'ДС (пр.13-23)'!D50</f>
        <v>19289471</v>
      </c>
      <c r="F50" s="79">
        <f t="shared" si="4"/>
        <v>197553449</v>
      </c>
      <c r="G50" s="79">
        <f>'АПУ профилактика 13-23'!D51</f>
        <v>53080034</v>
      </c>
      <c r="H50" s="79">
        <f>'АПУ профилактика 13-23'!N51</f>
        <v>15684328</v>
      </c>
      <c r="I50" s="79">
        <f>'АПУ неотл.пом. 13-23'!D50</f>
        <v>12740020</v>
      </c>
      <c r="J50" s="79">
        <f>'АПУ обращения 13-23'!D50</f>
        <v>61790553</v>
      </c>
      <c r="K50" s="79">
        <f>'ОДИ ПГГ Пр.13-23'!D50</f>
        <v>1232563</v>
      </c>
      <c r="L50" s="79">
        <f>'ОДИ МЗ РБ 13-23'!D50</f>
        <v>0</v>
      </c>
      <c r="M50" s="102">
        <f>'Тестирование на грипп 13-23'!D50</f>
        <v>0</v>
      </c>
      <c r="N50" s="79">
        <f>'ФАП (13-23)'!D50</f>
        <v>53025951</v>
      </c>
      <c r="O50" s="79"/>
      <c r="P50" s="79">
        <f>СМП!D50</f>
        <v>0</v>
      </c>
      <c r="Q50" s="79">
        <f>'Гемодиализ (пр.11-23)'!D50</f>
        <v>0</v>
      </c>
      <c r="R50" s="79">
        <f>'Мед.реаб.(АПУ,ДС,КС) 13-23'!D50</f>
        <v>0</v>
      </c>
      <c r="S50" s="79">
        <f t="shared" si="5"/>
        <v>270530672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9">
        <f>КС!D51</f>
        <v>29946768</v>
      </c>
      <c r="E51" s="79">
        <f>'ДС (пр.13-23)'!D51</f>
        <v>8894223</v>
      </c>
      <c r="F51" s="79">
        <f t="shared" si="4"/>
        <v>102979520</v>
      </c>
      <c r="G51" s="79">
        <f>'АПУ профилактика 13-23'!D52</f>
        <v>25049314</v>
      </c>
      <c r="H51" s="79">
        <f>'АПУ профилактика 13-23'!N52</f>
        <v>6720448</v>
      </c>
      <c r="I51" s="79">
        <f>'АПУ неотл.пом. 13-23'!D51</f>
        <v>5171210</v>
      </c>
      <c r="J51" s="79">
        <f>'АПУ обращения 13-23'!D51</f>
        <v>28641473</v>
      </c>
      <c r="K51" s="79">
        <f>'ОДИ ПГГ Пр.13-23'!D51</f>
        <v>383486</v>
      </c>
      <c r="L51" s="79">
        <f>'ОДИ МЗ РБ 13-23'!D51</f>
        <v>0</v>
      </c>
      <c r="M51" s="102">
        <f>'Тестирование на грипп 13-23'!D51</f>
        <v>0</v>
      </c>
      <c r="N51" s="79">
        <f>'ФАП (13-23)'!D51</f>
        <v>37013589</v>
      </c>
      <c r="O51" s="79"/>
      <c r="P51" s="79">
        <f>СМП!D51</f>
        <v>0</v>
      </c>
      <c r="Q51" s="79">
        <f>'Гемодиализ (пр.11-23)'!D51</f>
        <v>0</v>
      </c>
      <c r="R51" s="79">
        <f>'Мед.реаб.(АПУ,ДС,КС) 13-23'!D51</f>
        <v>0</v>
      </c>
      <c r="S51" s="79">
        <f t="shared" si="5"/>
        <v>141820511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9">
        <f>КС!D52</f>
        <v>59614735</v>
      </c>
      <c r="E52" s="79">
        <f>'ДС (пр.13-23)'!D52</f>
        <v>14757683</v>
      </c>
      <c r="F52" s="79">
        <f t="shared" si="4"/>
        <v>61758498</v>
      </c>
      <c r="G52" s="79">
        <f>'АПУ профилактика 13-23'!D53</f>
        <v>27213038</v>
      </c>
      <c r="H52" s="79">
        <f>'АПУ профилактика 13-23'!N53</f>
        <v>1941025</v>
      </c>
      <c r="I52" s="79">
        <f>'АПУ неотл.пом. 13-23'!D52</f>
        <v>2574153</v>
      </c>
      <c r="J52" s="79">
        <f>'АПУ обращения 13-23'!D52</f>
        <v>22677001</v>
      </c>
      <c r="K52" s="79">
        <f>'ОДИ ПГГ Пр.13-23'!D52</f>
        <v>6578828</v>
      </c>
      <c r="L52" s="79">
        <f>'ОДИ МЗ РБ 13-23'!D52</f>
        <v>0</v>
      </c>
      <c r="M52" s="102">
        <f>'Тестирование на грипп 13-23'!D52</f>
        <v>774453</v>
      </c>
      <c r="N52" s="79">
        <f>'ФАП (13-23)'!D52</f>
        <v>0</v>
      </c>
      <c r="O52" s="79"/>
      <c r="P52" s="79">
        <f>СМП!D52</f>
        <v>0</v>
      </c>
      <c r="Q52" s="79">
        <f>'Гемодиализ (пр.11-23)'!D52</f>
        <v>0</v>
      </c>
      <c r="R52" s="79">
        <f>'Мед.реаб.(АПУ,ДС,КС) 13-23'!D52</f>
        <v>0</v>
      </c>
      <c r="S52" s="79">
        <f t="shared" si="5"/>
        <v>136130916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9">
        <f>КС!D53</f>
        <v>421720566</v>
      </c>
      <c r="E53" s="79">
        <f>'ДС (пр.13-23)'!D53</f>
        <v>68241176</v>
      </c>
      <c r="F53" s="79">
        <f t="shared" si="4"/>
        <v>620627383</v>
      </c>
      <c r="G53" s="79">
        <f>'АПУ профилактика 13-23'!D54</f>
        <v>229818170</v>
      </c>
      <c r="H53" s="79">
        <f>'АПУ профилактика 13-23'!N54</f>
        <v>42969797</v>
      </c>
      <c r="I53" s="79">
        <f>'АПУ неотл.пом. 13-23'!D53</f>
        <v>42212540</v>
      </c>
      <c r="J53" s="79">
        <f>'АПУ обращения 13-23'!D53</f>
        <v>207770218</v>
      </c>
      <c r="K53" s="79">
        <f>'ОДИ ПГГ Пр.13-23'!D53</f>
        <v>77277025</v>
      </c>
      <c r="L53" s="79">
        <f>'ОДИ МЗ РБ 13-23'!D53</f>
        <v>2388000</v>
      </c>
      <c r="M53" s="102">
        <f>'Тестирование на грипп 13-23'!D53</f>
        <v>18191633</v>
      </c>
      <c r="N53" s="79">
        <f>'ФАП (13-23)'!D53</f>
        <v>0</v>
      </c>
      <c r="O53" s="82"/>
      <c r="P53" s="79">
        <f>СМП!D53</f>
        <v>392863789</v>
      </c>
      <c r="Q53" s="79">
        <f>'Гемодиализ (пр.11-23)'!D53</f>
        <v>0</v>
      </c>
      <c r="R53" s="79">
        <f>'Мед.реаб.(АПУ,ДС,КС) 13-23'!D53</f>
        <v>30688222</v>
      </c>
      <c r="S53" s="79">
        <f t="shared" si="5"/>
        <v>1534141136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9">
        <f>КС!D54</f>
        <v>59894775</v>
      </c>
      <c r="E54" s="79">
        <f>'ДС (пр.13-23)'!D54</f>
        <v>17177474</v>
      </c>
      <c r="F54" s="79">
        <f t="shared" si="4"/>
        <v>162399051</v>
      </c>
      <c r="G54" s="79">
        <f>'АПУ профилактика 13-23'!D55</f>
        <v>44578298</v>
      </c>
      <c r="H54" s="79">
        <f>'АПУ профилактика 13-23'!N55</f>
        <v>10786755</v>
      </c>
      <c r="I54" s="79">
        <f>'АПУ неотл.пом. 13-23'!D54</f>
        <v>10435798</v>
      </c>
      <c r="J54" s="79">
        <f>'АПУ обращения 13-23'!D54</f>
        <v>46853868</v>
      </c>
      <c r="K54" s="79">
        <f>'ОДИ ПГГ Пр.13-23'!D54</f>
        <v>1771302</v>
      </c>
      <c r="L54" s="79">
        <f>'ОДИ МЗ РБ 13-23'!D54</f>
        <v>0</v>
      </c>
      <c r="M54" s="102">
        <f>'Тестирование на грипп 13-23'!D54</f>
        <v>0</v>
      </c>
      <c r="N54" s="79">
        <f>'ФАП (13-23)'!D54</f>
        <v>47973030</v>
      </c>
      <c r="O54" s="79"/>
      <c r="P54" s="79">
        <f>СМП!D54</f>
        <v>0</v>
      </c>
      <c r="Q54" s="79">
        <f>'Гемодиализ (пр.11-23)'!D54</f>
        <v>0</v>
      </c>
      <c r="R54" s="79">
        <f>'Мед.реаб.(АПУ,ДС,КС) 13-23'!D54</f>
        <v>0</v>
      </c>
      <c r="S54" s="79">
        <f t="shared" si="5"/>
        <v>239471300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>КС!D55</f>
        <v>309675496</v>
      </c>
      <c r="E55" s="79">
        <f>'ДС (пр.13-23)'!D55</f>
        <v>52340468</v>
      </c>
      <c r="F55" s="79">
        <f t="shared" si="4"/>
        <v>396988898</v>
      </c>
      <c r="G55" s="79">
        <f>'АПУ профилактика 13-23'!D56</f>
        <v>158648405</v>
      </c>
      <c r="H55" s="79">
        <f>'АПУ профилактика 13-23'!N56</f>
        <v>16633742</v>
      </c>
      <c r="I55" s="79">
        <f>'АПУ неотл.пом. 13-23'!D55</f>
        <v>30687828</v>
      </c>
      <c r="J55" s="79">
        <f>'АПУ обращения 13-23'!D55</f>
        <v>151506399</v>
      </c>
      <c r="K55" s="79">
        <f>'ОДИ ПГГ Пр.13-23'!D55</f>
        <v>11958869</v>
      </c>
      <c r="L55" s="79">
        <f>'ОДИ МЗ РБ 13-23'!D55</f>
        <v>0</v>
      </c>
      <c r="M55" s="102">
        <f>'Тестирование на грипп 13-23'!D55</f>
        <v>0</v>
      </c>
      <c r="N55" s="79">
        <f>'ФАП (13-23)'!D55</f>
        <v>27553655</v>
      </c>
      <c r="O55" s="79"/>
      <c r="P55" s="79">
        <f>СМП!D55</f>
        <v>0</v>
      </c>
      <c r="Q55" s="79">
        <f>'Гемодиализ (пр.11-23)'!D55</f>
        <v>0</v>
      </c>
      <c r="R55" s="79">
        <f>'Мед.реаб.(АПУ,ДС,КС) 13-23'!D55</f>
        <v>0</v>
      </c>
      <c r="S55" s="79">
        <f t="shared" si="5"/>
        <v>759004862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9">
        <f>КС!D56</f>
        <v>45278438</v>
      </c>
      <c r="E56" s="79">
        <f>'ДС (пр.13-23)'!D56</f>
        <v>11642163</v>
      </c>
      <c r="F56" s="79">
        <f t="shared" si="4"/>
        <v>135030393</v>
      </c>
      <c r="G56" s="79">
        <f>'АПУ профилактика 13-23'!D57</f>
        <v>37143232</v>
      </c>
      <c r="H56" s="79">
        <f>'АПУ профилактика 13-23'!N57</f>
        <v>9671369</v>
      </c>
      <c r="I56" s="79">
        <f>'АПУ неотл.пом. 13-23'!D56</f>
        <v>7940730</v>
      </c>
      <c r="J56" s="79">
        <f>'АПУ обращения 13-23'!D56</f>
        <v>36041504</v>
      </c>
      <c r="K56" s="79">
        <f>'ОДИ ПГГ Пр.13-23'!D56</f>
        <v>1348030</v>
      </c>
      <c r="L56" s="79">
        <f>'ОДИ МЗ РБ 13-23'!D56</f>
        <v>0</v>
      </c>
      <c r="M56" s="102">
        <f>'Тестирование на грипп 13-23'!D56</f>
        <v>0</v>
      </c>
      <c r="N56" s="79">
        <f>'ФАП (13-23)'!D56</f>
        <v>42885528</v>
      </c>
      <c r="O56" s="79"/>
      <c r="P56" s="79">
        <f>СМП!D56</f>
        <v>0</v>
      </c>
      <c r="Q56" s="79">
        <f>'Гемодиализ (пр.11-23)'!D56</f>
        <v>0</v>
      </c>
      <c r="R56" s="79">
        <f>'Мед.реаб.(АПУ,ДС,КС) 13-23'!D56</f>
        <v>0</v>
      </c>
      <c r="S56" s="79">
        <f t="shared" si="5"/>
        <v>191950994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9">
        <f>КС!D57</f>
        <v>69587574</v>
      </c>
      <c r="E57" s="79">
        <f>'ДС (пр.13-23)'!D57</f>
        <v>19159296</v>
      </c>
      <c r="F57" s="79">
        <f t="shared" si="4"/>
        <v>213553309</v>
      </c>
      <c r="G57" s="79">
        <f>'АПУ профилактика 13-23'!D58</f>
        <v>59207790</v>
      </c>
      <c r="H57" s="79">
        <f>'АПУ профилактика 13-23'!N58</f>
        <v>14969805</v>
      </c>
      <c r="I57" s="79">
        <f>'АПУ неотл.пом. 13-23'!D57</f>
        <v>11960945</v>
      </c>
      <c r="J57" s="79">
        <f>'АПУ обращения 13-23'!D57</f>
        <v>57448284</v>
      </c>
      <c r="K57" s="79">
        <f>'ОДИ ПГГ Пр.13-23'!D57</f>
        <v>1253899</v>
      </c>
      <c r="L57" s="79">
        <f>'ОДИ МЗ РБ 13-23'!D57</f>
        <v>0</v>
      </c>
      <c r="M57" s="102">
        <f>'Тестирование на грипп 13-23'!D57</f>
        <v>0</v>
      </c>
      <c r="N57" s="79">
        <f>'ФАП (13-23)'!D57</f>
        <v>68712586</v>
      </c>
      <c r="O57" s="79"/>
      <c r="P57" s="79">
        <f>СМП!D57</f>
        <v>0</v>
      </c>
      <c r="Q57" s="79">
        <f>'Гемодиализ (пр.11-23)'!D57</f>
        <v>0</v>
      </c>
      <c r="R57" s="79">
        <f>'Мед.реаб.(АПУ,ДС,КС) 13-23'!D57</f>
        <v>2548710</v>
      </c>
      <c r="S57" s="79">
        <f t="shared" si="5"/>
        <v>304848889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9">
        <f>КС!D58</f>
        <v>88663436</v>
      </c>
      <c r="E58" s="79">
        <f>'ДС (пр.13-23)'!D58</f>
        <v>22930960</v>
      </c>
      <c r="F58" s="79">
        <f t="shared" si="4"/>
        <v>217020781</v>
      </c>
      <c r="G58" s="79">
        <f>'АПУ профилактика 13-23'!D59</f>
        <v>65827597</v>
      </c>
      <c r="H58" s="79">
        <f>'АПУ профилактика 13-23'!N59</f>
        <v>14276381</v>
      </c>
      <c r="I58" s="79">
        <f>'АПУ неотл.пом. 13-23'!D58</f>
        <v>14744943</v>
      </c>
      <c r="J58" s="79">
        <f>'АПУ обращения 13-23'!D58</f>
        <v>67073758</v>
      </c>
      <c r="K58" s="79">
        <f>'ОДИ ПГГ Пр.13-23'!D58</f>
        <v>6015040</v>
      </c>
      <c r="L58" s="79">
        <f>'ОДИ МЗ РБ 13-23'!D58</f>
        <v>0</v>
      </c>
      <c r="M58" s="102">
        <f>'Тестирование на грипп 13-23'!D58</f>
        <v>0</v>
      </c>
      <c r="N58" s="79">
        <f>'ФАП (13-23)'!D58</f>
        <v>49083062</v>
      </c>
      <c r="O58" s="79"/>
      <c r="P58" s="79">
        <f>СМП!D58</f>
        <v>0</v>
      </c>
      <c r="Q58" s="79">
        <f>'Гемодиализ (пр.11-23)'!D58</f>
        <v>0</v>
      </c>
      <c r="R58" s="79">
        <f>'Мед.реаб.(АПУ,ДС,КС) 13-23'!D58</f>
        <v>0</v>
      </c>
      <c r="S58" s="79">
        <f t="shared" si="5"/>
        <v>328615177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>КС!D59</f>
        <v>33921708</v>
      </c>
      <c r="E59" s="79">
        <f>'ДС (пр.13-23)'!D59</f>
        <v>7429888</v>
      </c>
      <c r="F59" s="79">
        <f t="shared" si="4"/>
        <v>93592400</v>
      </c>
      <c r="G59" s="79">
        <f>'АПУ профилактика 13-23'!D60</f>
        <v>22136502</v>
      </c>
      <c r="H59" s="79">
        <f>'АПУ профилактика 13-23'!N60</f>
        <v>5592403</v>
      </c>
      <c r="I59" s="79">
        <f>'АПУ неотл.пом. 13-23'!D59</f>
        <v>5029098</v>
      </c>
      <c r="J59" s="79">
        <f>'АПУ обращения 13-23'!D59</f>
        <v>26478900</v>
      </c>
      <c r="K59" s="79">
        <f>'ОДИ ПГГ Пр.13-23'!D59</f>
        <v>463552</v>
      </c>
      <c r="L59" s="79">
        <f>'ОДИ МЗ РБ 13-23'!D59</f>
        <v>0</v>
      </c>
      <c r="M59" s="102">
        <f>'Тестирование на грипп 13-23'!D59</f>
        <v>0</v>
      </c>
      <c r="N59" s="79">
        <f>'ФАП (13-23)'!D59</f>
        <v>33891945</v>
      </c>
      <c r="O59" s="79"/>
      <c r="P59" s="79">
        <f>СМП!D59</f>
        <v>0</v>
      </c>
      <c r="Q59" s="79">
        <f>'Гемодиализ (пр.11-23)'!D59</f>
        <v>0</v>
      </c>
      <c r="R59" s="79">
        <f>'Мед.реаб.(АПУ,ДС,КС) 13-23'!D59</f>
        <v>0</v>
      </c>
      <c r="S59" s="79">
        <f t="shared" si="5"/>
        <v>134943996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9">
        <f>КС!D60</f>
        <v>57104414</v>
      </c>
      <c r="E60" s="79">
        <f>'ДС (пр.13-23)'!D60</f>
        <v>15229461</v>
      </c>
      <c r="F60" s="79">
        <f t="shared" si="4"/>
        <v>160079463</v>
      </c>
      <c r="G60" s="79">
        <f>'АПУ профилактика 13-23'!D61</f>
        <v>45043029</v>
      </c>
      <c r="H60" s="79">
        <f>'АПУ профилактика 13-23'!N61</f>
        <v>7636106</v>
      </c>
      <c r="I60" s="79">
        <f>'АПУ неотл.пом. 13-23'!D60</f>
        <v>10030481</v>
      </c>
      <c r="J60" s="79">
        <f>'АПУ обращения 13-23'!D60</f>
        <v>49467223</v>
      </c>
      <c r="K60" s="79">
        <f>'ОДИ ПГГ Пр.13-23'!D60</f>
        <v>1385997</v>
      </c>
      <c r="L60" s="79">
        <f>'ОДИ МЗ РБ 13-23'!D60</f>
        <v>0</v>
      </c>
      <c r="M60" s="102">
        <f>'Тестирование на грипп 13-23'!D60</f>
        <v>0</v>
      </c>
      <c r="N60" s="79">
        <f>'ФАП (13-23)'!D60</f>
        <v>46516627</v>
      </c>
      <c r="O60" s="79"/>
      <c r="P60" s="79">
        <f>СМП!D60</f>
        <v>0</v>
      </c>
      <c r="Q60" s="79">
        <f>'Гемодиализ (пр.11-23)'!D60</f>
        <v>0</v>
      </c>
      <c r="R60" s="79">
        <f>'Мед.реаб.(АПУ,ДС,КС) 13-23'!D60</f>
        <v>0</v>
      </c>
      <c r="S60" s="79">
        <f t="shared" si="5"/>
        <v>232413338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9">
        <f>КС!D61</f>
        <v>76550427</v>
      </c>
      <c r="E61" s="79">
        <f>'ДС (пр.13-23)'!D61</f>
        <v>21536544</v>
      </c>
      <c r="F61" s="79">
        <f t="shared" si="4"/>
        <v>229213161</v>
      </c>
      <c r="G61" s="79">
        <f>'АПУ профилактика 13-23'!D62</f>
        <v>66810424</v>
      </c>
      <c r="H61" s="79">
        <f>'АПУ профилактика 13-23'!N62</f>
        <v>18161244</v>
      </c>
      <c r="I61" s="79">
        <f>'АПУ неотл.пом. 13-23'!D61</f>
        <v>14975164</v>
      </c>
      <c r="J61" s="79">
        <f>'АПУ обращения 13-23'!D61</f>
        <v>77931550</v>
      </c>
      <c r="K61" s="79">
        <f>'ОДИ ПГГ Пр.13-23'!D61</f>
        <v>2645863</v>
      </c>
      <c r="L61" s="79">
        <f>'ОДИ МЗ РБ 13-23'!D61</f>
        <v>0</v>
      </c>
      <c r="M61" s="102">
        <f>'Тестирование на грипп 13-23'!D61</f>
        <v>0</v>
      </c>
      <c r="N61" s="79">
        <f>'ФАП (13-23)'!D61</f>
        <v>48688916</v>
      </c>
      <c r="O61" s="79"/>
      <c r="P61" s="79">
        <f>СМП!D61</f>
        <v>0</v>
      </c>
      <c r="Q61" s="79">
        <f>'Гемодиализ (пр.11-23)'!D61</f>
        <v>0</v>
      </c>
      <c r="R61" s="79">
        <f>'Мед.реаб.(АПУ,ДС,КС) 13-23'!D61</f>
        <v>0</v>
      </c>
      <c r="S61" s="79">
        <f t="shared" si="5"/>
        <v>327300132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9">
        <f>КС!D62</f>
        <v>547072576</v>
      </c>
      <c r="E62" s="79">
        <f>'ДС (пр.13-23)'!D62</f>
        <v>81721074</v>
      </c>
      <c r="F62" s="79">
        <f t="shared" si="4"/>
        <v>649376920</v>
      </c>
      <c r="G62" s="79">
        <f>'АПУ профилактика 13-23'!D63</f>
        <v>237137334</v>
      </c>
      <c r="H62" s="79">
        <f>'АПУ профилактика 13-23'!N63</f>
        <v>50168469</v>
      </c>
      <c r="I62" s="79">
        <f>'АПУ неотл.пом. 13-23'!D62</f>
        <v>50975056</v>
      </c>
      <c r="J62" s="79">
        <f>'АПУ обращения 13-23'!D62</f>
        <v>219540183</v>
      </c>
      <c r="K62" s="79">
        <f>'ОДИ ПГГ Пр.13-23'!D62</f>
        <v>19744063</v>
      </c>
      <c r="L62" s="79">
        <f>'ОДИ МЗ РБ 13-23'!D62</f>
        <v>1669918</v>
      </c>
      <c r="M62" s="102">
        <f>'Тестирование на грипп 13-23'!D62</f>
        <v>0</v>
      </c>
      <c r="N62" s="79">
        <f>'ФАП (13-23)'!D62</f>
        <v>70141897</v>
      </c>
      <c r="O62" s="79"/>
      <c r="P62" s="79">
        <f>СМП!D62</f>
        <v>0</v>
      </c>
      <c r="Q62" s="79">
        <f>'Гемодиализ (пр.11-23)'!D62</f>
        <v>303080</v>
      </c>
      <c r="R62" s="79">
        <f>'Мед.реаб.(АПУ,ДС,КС) 13-23'!D62</f>
        <v>0</v>
      </c>
      <c r="S62" s="79">
        <f t="shared" si="5"/>
        <v>1278473650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9">
        <f>КС!D63</f>
        <v>53404000</v>
      </c>
      <c r="E63" s="79">
        <f>'ДС (пр.13-23)'!D63</f>
        <v>13413724</v>
      </c>
      <c r="F63" s="79">
        <f t="shared" si="4"/>
        <v>147183531</v>
      </c>
      <c r="G63" s="79">
        <f>'АПУ профилактика 13-23'!D64</f>
        <v>40885788</v>
      </c>
      <c r="H63" s="79">
        <f>'АПУ профилактика 13-23'!N64</f>
        <v>8395637</v>
      </c>
      <c r="I63" s="79">
        <f>'АПУ неотл.пом. 13-23'!D63</f>
        <v>8231754</v>
      </c>
      <c r="J63" s="79">
        <f>'АПУ обращения 13-23'!D63</f>
        <v>37157765</v>
      </c>
      <c r="K63" s="79">
        <f>'ОДИ ПГГ Пр.13-23'!D63</f>
        <v>1506261</v>
      </c>
      <c r="L63" s="79">
        <f>'ОДИ МЗ РБ 13-23'!D63</f>
        <v>0</v>
      </c>
      <c r="M63" s="102">
        <f>'Тестирование на грипп 13-23'!D63</f>
        <v>0</v>
      </c>
      <c r="N63" s="79">
        <f>'ФАП (13-23)'!D63</f>
        <v>51006326</v>
      </c>
      <c r="O63" s="79"/>
      <c r="P63" s="79">
        <f>СМП!D63</f>
        <v>0</v>
      </c>
      <c r="Q63" s="79">
        <f>'Гемодиализ (пр.11-23)'!D63</f>
        <v>0</v>
      </c>
      <c r="R63" s="79">
        <f>'Мед.реаб.(АПУ,ДС,КС) 13-23'!D63</f>
        <v>0</v>
      </c>
      <c r="S63" s="79">
        <f t="shared" si="5"/>
        <v>214001255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9">
        <f>КС!D64</f>
        <v>0</v>
      </c>
      <c r="E64" s="79">
        <f>'ДС (пр.13-23)'!D64</f>
        <v>43940</v>
      </c>
      <c r="F64" s="79">
        <f t="shared" si="4"/>
        <v>85616</v>
      </c>
      <c r="G64" s="79">
        <f>'АПУ профилактика 13-23'!D65</f>
        <v>0</v>
      </c>
      <c r="H64" s="79">
        <f>'АПУ профилактика 13-23'!N65</f>
        <v>0</v>
      </c>
      <c r="I64" s="79">
        <f>'АПУ неотл.пом. 13-23'!D64</f>
        <v>0</v>
      </c>
      <c r="J64" s="79">
        <f>'АПУ обращения 13-23'!D64</f>
        <v>85616</v>
      </c>
      <c r="K64" s="79">
        <f>'ОДИ ПГГ Пр.13-23'!D64</f>
        <v>0</v>
      </c>
      <c r="L64" s="79">
        <f>'ОДИ МЗ РБ 13-23'!D64</f>
        <v>0</v>
      </c>
      <c r="M64" s="102">
        <f>'Тестирование на грипп 13-23'!D64</f>
        <v>0</v>
      </c>
      <c r="N64" s="79">
        <f>'ФАП (13-23)'!D64</f>
        <v>0</v>
      </c>
      <c r="O64" s="79"/>
      <c r="P64" s="79">
        <f>СМП!D64</f>
        <v>0</v>
      </c>
      <c r="Q64" s="79">
        <f>'Гемодиализ (пр.11-23)'!D64</f>
        <v>0</v>
      </c>
      <c r="R64" s="79">
        <f>'Мед.реаб.(АПУ,ДС,КС) 13-23'!D64</f>
        <v>0</v>
      </c>
      <c r="S64" s="79">
        <f t="shared" si="5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9">
        <f>КС!D65</f>
        <v>178820143</v>
      </c>
      <c r="E65" s="79">
        <f>'ДС (пр.13-23)'!D65</f>
        <v>0</v>
      </c>
      <c r="F65" s="79">
        <f t="shared" si="4"/>
        <v>0</v>
      </c>
      <c r="G65" s="79">
        <f>'АПУ профилактика 13-23'!D66</f>
        <v>0</v>
      </c>
      <c r="H65" s="79">
        <f>'АПУ профилактика 13-23'!N66</f>
        <v>0</v>
      </c>
      <c r="I65" s="79">
        <f>'АПУ неотл.пом. 13-23'!D65</f>
        <v>0</v>
      </c>
      <c r="J65" s="79">
        <f>'АПУ обращения 13-23'!D65</f>
        <v>0</v>
      </c>
      <c r="K65" s="79">
        <f>'ОДИ ПГГ Пр.13-23'!D65</f>
        <v>0</v>
      </c>
      <c r="L65" s="79">
        <f>'ОДИ МЗ РБ 13-23'!D65</f>
        <v>0</v>
      </c>
      <c r="M65" s="102">
        <f>'Тестирование на грипп 13-23'!D65</f>
        <v>0</v>
      </c>
      <c r="N65" s="79">
        <f>'ФАП (13-23)'!D65</f>
        <v>0</v>
      </c>
      <c r="O65" s="79"/>
      <c r="P65" s="79">
        <f>СМП!D65</f>
        <v>0</v>
      </c>
      <c r="Q65" s="79">
        <f>'Гемодиализ (пр.11-23)'!D65</f>
        <v>0</v>
      </c>
      <c r="R65" s="79">
        <f>'Мед.реаб.(АПУ,ДС,КС) 13-23'!D65</f>
        <v>0</v>
      </c>
      <c r="S65" s="79">
        <f t="shared" si="5"/>
        <v>178820143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9">
        <f>КС!D66</f>
        <v>0</v>
      </c>
      <c r="E66" s="79">
        <f>'ДС (пр.13-23)'!D66</f>
        <v>0</v>
      </c>
      <c r="F66" s="79">
        <f t="shared" si="4"/>
        <v>0</v>
      </c>
      <c r="G66" s="79">
        <f>'АПУ профилактика 13-23'!D67</f>
        <v>0</v>
      </c>
      <c r="H66" s="79">
        <f>'АПУ профилактика 13-23'!N67</f>
        <v>0</v>
      </c>
      <c r="I66" s="79">
        <f>'АПУ неотл.пом. 13-23'!D66</f>
        <v>0</v>
      </c>
      <c r="J66" s="79">
        <f>'АПУ обращения 13-23'!D66</f>
        <v>0</v>
      </c>
      <c r="K66" s="79">
        <f>'ОДИ ПГГ Пр.13-23'!D66</f>
        <v>0</v>
      </c>
      <c r="L66" s="79">
        <f>'ОДИ МЗ РБ 13-23'!D66</f>
        <v>0</v>
      </c>
      <c r="M66" s="102">
        <f>'Тестирование на грипп 13-23'!D66</f>
        <v>0</v>
      </c>
      <c r="N66" s="79">
        <f>'ФАП (13-23)'!D66</f>
        <v>0</v>
      </c>
      <c r="O66" s="79"/>
      <c r="P66" s="79">
        <f>СМП!D66</f>
        <v>0</v>
      </c>
      <c r="Q66" s="79">
        <f>'Гемодиализ (пр.11-23)'!D66</f>
        <v>0</v>
      </c>
      <c r="R66" s="79">
        <f>'Мед.реаб.(АПУ,ДС,КС) 13-23'!D66</f>
        <v>10518852</v>
      </c>
      <c r="S66" s="79">
        <f t="shared" si="5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9">
        <f>КС!D67</f>
        <v>0</v>
      </c>
      <c r="E67" s="79">
        <f>'ДС (пр.13-23)'!D67</f>
        <v>24363521</v>
      </c>
      <c r="F67" s="79">
        <f t="shared" si="4"/>
        <v>166856056</v>
      </c>
      <c r="G67" s="79">
        <f>'АПУ профилактика 13-23'!D68</f>
        <v>105943639</v>
      </c>
      <c r="H67" s="79">
        <f>'АПУ профилактика 13-23'!N68</f>
        <v>0</v>
      </c>
      <c r="I67" s="79">
        <f>'АПУ неотл.пом. 13-23'!D67</f>
        <v>7520086</v>
      </c>
      <c r="J67" s="79">
        <f>'АПУ обращения 13-23'!D67</f>
        <v>51812742</v>
      </c>
      <c r="K67" s="79">
        <f>'ОДИ ПГГ Пр.13-23'!D67</f>
        <v>1579589</v>
      </c>
      <c r="L67" s="79">
        <f>'ОДИ МЗ РБ 13-23'!D67</f>
        <v>0</v>
      </c>
      <c r="M67" s="102">
        <f>'Тестирование на грипп 13-23'!D67</f>
        <v>0</v>
      </c>
      <c r="N67" s="79">
        <f>'ФАП (13-23)'!D67</f>
        <v>0</v>
      </c>
      <c r="O67" s="79"/>
      <c r="P67" s="79">
        <f>СМП!D67</f>
        <v>0</v>
      </c>
      <c r="Q67" s="79">
        <f>'Гемодиализ (пр.11-23)'!D67</f>
        <v>0</v>
      </c>
      <c r="R67" s="79">
        <f>'Мед.реаб.(АПУ,ДС,КС) 13-23'!D67</f>
        <v>6983160</v>
      </c>
      <c r="S67" s="79">
        <f t="shared" si="5"/>
        <v>198202737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9">
        <f>КС!D68</f>
        <v>0</v>
      </c>
      <c r="E68" s="79">
        <f>'ДС (пр.13-23)'!D68</f>
        <v>20629862</v>
      </c>
      <c r="F68" s="79">
        <f t="shared" si="4"/>
        <v>135443349</v>
      </c>
      <c r="G68" s="79">
        <f>'АПУ профилактика 13-23'!D69</f>
        <v>86118422</v>
      </c>
      <c r="H68" s="79">
        <f>'АПУ профилактика 13-23'!N69</f>
        <v>0</v>
      </c>
      <c r="I68" s="79">
        <f>'АПУ неотл.пом. 13-23'!D68</f>
        <v>5971673</v>
      </c>
      <c r="J68" s="79">
        <f>'АПУ обращения 13-23'!D68</f>
        <v>41801122</v>
      </c>
      <c r="K68" s="79">
        <f>'ОДИ ПГГ Пр.13-23'!D68</f>
        <v>1552132</v>
      </c>
      <c r="L68" s="79">
        <f>'ОДИ МЗ РБ 13-23'!D68</f>
        <v>0</v>
      </c>
      <c r="M68" s="102">
        <f>'Тестирование на грипп 13-23'!D68</f>
        <v>0</v>
      </c>
      <c r="N68" s="79">
        <f>'ФАП (13-23)'!D68</f>
        <v>0</v>
      </c>
      <c r="O68" s="79"/>
      <c r="P68" s="79">
        <f>СМП!D68</f>
        <v>0</v>
      </c>
      <c r="Q68" s="79">
        <f>'Гемодиализ (пр.11-23)'!D68</f>
        <v>0</v>
      </c>
      <c r="R68" s="79">
        <f>'Мед.реаб.(АПУ,ДС,КС) 13-23'!D68</f>
        <v>7001190</v>
      </c>
      <c r="S68" s="79">
        <f t="shared" si="5"/>
        <v>163074401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9">
        <f>КС!D69</f>
        <v>0</v>
      </c>
      <c r="E69" s="79">
        <f>'ДС (пр.13-23)'!D69</f>
        <v>26990970</v>
      </c>
      <c r="F69" s="79">
        <f t="shared" si="4"/>
        <v>226923976</v>
      </c>
      <c r="G69" s="79">
        <f>'АПУ профилактика 13-23'!D70</f>
        <v>125084941</v>
      </c>
      <c r="H69" s="79">
        <f>'АПУ профилактика 13-23'!N70</f>
        <v>0</v>
      </c>
      <c r="I69" s="79">
        <f>'АПУ неотл.пом. 13-23'!D69</f>
        <v>20860743</v>
      </c>
      <c r="J69" s="79">
        <f>'АПУ обращения 13-23'!D69</f>
        <v>79191841</v>
      </c>
      <c r="K69" s="79">
        <f>'ОДИ ПГГ Пр.13-23'!D69</f>
        <v>1786451</v>
      </c>
      <c r="L69" s="79">
        <f>'ОДИ МЗ РБ 13-23'!D69</f>
        <v>0</v>
      </c>
      <c r="M69" s="102">
        <f>'Тестирование на грипп 13-23'!D69</f>
        <v>0</v>
      </c>
      <c r="N69" s="79">
        <f>'ФАП (13-23)'!D69</f>
        <v>0</v>
      </c>
      <c r="O69" s="79"/>
      <c r="P69" s="79">
        <f>СМП!D69</f>
        <v>0</v>
      </c>
      <c r="Q69" s="79">
        <f>'Гемодиализ (пр.11-23)'!D69</f>
        <v>0</v>
      </c>
      <c r="R69" s="79">
        <f>'Мед.реаб.(АПУ,ДС,КС) 13-23'!D69</f>
        <v>0</v>
      </c>
      <c r="S69" s="79">
        <f t="shared" si="5"/>
        <v>253914946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>КС!D70</f>
        <v>0</v>
      </c>
      <c r="E70" s="79">
        <f>'ДС (пр.13-23)'!D70</f>
        <v>37009043</v>
      </c>
      <c r="F70" s="79">
        <f t="shared" si="4"/>
        <v>269685849</v>
      </c>
      <c r="G70" s="79">
        <f>'АПУ профилактика 13-23'!D71</f>
        <v>161442945</v>
      </c>
      <c r="H70" s="79">
        <f>'АПУ профилактика 13-23'!N71</f>
        <v>0</v>
      </c>
      <c r="I70" s="79">
        <f>'АПУ неотл.пом. 13-23'!D70</f>
        <v>24685044</v>
      </c>
      <c r="J70" s="79">
        <f>'АПУ обращения 13-23'!D70</f>
        <v>81345082</v>
      </c>
      <c r="K70" s="79">
        <f>'ОДИ ПГГ Пр.13-23'!D70</f>
        <v>2212778</v>
      </c>
      <c r="L70" s="79">
        <f>'ОДИ МЗ РБ 13-23'!D70</f>
        <v>0</v>
      </c>
      <c r="M70" s="102">
        <f>'Тестирование на грипп 13-23'!D70</f>
        <v>0</v>
      </c>
      <c r="N70" s="79">
        <f>'ФАП (13-23)'!D70</f>
        <v>0</v>
      </c>
      <c r="O70" s="79"/>
      <c r="P70" s="79">
        <f>СМП!D70</f>
        <v>0</v>
      </c>
      <c r="Q70" s="79">
        <f>'Гемодиализ (пр.11-23)'!D70</f>
        <v>0</v>
      </c>
      <c r="R70" s="79">
        <f>'Мед.реаб.(АПУ,ДС,КС) 13-23'!D70</f>
        <v>7081934</v>
      </c>
      <c r="S70" s="79">
        <f t="shared" si="5"/>
        <v>313776826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>КС!D71</f>
        <v>0</v>
      </c>
      <c r="E71" s="79">
        <f>'ДС (пр.13-23)'!D71</f>
        <v>15503986</v>
      </c>
      <c r="F71" s="79">
        <f t="shared" si="4"/>
        <v>107261841</v>
      </c>
      <c r="G71" s="79">
        <f>'АПУ профилактика 13-23'!D72</f>
        <v>64708039</v>
      </c>
      <c r="H71" s="79">
        <f>'АПУ профилактика 13-23'!N72</f>
        <v>0</v>
      </c>
      <c r="I71" s="79">
        <f>'АПУ неотл.пом. 13-23'!D71</f>
        <v>4437040</v>
      </c>
      <c r="J71" s="79">
        <f>'АПУ обращения 13-23'!D71</f>
        <v>36725505</v>
      </c>
      <c r="K71" s="79">
        <f>'ОДИ ПГГ Пр.13-23'!D71</f>
        <v>1391257</v>
      </c>
      <c r="L71" s="79">
        <f>'ОДИ МЗ РБ 13-23'!D71</f>
        <v>0</v>
      </c>
      <c r="M71" s="102">
        <f>'Тестирование на грипп 13-23'!D71</f>
        <v>0</v>
      </c>
      <c r="N71" s="79">
        <f>'ФАП (13-23)'!D71</f>
        <v>0</v>
      </c>
      <c r="O71" s="79"/>
      <c r="P71" s="79">
        <f>СМП!D71</f>
        <v>0</v>
      </c>
      <c r="Q71" s="79">
        <f>'Гемодиализ (пр.11-23)'!D71</f>
        <v>0</v>
      </c>
      <c r="R71" s="79">
        <f>'Мед.реаб.(АПУ,ДС,КС) 13-23'!D71</f>
        <v>7023990</v>
      </c>
      <c r="S71" s="79">
        <f t="shared" si="5"/>
        <v>129789817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9">
        <f>КС!D72</f>
        <v>0</v>
      </c>
      <c r="E72" s="79">
        <f>'ДС (пр.13-23)'!D72</f>
        <v>0</v>
      </c>
      <c r="F72" s="79">
        <f t="shared" si="4"/>
        <v>75739971</v>
      </c>
      <c r="G72" s="79">
        <f>'АПУ профилактика 13-23'!D73</f>
        <v>26081391</v>
      </c>
      <c r="H72" s="79">
        <f>'АПУ профилактика 13-23'!N73</f>
        <v>0</v>
      </c>
      <c r="I72" s="79">
        <f>'АПУ неотл.пом. 13-23'!D72</f>
        <v>0</v>
      </c>
      <c r="J72" s="79">
        <f>'АПУ обращения 13-23'!D72</f>
        <v>49658580</v>
      </c>
      <c r="K72" s="79">
        <f>'ОДИ ПГГ Пр.13-23'!D72</f>
        <v>0</v>
      </c>
      <c r="L72" s="79">
        <f>'ОДИ МЗ РБ 13-23'!D72</f>
        <v>0</v>
      </c>
      <c r="M72" s="102">
        <f>'Тестирование на грипп 13-23'!D72</f>
        <v>0</v>
      </c>
      <c r="N72" s="79">
        <f>'ФАП (13-23)'!D72</f>
        <v>0</v>
      </c>
      <c r="O72" s="79"/>
      <c r="P72" s="79">
        <f>СМП!D72</f>
        <v>0</v>
      </c>
      <c r="Q72" s="79">
        <f>'Гемодиализ (пр.11-23)'!D72</f>
        <v>0</v>
      </c>
      <c r="R72" s="79">
        <f>'Мед.реаб.(АПУ,ДС,КС) 13-23'!D72</f>
        <v>0</v>
      </c>
      <c r="S72" s="79">
        <f t="shared" si="5"/>
        <v>75739971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9">
        <f>КС!D73</f>
        <v>0</v>
      </c>
      <c r="E73" s="79">
        <f>'ДС (пр.13-23)'!D73</f>
        <v>0</v>
      </c>
      <c r="F73" s="79">
        <f t="shared" si="4"/>
        <v>102008543</v>
      </c>
      <c r="G73" s="79">
        <f>'АПУ профилактика 13-23'!D74</f>
        <v>21374173</v>
      </c>
      <c r="H73" s="79">
        <f>'АПУ профилактика 13-23'!N74</f>
        <v>0</v>
      </c>
      <c r="I73" s="79">
        <f>'АПУ неотл.пом. 13-23'!D73</f>
        <v>6969421</v>
      </c>
      <c r="J73" s="79">
        <f>'АПУ обращения 13-23'!D73</f>
        <v>73664949</v>
      </c>
      <c r="K73" s="79">
        <f>'ОДИ ПГГ Пр.13-23'!D73</f>
        <v>0</v>
      </c>
      <c r="L73" s="79">
        <f>'ОДИ МЗ РБ 13-23'!D73</f>
        <v>0</v>
      </c>
      <c r="M73" s="102">
        <f>'Тестирование на грипп 13-23'!D73</f>
        <v>0</v>
      </c>
      <c r="N73" s="79">
        <f>'ФАП (13-23)'!D73</f>
        <v>0</v>
      </c>
      <c r="O73" s="79"/>
      <c r="P73" s="79">
        <f>СМП!D73</f>
        <v>0</v>
      </c>
      <c r="Q73" s="79">
        <f>'Гемодиализ (пр.11-23)'!D73</f>
        <v>0</v>
      </c>
      <c r="R73" s="79">
        <f>'Мед.реаб.(АПУ,ДС,КС) 13-23'!D73</f>
        <v>0</v>
      </c>
      <c r="S73" s="79">
        <f t="shared" si="5"/>
        <v>102008543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9">
        <f>КС!D74</f>
        <v>0</v>
      </c>
      <c r="E74" s="79">
        <f>'ДС (пр.13-23)'!D74</f>
        <v>45294435</v>
      </c>
      <c r="F74" s="79">
        <f t="shared" si="4"/>
        <v>319505449</v>
      </c>
      <c r="G74" s="79">
        <f>'АПУ профилактика 13-23'!D75</f>
        <v>123205621</v>
      </c>
      <c r="H74" s="79">
        <f>'АПУ профилактика 13-23'!N75</f>
        <v>37231114</v>
      </c>
      <c r="I74" s="79">
        <f>'АПУ неотл.пом. 13-23'!D74</f>
        <v>18791708</v>
      </c>
      <c r="J74" s="79">
        <f>'АПУ обращения 13-23'!D74</f>
        <v>132393002</v>
      </c>
      <c r="K74" s="79">
        <f>'ОДИ ПГГ Пр.13-23'!D74</f>
        <v>6817204</v>
      </c>
      <c r="L74" s="79">
        <f>'ОДИ МЗ РБ 13-23'!D74</f>
        <v>1066800</v>
      </c>
      <c r="M74" s="102">
        <f>'Тестирование на грипп 13-23'!D74</f>
        <v>0</v>
      </c>
      <c r="N74" s="79">
        <f>'ФАП (13-23)'!D74</f>
        <v>0</v>
      </c>
      <c r="O74" s="79"/>
      <c r="P74" s="79">
        <f>СМП!D74</f>
        <v>0</v>
      </c>
      <c r="Q74" s="79">
        <f>'Гемодиализ (пр.11-23)'!D74</f>
        <v>0</v>
      </c>
      <c r="R74" s="79">
        <f>'Мед.реаб.(АПУ,ДС,КС) 13-23'!D74</f>
        <v>3369540</v>
      </c>
      <c r="S74" s="79">
        <f t="shared" si="5"/>
        <v>368169424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9">
        <f>КС!D75</f>
        <v>0</v>
      </c>
      <c r="E75" s="79">
        <f>'ДС (пр.13-23)'!D75</f>
        <v>27946713</v>
      </c>
      <c r="F75" s="79">
        <f t="shared" si="4"/>
        <v>225656483</v>
      </c>
      <c r="G75" s="79">
        <f>'АПУ профилактика 13-23'!D76</f>
        <v>91746137</v>
      </c>
      <c r="H75" s="79">
        <f>'АПУ профилактика 13-23'!N76</f>
        <v>42234177</v>
      </c>
      <c r="I75" s="79">
        <f>'АПУ неотл.пом. 13-23'!D75</f>
        <v>13258874</v>
      </c>
      <c r="J75" s="79">
        <f>'АПУ обращения 13-23'!D75</f>
        <v>71925439</v>
      </c>
      <c r="K75" s="79">
        <f>'ОДИ ПГГ Пр.13-23'!D75</f>
        <v>6491856</v>
      </c>
      <c r="L75" s="79">
        <f>'ОДИ МЗ РБ 13-23'!D75</f>
        <v>0</v>
      </c>
      <c r="M75" s="102">
        <f>'Тестирование на грипп 13-23'!D75</f>
        <v>0</v>
      </c>
      <c r="N75" s="79">
        <f>'ФАП (13-23)'!D75</f>
        <v>0</v>
      </c>
      <c r="O75" s="79"/>
      <c r="P75" s="79">
        <f>СМП!D75</f>
        <v>0</v>
      </c>
      <c r="Q75" s="79">
        <f>'Гемодиализ (пр.11-23)'!D75</f>
        <v>0</v>
      </c>
      <c r="R75" s="79">
        <f>'Мед.реаб.(АПУ,ДС,КС) 13-23'!D75</f>
        <v>10296080</v>
      </c>
      <c r="S75" s="79">
        <f t="shared" ref="S75:S106" si="6">D75+E75+F75+P75+Q75+R75</f>
        <v>263899276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9">
        <f>КС!D76</f>
        <v>0</v>
      </c>
      <c r="E76" s="79">
        <f>'ДС (пр.13-23)'!D76</f>
        <v>70140490</v>
      </c>
      <c r="F76" s="79">
        <f t="shared" ref="F76:F139" si="7">G76+H76+I76+J76+K76+L76+N76+O76+M76</f>
        <v>449334993</v>
      </c>
      <c r="G76" s="79">
        <f>'АПУ профилактика 13-23'!D77</f>
        <v>164960949</v>
      </c>
      <c r="H76" s="79">
        <f>'АПУ профилактика 13-23'!N77</f>
        <v>59258937</v>
      </c>
      <c r="I76" s="79">
        <f>'АПУ неотл.пом. 13-23'!D76</f>
        <v>28453414</v>
      </c>
      <c r="J76" s="79">
        <f>'АПУ обращения 13-23'!D76</f>
        <v>184737063</v>
      </c>
      <c r="K76" s="79">
        <f>'ОДИ ПГГ Пр.13-23'!D76</f>
        <v>9686730</v>
      </c>
      <c r="L76" s="79">
        <f>'ОДИ МЗ РБ 13-23'!D76</f>
        <v>2237900</v>
      </c>
      <c r="M76" s="102">
        <f>'Тестирование на грипп 13-23'!D76</f>
        <v>0</v>
      </c>
      <c r="N76" s="79">
        <f>'ФАП (13-23)'!D76</f>
        <v>0</v>
      </c>
      <c r="O76" s="79"/>
      <c r="P76" s="79">
        <f>СМП!D76</f>
        <v>0</v>
      </c>
      <c r="Q76" s="79">
        <f>'Гемодиализ (пр.11-23)'!D76</f>
        <v>0</v>
      </c>
      <c r="R76" s="79">
        <f>'Мед.реаб.(АПУ,ДС,КС) 13-23'!D76</f>
        <v>5615900</v>
      </c>
      <c r="S76" s="79">
        <f t="shared" si="6"/>
        <v>525091383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9">
        <f>КС!D77</f>
        <v>0</v>
      </c>
      <c r="E77" s="79">
        <f>'ДС (пр.13-23)'!D77</f>
        <v>0</v>
      </c>
      <c r="F77" s="79">
        <f t="shared" si="7"/>
        <v>35813671</v>
      </c>
      <c r="G77" s="79">
        <f>'АПУ профилактика 13-23'!D78</f>
        <v>1555981</v>
      </c>
      <c r="H77" s="79">
        <f>'АПУ профилактика 13-23'!N78</f>
        <v>9846</v>
      </c>
      <c r="I77" s="79">
        <f>'АПУ неотл.пом. 13-23'!D77</f>
        <v>0</v>
      </c>
      <c r="J77" s="79">
        <f>'АПУ обращения 13-23'!D77</f>
        <v>34247844</v>
      </c>
      <c r="K77" s="79">
        <f>'ОДИ ПГГ Пр.13-23'!D77</f>
        <v>0</v>
      </c>
      <c r="L77" s="79">
        <f>'ОДИ МЗ РБ 13-23'!D77</f>
        <v>0</v>
      </c>
      <c r="M77" s="102">
        <f>'Тестирование на грипп 13-23'!D77</f>
        <v>0</v>
      </c>
      <c r="N77" s="79">
        <f>'ФАП (13-23)'!D77</f>
        <v>0</v>
      </c>
      <c r="O77" s="79"/>
      <c r="P77" s="79">
        <f>СМП!D77</f>
        <v>0</v>
      </c>
      <c r="Q77" s="79">
        <f>'Гемодиализ (пр.11-23)'!D77</f>
        <v>0</v>
      </c>
      <c r="R77" s="79">
        <f>'Мед.реаб.(АПУ,ДС,КС) 13-23'!D77</f>
        <v>0</v>
      </c>
      <c r="S77" s="79">
        <f t="shared" si="6"/>
        <v>35813671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9">
        <f>КС!D78</f>
        <v>0</v>
      </c>
      <c r="E78" s="79">
        <f>'ДС (пр.13-23)'!D78</f>
        <v>0</v>
      </c>
      <c r="F78" s="79">
        <f t="shared" si="7"/>
        <v>61001897</v>
      </c>
      <c r="G78" s="79">
        <f>'АПУ профилактика 13-23'!D79</f>
        <v>2388207</v>
      </c>
      <c r="H78" s="79">
        <f>'АПУ профилактика 13-23'!N79</f>
        <v>11252</v>
      </c>
      <c r="I78" s="79">
        <f>'АПУ неотл.пом. 13-23'!D78</f>
        <v>16519500</v>
      </c>
      <c r="J78" s="79">
        <f>'АПУ обращения 13-23'!D78</f>
        <v>42082938</v>
      </c>
      <c r="K78" s="79">
        <f>'ОДИ ПГГ Пр.13-23'!D78</f>
        <v>0</v>
      </c>
      <c r="L78" s="79">
        <f>'ОДИ МЗ РБ 13-23'!D78</f>
        <v>0</v>
      </c>
      <c r="M78" s="102">
        <f>'Тестирование на грипп 13-23'!D78</f>
        <v>0</v>
      </c>
      <c r="N78" s="79">
        <f>'ФАП (13-23)'!D78</f>
        <v>0</v>
      </c>
      <c r="O78" s="79"/>
      <c r="P78" s="79">
        <f>СМП!D78</f>
        <v>0</v>
      </c>
      <c r="Q78" s="79">
        <f>'Гемодиализ (пр.11-23)'!D78</f>
        <v>0</v>
      </c>
      <c r="R78" s="79">
        <f>'Мед.реаб.(АПУ,ДС,КС) 13-23'!D78</f>
        <v>0</v>
      </c>
      <c r="S78" s="79">
        <f t="shared" si="6"/>
        <v>61001897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9">
        <f>КС!D79</f>
        <v>0</v>
      </c>
      <c r="E79" s="79">
        <f>'ДС (пр.13-23)'!D79</f>
        <v>0</v>
      </c>
      <c r="F79" s="79">
        <f t="shared" si="7"/>
        <v>50018397</v>
      </c>
      <c r="G79" s="79">
        <f>'АПУ профилактика 13-23'!D80</f>
        <v>2254179</v>
      </c>
      <c r="H79" s="79">
        <f>'АПУ профилактика 13-23'!N80</f>
        <v>16878</v>
      </c>
      <c r="I79" s="79">
        <f>'АПУ неотл.пом. 13-23'!D79</f>
        <v>0</v>
      </c>
      <c r="J79" s="79">
        <f>'АПУ обращения 13-23'!D79</f>
        <v>47747340</v>
      </c>
      <c r="K79" s="79">
        <f>'ОДИ ПГГ Пр.13-23'!D79</f>
        <v>0</v>
      </c>
      <c r="L79" s="79">
        <f>'ОДИ МЗ РБ 13-23'!D79</f>
        <v>0</v>
      </c>
      <c r="M79" s="102">
        <f>'Тестирование на грипп 13-23'!D79</f>
        <v>0</v>
      </c>
      <c r="N79" s="79">
        <f>'ФАП (13-23)'!D79</f>
        <v>0</v>
      </c>
      <c r="O79" s="79"/>
      <c r="P79" s="79">
        <f>СМП!D79</f>
        <v>0</v>
      </c>
      <c r="Q79" s="79">
        <f>'Гемодиализ (пр.11-23)'!D79</f>
        <v>0</v>
      </c>
      <c r="R79" s="79">
        <f>'Мед.реаб.(АПУ,ДС,КС) 13-23'!D79</f>
        <v>0</v>
      </c>
      <c r="S79" s="79">
        <f t="shared" si="6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9">
        <f>КС!D80</f>
        <v>0</v>
      </c>
      <c r="E80" s="79">
        <f>'ДС (пр.13-23)'!D80</f>
        <v>0</v>
      </c>
      <c r="F80" s="79">
        <f t="shared" si="7"/>
        <v>41858231</v>
      </c>
      <c r="G80" s="79">
        <f>'АПУ профилактика 13-23'!D81</f>
        <v>2156929</v>
      </c>
      <c r="H80" s="79">
        <f>'АПУ профилактика 13-23'!N81</f>
        <v>26724</v>
      </c>
      <c r="I80" s="79">
        <f>'АПУ неотл.пом. 13-23'!D80</f>
        <v>0</v>
      </c>
      <c r="J80" s="79">
        <f>'АПУ обращения 13-23'!D80</f>
        <v>39674578</v>
      </c>
      <c r="K80" s="79">
        <f>'ОДИ ПГГ Пр.13-23'!D80</f>
        <v>0</v>
      </c>
      <c r="L80" s="79">
        <f>'ОДИ МЗ РБ 13-23'!D80</f>
        <v>0</v>
      </c>
      <c r="M80" s="102">
        <f>'Тестирование на грипп 13-23'!D80</f>
        <v>0</v>
      </c>
      <c r="N80" s="79">
        <f>'ФАП (13-23)'!D80</f>
        <v>0</v>
      </c>
      <c r="O80" s="79"/>
      <c r="P80" s="79">
        <f>СМП!D80</f>
        <v>0</v>
      </c>
      <c r="Q80" s="79">
        <f>'Гемодиализ (пр.11-23)'!D80</f>
        <v>0</v>
      </c>
      <c r="R80" s="79">
        <f>'Мед.реаб.(АПУ,ДС,КС) 13-23'!D80</f>
        <v>0</v>
      </c>
      <c r="S80" s="79">
        <f t="shared" si="6"/>
        <v>41858231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9">
        <f>КС!D81</f>
        <v>0</v>
      </c>
      <c r="E81" s="79">
        <f>'ДС (пр.13-23)'!D81</f>
        <v>0</v>
      </c>
      <c r="F81" s="79">
        <f t="shared" si="7"/>
        <v>70050835</v>
      </c>
      <c r="G81" s="79">
        <f>'АПУ профилактика 13-23'!D82</f>
        <v>12586867</v>
      </c>
      <c r="H81" s="79">
        <f>'АПУ профилактика 13-23'!N82</f>
        <v>0</v>
      </c>
      <c r="I81" s="79">
        <f>'АПУ неотл.пом. 13-23'!D81</f>
        <v>0</v>
      </c>
      <c r="J81" s="79">
        <f>'АПУ обращения 13-23'!D81</f>
        <v>57463968</v>
      </c>
      <c r="K81" s="79">
        <f>'ОДИ ПГГ Пр.13-23'!D81</f>
        <v>0</v>
      </c>
      <c r="L81" s="79">
        <f>'ОДИ МЗ РБ 13-23'!D81</f>
        <v>0</v>
      </c>
      <c r="M81" s="102">
        <f>'Тестирование на грипп 13-23'!D81</f>
        <v>0</v>
      </c>
      <c r="N81" s="79">
        <f>'ФАП (13-23)'!D81</f>
        <v>0</v>
      </c>
      <c r="O81" s="79"/>
      <c r="P81" s="79">
        <f>СМП!D81</f>
        <v>0</v>
      </c>
      <c r="Q81" s="79">
        <f>'Гемодиализ (пр.11-23)'!D81</f>
        <v>0</v>
      </c>
      <c r="R81" s="79">
        <f>'Мед.реаб.(АПУ,ДС,КС) 13-23'!D81</f>
        <v>0</v>
      </c>
      <c r="S81" s="79">
        <f t="shared" si="6"/>
        <v>70050835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9">
        <f>КС!D82</f>
        <v>0</v>
      </c>
      <c r="E82" s="79">
        <f>'ДС (пр.13-23)'!D82</f>
        <v>0</v>
      </c>
      <c r="F82" s="79">
        <f t="shared" si="7"/>
        <v>41897742</v>
      </c>
      <c r="G82" s="79">
        <f>'АПУ профилактика 13-23'!D83</f>
        <v>1698115</v>
      </c>
      <c r="H82" s="79">
        <f>'АПУ профилактика 13-23'!N83</f>
        <v>14065</v>
      </c>
      <c r="I82" s="79">
        <f>'АПУ неотл.пом. 13-23'!D82</f>
        <v>0</v>
      </c>
      <c r="J82" s="79">
        <f>'АПУ обращения 13-23'!D82</f>
        <v>40185562</v>
      </c>
      <c r="K82" s="79">
        <f>'ОДИ ПГГ Пр.13-23'!D82</f>
        <v>0</v>
      </c>
      <c r="L82" s="79">
        <f>'ОДИ МЗ РБ 13-23'!D82</f>
        <v>0</v>
      </c>
      <c r="M82" s="102">
        <f>'Тестирование на грипп 13-23'!D82</f>
        <v>0</v>
      </c>
      <c r="N82" s="79">
        <f>'ФАП (13-23)'!D82</f>
        <v>0</v>
      </c>
      <c r="O82" s="79"/>
      <c r="P82" s="79">
        <f>СМП!D82</f>
        <v>0</v>
      </c>
      <c r="Q82" s="79">
        <f>'Гемодиализ (пр.11-23)'!D82</f>
        <v>0</v>
      </c>
      <c r="R82" s="79">
        <f>'Мед.реаб.(АПУ,ДС,КС) 13-23'!D82</f>
        <v>0</v>
      </c>
      <c r="S82" s="79">
        <f t="shared" si="6"/>
        <v>41897742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9">
        <f>КС!D83</f>
        <v>0</v>
      </c>
      <c r="E83" s="79">
        <f>'ДС (пр.13-23)'!D83</f>
        <v>0</v>
      </c>
      <c r="F83" s="79">
        <f t="shared" si="7"/>
        <v>40606320</v>
      </c>
      <c r="G83" s="79">
        <f>'АПУ профилактика 13-23'!D84</f>
        <v>3060844</v>
      </c>
      <c r="H83" s="79">
        <f>'АПУ профилактика 13-23'!N84</f>
        <v>0</v>
      </c>
      <c r="I83" s="79">
        <f>'АПУ неотл.пом. 13-23'!D83</f>
        <v>0</v>
      </c>
      <c r="J83" s="79">
        <f>'АПУ обращения 13-23'!D83</f>
        <v>37545476</v>
      </c>
      <c r="K83" s="79">
        <f>'ОДИ ПГГ Пр.13-23'!D83</f>
        <v>0</v>
      </c>
      <c r="L83" s="79">
        <f>'ОДИ МЗ РБ 13-23'!D83</f>
        <v>0</v>
      </c>
      <c r="M83" s="102">
        <f>'Тестирование на грипп 13-23'!D83</f>
        <v>0</v>
      </c>
      <c r="N83" s="79">
        <f>'ФАП (13-23)'!D83</f>
        <v>0</v>
      </c>
      <c r="O83" s="79"/>
      <c r="P83" s="79">
        <f>СМП!D83</f>
        <v>0</v>
      </c>
      <c r="Q83" s="79">
        <f>'Гемодиализ (пр.11-23)'!D83</f>
        <v>0</v>
      </c>
      <c r="R83" s="79">
        <f>'Мед.реаб.(АПУ,ДС,КС) 13-23'!D83</f>
        <v>0</v>
      </c>
      <c r="S83" s="79">
        <f t="shared" si="6"/>
        <v>40606320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9">
        <f>КС!D84</f>
        <v>395739739</v>
      </c>
      <c r="E84" s="79">
        <f>'ДС (пр.13-23)'!D84</f>
        <v>53726294</v>
      </c>
      <c r="F84" s="79">
        <f t="shared" si="7"/>
        <v>376384860</v>
      </c>
      <c r="G84" s="79">
        <f>'АПУ профилактика 13-23'!D85</f>
        <v>169507346</v>
      </c>
      <c r="H84" s="79">
        <f>'АПУ профилактика 13-23'!N85</f>
        <v>36435012</v>
      </c>
      <c r="I84" s="79">
        <f>'АПУ неотл.пом. 13-23'!D84</f>
        <v>30129215</v>
      </c>
      <c r="J84" s="79">
        <f>'АПУ обращения 13-23'!D84</f>
        <v>125515881</v>
      </c>
      <c r="K84" s="79">
        <f>'ОДИ ПГГ Пр.13-23'!D84</f>
        <v>10015972</v>
      </c>
      <c r="L84" s="79">
        <f>'ОДИ МЗ РБ 13-23'!D84</f>
        <v>0</v>
      </c>
      <c r="M84" s="102">
        <f>'Тестирование на грипп 13-23'!D84</f>
        <v>0</v>
      </c>
      <c r="N84" s="79">
        <f>'ФАП (13-23)'!D84</f>
        <v>4781434</v>
      </c>
      <c r="O84" s="79"/>
      <c r="P84" s="79">
        <f>СМП!D84</f>
        <v>0</v>
      </c>
      <c r="Q84" s="79">
        <f>'Гемодиализ (пр.11-23)'!D84</f>
        <v>0</v>
      </c>
      <c r="R84" s="79">
        <f>'Мед.реаб.(АПУ,ДС,КС) 13-23'!D84</f>
        <v>10995428</v>
      </c>
      <c r="S84" s="79">
        <f t="shared" si="6"/>
        <v>836846321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9">
        <f>КС!D85</f>
        <v>72340840</v>
      </c>
      <c r="E85" s="79">
        <f>'ДС (пр.13-23)'!D85</f>
        <v>92799781</v>
      </c>
      <c r="F85" s="79">
        <f t="shared" si="7"/>
        <v>625256763</v>
      </c>
      <c r="G85" s="79">
        <f>'АПУ профилактика 13-23'!D86</f>
        <v>248288411</v>
      </c>
      <c r="H85" s="79">
        <f>'АПУ профилактика 13-23'!N86</f>
        <v>52200919</v>
      </c>
      <c r="I85" s="79">
        <f>'АПУ неотл.пом. 13-23'!D85</f>
        <v>55828848</v>
      </c>
      <c r="J85" s="79">
        <f>'АПУ обращения 13-23'!D85</f>
        <v>250753235</v>
      </c>
      <c r="K85" s="79">
        <f>'ОДИ ПГГ Пр.13-23'!D85</f>
        <v>14700600</v>
      </c>
      <c r="L85" s="79">
        <f>'ОДИ МЗ РБ 13-23'!D85</f>
        <v>0</v>
      </c>
      <c r="M85" s="102">
        <f>'Тестирование на грипп 13-23'!D85</f>
        <v>0</v>
      </c>
      <c r="N85" s="79">
        <f>'ФАП (13-23)'!D85</f>
        <v>3484750</v>
      </c>
      <c r="O85" s="79"/>
      <c r="P85" s="79">
        <f>СМП!D85</f>
        <v>0</v>
      </c>
      <c r="Q85" s="79">
        <f>'Гемодиализ (пр.11-23)'!D85</f>
        <v>0</v>
      </c>
      <c r="R85" s="79">
        <f>'Мед.реаб.(АПУ,ДС,КС) 13-23'!D85</f>
        <v>43435226</v>
      </c>
      <c r="S85" s="79">
        <f t="shared" si="6"/>
        <v>833832610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9">
        <f>КС!D86</f>
        <v>665242648</v>
      </c>
      <c r="E86" s="79">
        <f>'ДС (пр.13-23)'!D86</f>
        <v>51576852</v>
      </c>
      <c r="F86" s="79">
        <f t="shared" si="7"/>
        <v>411723232</v>
      </c>
      <c r="G86" s="79">
        <f>'АПУ профилактика 13-23'!D87</f>
        <v>142268053</v>
      </c>
      <c r="H86" s="79">
        <f>'АПУ профилактика 13-23'!N87</f>
        <v>44968490</v>
      </c>
      <c r="I86" s="79">
        <f>'АПУ неотл.пом. 13-23'!D86</f>
        <v>52055320</v>
      </c>
      <c r="J86" s="79">
        <f>'АПУ обращения 13-23'!D86</f>
        <v>150524650</v>
      </c>
      <c r="K86" s="79">
        <f>'ОДИ ПГГ Пр.13-23'!D86</f>
        <v>19388920</v>
      </c>
      <c r="L86" s="79">
        <f>'ОДИ МЗ РБ 13-23'!D86</f>
        <v>0</v>
      </c>
      <c r="M86" s="102">
        <f>'Тестирование на грипп 13-23'!D86</f>
        <v>0</v>
      </c>
      <c r="N86" s="79">
        <f>'ФАП (13-23)'!D86</f>
        <v>2517799</v>
      </c>
      <c r="O86" s="79"/>
      <c r="P86" s="79">
        <f>СМП!D86</f>
        <v>0</v>
      </c>
      <c r="Q86" s="79">
        <f>'Гемодиализ (пр.11-23)'!D86</f>
        <v>0</v>
      </c>
      <c r="R86" s="79">
        <f>'Мед.реаб.(АПУ,ДС,КС) 13-23'!D86</f>
        <v>47360484</v>
      </c>
      <c r="S86" s="79">
        <f t="shared" si="6"/>
        <v>1175903216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9">
        <f>КС!D87</f>
        <v>24169892</v>
      </c>
      <c r="E87" s="79">
        <f>'ДС (пр.13-23)'!D87</f>
        <v>13163476</v>
      </c>
      <c r="F87" s="79">
        <f t="shared" si="7"/>
        <v>103494485</v>
      </c>
      <c r="G87" s="79">
        <f>'АПУ профилактика 13-23'!D88</f>
        <v>38520329</v>
      </c>
      <c r="H87" s="79">
        <f>'АПУ профилактика 13-23'!N88</f>
        <v>11104633</v>
      </c>
      <c r="I87" s="79">
        <f>'АПУ неотл.пом. 13-23'!D87</f>
        <v>6688243</v>
      </c>
      <c r="J87" s="79">
        <f>'АПУ обращения 13-23'!D87</f>
        <v>45105755</v>
      </c>
      <c r="K87" s="79">
        <f>'ОДИ ПГГ Пр.13-23'!D87</f>
        <v>2075525</v>
      </c>
      <c r="L87" s="79">
        <f>'ОДИ МЗ РБ 13-23'!D87</f>
        <v>0</v>
      </c>
      <c r="M87" s="102">
        <f>'Тестирование на грипп 13-23'!D87</f>
        <v>0</v>
      </c>
      <c r="N87" s="79">
        <f>'ФАП (13-23)'!D87</f>
        <v>0</v>
      </c>
      <c r="O87" s="79"/>
      <c r="P87" s="79">
        <f>СМП!D87</f>
        <v>0</v>
      </c>
      <c r="Q87" s="79">
        <f>'Гемодиализ (пр.11-23)'!D87</f>
        <v>0</v>
      </c>
      <c r="R87" s="79">
        <f>'Мед.реаб.(АПУ,ДС,КС) 13-23'!D87</f>
        <v>1283870</v>
      </c>
      <c r="S87" s="79">
        <f t="shared" si="6"/>
        <v>142111723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>КС!D88</f>
        <v>562428166</v>
      </c>
      <c r="E88" s="79">
        <f>'ДС (пр.13-23)'!D88</f>
        <v>99836683</v>
      </c>
      <c r="F88" s="79">
        <f t="shared" si="7"/>
        <v>847624337</v>
      </c>
      <c r="G88" s="79">
        <f>'АПУ профилактика 13-23'!D89</f>
        <v>295664073</v>
      </c>
      <c r="H88" s="79">
        <f>'АПУ профилактика 13-23'!N89</f>
        <v>82198198</v>
      </c>
      <c r="I88" s="79">
        <f>'АПУ неотл.пом. 13-23'!D88</f>
        <v>35303808</v>
      </c>
      <c r="J88" s="79">
        <f>'АПУ обращения 13-23'!D88</f>
        <v>268392084</v>
      </c>
      <c r="K88" s="79">
        <f>'ОДИ ПГГ Пр.13-23'!D88</f>
        <v>136389440</v>
      </c>
      <c r="L88" s="79">
        <f>'ОДИ МЗ РБ 13-23'!D88</f>
        <v>3282650</v>
      </c>
      <c r="M88" s="102">
        <f>'Тестирование на грипп 13-23'!D88</f>
        <v>22280924</v>
      </c>
      <c r="N88" s="79">
        <f>'ФАП (13-23)'!D88</f>
        <v>4113160</v>
      </c>
      <c r="O88" s="79"/>
      <c r="P88" s="79">
        <f>СМП!D88</f>
        <v>0</v>
      </c>
      <c r="Q88" s="79">
        <f>'Гемодиализ (пр.11-23)'!D88</f>
        <v>0</v>
      </c>
      <c r="R88" s="79">
        <f>'Мед.реаб.(АПУ,ДС,КС) 13-23'!D88</f>
        <v>44814249</v>
      </c>
      <c r="S88" s="79">
        <f t="shared" si="6"/>
        <v>1554703435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>КС!D89</f>
        <v>435105829</v>
      </c>
      <c r="E89" s="79">
        <f>'ДС (пр.13-23)'!D89</f>
        <v>19267471</v>
      </c>
      <c r="F89" s="79">
        <f t="shared" si="7"/>
        <v>184211383</v>
      </c>
      <c r="G89" s="79">
        <f>'АПУ профилактика 13-23'!D90</f>
        <v>99249138</v>
      </c>
      <c r="H89" s="79">
        <f>'АПУ профилактика 13-23'!N90</f>
        <v>0</v>
      </c>
      <c r="I89" s="79">
        <f>'АПУ неотл.пом. 13-23'!D89</f>
        <v>22059439</v>
      </c>
      <c r="J89" s="79">
        <f>'АПУ обращения 13-23'!D89</f>
        <v>44704817</v>
      </c>
      <c r="K89" s="79">
        <f>'ОДИ ПГГ Пр.13-23'!D89</f>
        <v>18197989</v>
      </c>
      <c r="L89" s="79">
        <f>'ОДИ МЗ РБ 13-23'!D89</f>
        <v>0</v>
      </c>
      <c r="M89" s="102">
        <f>'Тестирование на грипп 13-23'!D89</f>
        <v>0</v>
      </c>
      <c r="N89" s="79">
        <f>'ФАП (13-23)'!D89</f>
        <v>0</v>
      </c>
      <c r="O89" s="79"/>
      <c r="P89" s="79">
        <f>СМП!D89</f>
        <v>0</v>
      </c>
      <c r="Q89" s="79">
        <f>'Гемодиализ (пр.11-23)'!D89</f>
        <v>0</v>
      </c>
      <c r="R89" s="79">
        <f>'Мед.реаб.(АПУ,ДС,КС) 13-23'!D89</f>
        <v>179476460</v>
      </c>
      <c r="S89" s="79">
        <f t="shared" si="6"/>
        <v>818061143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9">
        <f>КС!D90</f>
        <v>914437504</v>
      </c>
      <c r="E90" s="79">
        <f>'ДС (пр.13-23)'!D90</f>
        <v>69978316</v>
      </c>
      <c r="F90" s="79">
        <f t="shared" si="7"/>
        <v>496695041</v>
      </c>
      <c r="G90" s="79">
        <f>'АПУ профилактика 13-23'!D91</f>
        <v>222919437</v>
      </c>
      <c r="H90" s="79">
        <f>'АПУ профилактика 13-23'!N91</f>
        <v>52846521</v>
      </c>
      <c r="I90" s="79">
        <f>'АПУ неотл.пом. 13-23'!D90</f>
        <v>28925770</v>
      </c>
      <c r="J90" s="79">
        <f>'АПУ обращения 13-23'!D90</f>
        <v>176784638</v>
      </c>
      <c r="K90" s="79">
        <f>'ОДИ ПГГ Пр.13-23'!D90</f>
        <v>13171109</v>
      </c>
      <c r="L90" s="79">
        <f>'ОДИ МЗ РБ 13-23'!D90</f>
        <v>0</v>
      </c>
      <c r="M90" s="102">
        <f>'Тестирование на грипп 13-23'!D90</f>
        <v>0</v>
      </c>
      <c r="N90" s="79">
        <f>'ФАП (13-23)'!D90</f>
        <v>2047566</v>
      </c>
      <c r="O90" s="79"/>
      <c r="P90" s="79">
        <f>СМП!D90</f>
        <v>0</v>
      </c>
      <c r="Q90" s="79">
        <f>'Гемодиализ (пр.11-23)'!D90</f>
        <v>5910060</v>
      </c>
      <c r="R90" s="79">
        <f>'Мед.реаб.(АПУ,ДС,КС) 13-23'!D90</f>
        <v>125765892</v>
      </c>
      <c r="S90" s="79">
        <f t="shared" si="6"/>
        <v>1612786813</v>
      </c>
    </row>
    <row r="91" spans="1:19" s="1" customFormat="1" x14ac:dyDescent="0.2">
      <c r="A91" s="25">
        <v>81</v>
      </c>
      <c r="B91" s="12" t="s">
        <v>152</v>
      </c>
      <c r="C91" s="10" t="s">
        <v>380</v>
      </c>
      <c r="D91" s="79">
        <f>КС!D91</f>
        <v>319219251</v>
      </c>
      <c r="E91" s="79">
        <f>'ДС (пр.13-23)'!D91</f>
        <v>7426708</v>
      </c>
      <c r="F91" s="79">
        <f t="shared" si="7"/>
        <v>63853455</v>
      </c>
      <c r="G91" s="79">
        <f>'АПУ профилактика 13-23'!D92</f>
        <v>11300480</v>
      </c>
      <c r="H91" s="79">
        <f>'АПУ профилактика 13-23'!N92</f>
        <v>0</v>
      </c>
      <c r="I91" s="79">
        <f>'АПУ неотл.пом. 13-23'!D91</f>
        <v>0</v>
      </c>
      <c r="J91" s="79">
        <f>'АПУ обращения 13-23'!D91</f>
        <v>50156410</v>
      </c>
      <c r="K91" s="79">
        <f>'ОДИ ПГГ Пр.13-23'!D91</f>
        <v>0</v>
      </c>
      <c r="L91" s="79">
        <f>'ОДИ МЗ РБ 13-23'!D91</f>
        <v>2396565</v>
      </c>
      <c r="M91" s="102">
        <f>'Тестирование на грипп 13-23'!D91</f>
        <v>0</v>
      </c>
      <c r="N91" s="79">
        <f>'ФАП (13-23)'!D91</f>
        <v>0</v>
      </c>
      <c r="O91" s="79"/>
      <c r="P91" s="79">
        <f>СМП!D91</f>
        <v>0</v>
      </c>
      <c r="Q91" s="79">
        <f>'Гемодиализ (пр.11-23)'!D91</f>
        <v>0</v>
      </c>
      <c r="R91" s="79">
        <f>'Мед.реаб.(АПУ,ДС,КС) 13-23'!D91</f>
        <v>0</v>
      </c>
      <c r="S91" s="79">
        <f t="shared" si="6"/>
        <v>390499414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9">
        <f>КС!D92</f>
        <v>0</v>
      </c>
      <c r="E92" s="79">
        <f>'ДС (пр.13-23)'!D92</f>
        <v>0</v>
      </c>
      <c r="F92" s="79">
        <f t="shared" si="7"/>
        <v>0</v>
      </c>
      <c r="G92" s="79">
        <f>'АПУ профилактика 13-23'!D93</f>
        <v>0</v>
      </c>
      <c r="H92" s="79">
        <f>'АПУ профилактика 13-23'!N93</f>
        <v>0</v>
      </c>
      <c r="I92" s="79">
        <f>'АПУ неотл.пом. 13-23'!D92</f>
        <v>0</v>
      </c>
      <c r="J92" s="79">
        <f>'АПУ обращения 13-23'!D92</f>
        <v>0</v>
      </c>
      <c r="K92" s="79">
        <f>'ОДИ ПГГ Пр.13-23'!D92</f>
        <v>0</v>
      </c>
      <c r="L92" s="79">
        <f>'ОДИ МЗ РБ 13-23'!D92</f>
        <v>0</v>
      </c>
      <c r="M92" s="102">
        <f>'Тестирование на грипп 13-23'!D92</f>
        <v>0</v>
      </c>
      <c r="N92" s="79">
        <f>'ФАП (13-23)'!D92</f>
        <v>0</v>
      </c>
      <c r="O92" s="79"/>
      <c r="P92" s="79">
        <f>СМП!D92</f>
        <v>1811018543</v>
      </c>
      <c r="Q92" s="79">
        <f>'Гемодиализ (пр.11-23)'!D92</f>
        <v>0</v>
      </c>
      <c r="R92" s="79">
        <f>'Мед.реаб.(АПУ,ДС,КС) 13-23'!D92</f>
        <v>0</v>
      </c>
      <c r="S92" s="79">
        <f t="shared" si="6"/>
        <v>1811018543</v>
      </c>
    </row>
    <row r="93" spans="1:19" s="1" customFormat="1" ht="24" x14ac:dyDescent="0.2">
      <c r="A93" s="149">
        <v>83</v>
      </c>
      <c r="B93" s="152" t="s">
        <v>154</v>
      </c>
      <c r="C93" s="17" t="s">
        <v>274</v>
      </c>
      <c r="D93" s="79">
        <f>КС!D93</f>
        <v>538280375</v>
      </c>
      <c r="E93" s="79">
        <f>'ДС (пр.13-23)'!D93</f>
        <v>210624967</v>
      </c>
      <c r="F93" s="79">
        <f t="shared" si="7"/>
        <v>70339974</v>
      </c>
      <c r="G93" s="79">
        <f>'АПУ профилактика 13-23'!D94</f>
        <v>15109424</v>
      </c>
      <c r="H93" s="79">
        <f>'АПУ профилактика 13-23'!N94</f>
        <v>272869</v>
      </c>
      <c r="I93" s="79">
        <f>'АПУ неотл.пом. 13-23'!D93</f>
        <v>12337850</v>
      </c>
      <c r="J93" s="79">
        <f>'АПУ обращения 13-23'!D93</f>
        <v>38465614</v>
      </c>
      <c r="K93" s="79">
        <f>'ОДИ ПГГ Пр.13-23'!D93</f>
        <v>3856087</v>
      </c>
      <c r="L93" s="79">
        <f>'ОДИ МЗ РБ 13-23'!D93</f>
        <v>0</v>
      </c>
      <c r="M93" s="102">
        <f>'Тестирование на грипп 13-23'!D93</f>
        <v>298130</v>
      </c>
      <c r="N93" s="79">
        <f>'ФАП (13-23)'!D93</f>
        <v>0</v>
      </c>
      <c r="O93" s="79"/>
      <c r="P93" s="79">
        <f>СМП!D93</f>
        <v>0</v>
      </c>
      <c r="Q93" s="79">
        <f>'Гемодиализ (пр.11-23)'!D93</f>
        <v>0</v>
      </c>
      <c r="R93" s="79">
        <f>'Мед.реаб.(АПУ,ДС,КС) 13-23'!D93</f>
        <v>0</v>
      </c>
      <c r="S93" s="79">
        <f t="shared" si="6"/>
        <v>819245316</v>
      </c>
    </row>
    <row r="94" spans="1:19" s="1" customFormat="1" ht="36" x14ac:dyDescent="0.2">
      <c r="A94" s="150"/>
      <c r="B94" s="153"/>
      <c r="C94" s="10" t="s">
        <v>378</v>
      </c>
      <c r="D94" s="79">
        <f>КС!D94</f>
        <v>0</v>
      </c>
      <c r="E94" s="79">
        <f>'ДС (пр.13-23)'!D94</f>
        <v>0</v>
      </c>
      <c r="F94" s="79">
        <f t="shared" si="7"/>
        <v>27560272</v>
      </c>
      <c r="G94" s="79">
        <f>'АПУ профилактика 13-23'!D95</f>
        <v>11212420</v>
      </c>
      <c r="H94" s="79">
        <f>'АПУ профилактика 13-23'!N95</f>
        <v>272869</v>
      </c>
      <c r="I94" s="79">
        <f>'АПУ неотл.пом. 13-23'!D94</f>
        <v>2671170</v>
      </c>
      <c r="J94" s="79">
        <f>'АПУ обращения 13-23'!D94</f>
        <v>9249596</v>
      </c>
      <c r="K94" s="79">
        <f>'ОДИ ПГГ Пр.13-23'!D94</f>
        <v>3856087</v>
      </c>
      <c r="L94" s="79">
        <f>'ОДИ МЗ РБ 13-23'!D94</f>
        <v>0</v>
      </c>
      <c r="M94" s="102">
        <f>'Тестирование на грипп 13-23'!D94</f>
        <v>298130</v>
      </c>
      <c r="N94" s="79">
        <f>'ФАП (13-23)'!D94</f>
        <v>0</v>
      </c>
      <c r="O94" s="79"/>
      <c r="P94" s="79">
        <f>СМП!D94</f>
        <v>0</v>
      </c>
      <c r="Q94" s="79">
        <f>'Гемодиализ (пр.11-23)'!D94</f>
        <v>0</v>
      </c>
      <c r="R94" s="79">
        <f>'Мед.реаб.(АПУ,ДС,КС) 13-23'!D94</f>
        <v>0</v>
      </c>
      <c r="S94" s="79">
        <f t="shared" si="6"/>
        <v>27560272</v>
      </c>
    </row>
    <row r="95" spans="1:19" s="1" customFormat="1" ht="24" x14ac:dyDescent="0.2">
      <c r="A95" s="150"/>
      <c r="B95" s="153"/>
      <c r="C95" s="10" t="s">
        <v>275</v>
      </c>
      <c r="D95" s="79">
        <f>КС!D95</f>
        <v>0</v>
      </c>
      <c r="E95" s="79">
        <f>'ДС (пр.13-23)'!D95</f>
        <v>0</v>
      </c>
      <c r="F95" s="79">
        <f t="shared" si="7"/>
        <v>11097307</v>
      </c>
      <c r="G95" s="79">
        <f>'АПУ профилактика 13-23'!D96</f>
        <v>2244204</v>
      </c>
      <c r="H95" s="79">
        <f>'АПУ профилактика 13-23'!N96</f>
        <v>0</v>
      </c>
      <c r="I95" s="79">
        <f>'АПУ неотл.пом. 13-23'!D95</f>
        <v>0</v>
      </c>
      <c r="J95" s="79">
        <f>'АПУ обращения 13-23'!D95</f>
        <v>8853103</v>
      </c>
      <c r="K95" s="79">
        <f>'ОДИ ПГГ Пр.13-23'!D95</f>
        <v>0</v>
      </c>
      <c r="L95" s="79">
        <f>'ОДИ МЗ РБ 13-23'!D95</f>
        <v>0</v>
      </c>
      <c r="M95" s="102">
        <f>'Тестирование на грипп 13-23'!D95</f>
        <v>0</v>
      </c>
      <c r="N95" s="79">
        <f>'ФАП (13-23)'!D95</f>
        <v>0</v>
      </c>
      <c r="O95" s="79"/>
      <c r="P95" s="79">
        <f>СМП!D95</f>
        <v>0</v>
      </c>
      <c r="Q95" s="79">
        <f>'Гемодиализ (пр.11-23)'!D95</f>
        <v>0</v>
      </c>
      <c r="R95" s="79">
        <f>'Мед.реаб.(АПУ,ДС,КС) 13-23'!D95</f>
        <v>0</v>
      </c>
      <c r="S95" s="79">
        <f t="shared" si="6"/>
        <v>11097307</v>
      </c>
    </row>
    <row r="96" spans="1:19" s="1" customFormat="1" ht="36" x14ac:dyDescent="0.2">
      <c r="A96" s="151"/>
      <c r="B96" s="154"/>
      <c r="C96" s="28" t="s">
        <v>379</v>
      </c>
      <c r="D96" s="79">
        <f>КС!D96</f>
        <v>538280375</v>
      </c>
      <c r="E96" s="79">
        <f>'ДС (пр.13-23)'!D96</f>
        <v>210624967</v>
      </c>
      <c r="F96" s="79">
        <f t="shared" si="7"/>
        <v>31682395</v>
      </c>
      <c r="G96" s="79">
        <f>'АПУ профилактика 13-23'!D97</f>
        <v>1652800</v>
      </c>
      <c r="H96" s="79">
        <f>'АПУ профилактика 13-23'!N97</f>
        <v>0</v>
      </c>
      <c r="I96" s="79">
        <f>'АПУ неотл.пом. 13-23'!D96</f>
        <v>9666680</v>
      </c>
      <c r="J96" s="79">
        <f>'АПУ обращения 13-23'!D96</f>
        <v>20362915</v>
      </c>
      <c r="K96" s="79">
        <f>'ОДИ ПГГ Пр.13-23'!D96</f>
        <v>0</v>
      </c>
      <c r="L96" s="79">
        <f>'ОДИ МЗ РБ 13-23'!D96</f>
        <v>0</v>
      </c>
      <c r="M96" s="102">
        <f>'Тестирование на грипп 13-23'!D96</f>
        <v>0</v>
      </c>
      <c r="N96" s="79">
        <f>'ФАП (13-23)'!D96</f>
        <v>0</v>
      </c>
      <c r="O96" s="79"/>
      <c r="P96" s="79">
        <f>СМП!D96</f>
        <v>0</v>
      </c>
      <c r="Q96" s="79">
        <f>'Гемодиализ (пр.11-23)'!D96</f>
        <v>0</v>
      </c>
      <c r="R96" s="79">
        <f>'Мед.реаб.(АПУ,ДС,КС) 13-23'!D96</f>
        <v>0</v>
      </c>
      <c r="S96" s="79">
        <f t="shared" si="6"/>
        <v>780587737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9">
        <f>КС!D97</f>
        <v>0</v>
      </c>
      <c r="E97" s="79">
        <f>'ДС (пр.13-23)'!D97</f>
        <v>0</v>
      </c>
      <c r="F97" s="79">
        <f t="shared" si="7"/>
        <v>3303188</v>
      </c>
      <c r="G97" s="79">
        <f>'АПУ профилактика 13-23'!D98</f>
        <v>1681386</v>
      </c>
      <c r="H97" s="79">
        <f>'АПУ профилактика 13-23'!N98</f>
        <v>0</v>
      </c>
      <c r="I97" s="79">
        <f>'АПУ неотл.пом. 13-23'!D97</f>
        <v>0</v>
      </c>
      <c r="J97" s="79">
        <f>'АПУ обращения 13-23'!D97</f>
        <v>1621802</v>
      </c>
      <c r="K97" s="79">
        <f>'ОДИ ПГГ Пр.13-23'!D97</f>
        <v>0</v>
      </c>
      <c r="L97" s="79">
        <f>'ОДИ МЗ РБ 13-23'!D97</f>
        <v>0</v>
      </c>
      <c r="M97" s="102">
        <f>'Тестирование на грипп 13-23'!D97</f>
        <v>0</v>
      </c>
      <c r="N97" s="79">
        <f>'ФАП (13-23)'!D97</f>
        <v>0</v>
      </c>
      <c r="O97" s="79"/>
      <c r="P97" s="79">
        <f>СМП!D97</f>
        <v>0</v>
      </c>
      <c r="Q97" s="79">
        <f>'Гемодиализ (пр.11-23)'!D97</f>
        <v>0</v>
      </c>
      <c r="R97" s="79">
        <f>'Мед.реаб.(АПУ,ДС,КС) 13-23'!D97</f>
        <v>0</v>
      </c>
      <c r="S97" s="79">
        <f t="shared" si="6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9">
        <f>КС!D98</f>
        <v>0</v>
      </c>
      <c r="E98" s="79">
        <f>'ДС (пр.13-23)'!D98</f>
        <v>1332001</v>
      </c>
      <c r="F98" s="79">
        <f t="shared" si="7"/>
        <v>22897258</v>
      </c>
      <c r="G98" s="79">
        <f>'АПУ профилактика 13-23'!D99</f>
        <v>8505283</v>
      </c>
      <c r="H98" s="79">
        <f>'АПУ профилактика 13-23'!N99</f>
        <v>3050785</v>
      </c>
      <c r="I98" s="79">
        <f>'АПУ неотл.пом. 13-23'!D98</f>
        <v>2114732</v>
      </c>
      <c r="J98" s="79">
        <f>'АПУ обращения 13-23'!D98</f>
        <v>8796737</v>
      </c>
      <c r="K98" s="79">
        <f>'ОДИ ПГГ Пр.13-23'!D98</f>
        <v>429721</v>
      </c>
      <c r="L98" s="79">
        <f>'ОДИ МЗ РБ 13-23'!D98</f>
        <v>0</v>
      </c>
      <c r="M98" s="102">
        <f>'Тестирование на грипп 13-23'!D98</f>
        <v>0</v>
      </c>
      <c r="N98" s="79">
        <f>'ФАП (13-23)'!D98</f>
        <v>0</v>
      </c>
      <c r="O98" s="79"/>
      <c r="P98" s="79">
        <f>СМП!D98</f>
        <v>0</v>
      </c>
      <c r="Q98" s="79">
        <f>'Гемодиализ (пр.11-23)'!D98</f>
        <v>0</v>
      </c>
      <c r="R98" s="79">
        <f>'Мед.реаб.(АПУ,ДС,КС) 13-23'!D98</f>
        <v>0</v>
      </c>
      <c r="S98" s="79">
        <f t="shared" si="6"/>
        <v>24229259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9">
        <f>КС!D99</f>
        <v>180519010</v>
      </c>
      <c r="E99" s="79">
        <f>'ДС (пр.13-23)'!D99</f>
        <v>15639533</v>
      </c>
      <c r="F99" s="79">
        <f t="shared" si="7"/>
        <v>102721510</v>
      </c>
      <c r="G99" s="79">
        <f>'АПУ профилактика 13-23'!D100</f>
        <v>35428288</v>
      </c>
      <c r="H99" s="79">
        <f>'АПУ профилактика 13-23'!N100</f>
        <v>9409753</v>
      </c>
      <c r="I99" s="79">
        <f>'АПУ неотл.пом. 13-23'!D99</f>
        <v>5823122</v>
      </c>
      <c r="J99" s="79">
        <f>'АПУ обращения 13-23'!D99</f>
        <v>35940870</v>
      </c>
      <c r="K99" s="79">
        <f>'ОДИ ПГГ Пр.13-23'!D99</f>
        <v>16119477</v>
      </c>
      <c r="L99" s="79">
        <f>'ОДИ МЗ РБ 13-23'!D99</f>
        <v>0</v>
      </c>
      <c r="M99" s="102">
        <f>'Тестирование на грипп 13-23'!D99</f>
        <v>0</v>
      </c>
      <c r="N99" s="79">
        <f>'ФАП (13-23)'!D99</f>
        <v>0</v>
      </c>
      <c r="O99" s="79"/>
      <c r="P99" s="79">
        <f>СМП!D99</f>
        <v>0</v>
      </c>
      <c r="Q99" s="79">
        <f>'Гемодиализ (пр.11-23)'!D99</f>
        <v>0</v>
      </c>
      <c r="R99" s="79">
        <f>'Мед.реаб.(АПУ,ДС,КС) 13-23'!D99</f>
        <v>45544553</v>
      </c>
      <c r="S99" s="79">
        <f t="shared" si="6"/>
        <v>344424606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9">
        <f>КС!D100</f>
        <v>39173606</v>
      </c>
      <c r="E100" s="79">
        <f>'ДС (пр.13-23)'!D100</f>
        <v>9541427</v>
      </c>
      <c r="F100" s="79">
        <f t="shared" si="7"/>
        <v>119359705</v>
      </c>
      <c r="G100" s="79">
        <f>'АПУ профилактика 13-23'!D101</f>
        <v>32696607</v>
      </c>
      <c r="H100" s="79">
        <f>'АПУ профилактика 13-23'!N101</f>
        <v>6441953</v>
      </c>
      <c r="I100" s="79">
        <f>'АПУ неотл.пом. 13-23'!D100</f>
        <v>6918085</v>
      </c>
      <c r="J100" s="79">
        <f>'АПУ обращения 13-23'!D100</f>
        <v>34708129</v>
      </c>
      <c r="K100" s="79">
        <f>'ОДИ ПГГ Пр.13-23'!D100</f>
        <v>1239123</v>
      </c>
      <c r="L100" s="79">
        <f>'ОДИ МЗ РБ 13-23'!D100</f>
        <v>0</v>
      </c>
      <c r="M100" s="102">
        <f>'Тестирование на грипп 13-23'!D100</f>
        <v>0</v>
      </c>
      <c r="N100" s="79">
        <f>'ФАП (13-23)'!D100</f>
        <v>37355808</v>
      </c>
      <c r="O100" s="79"/>
      <c r="P100" s="79">
        <f>СМП!D100</f>
        <v>0</v>
      </c>
      <c r="Q100" s="79">
        <f>'Гемодиализ (пр.11-23)'!D100</f>
        <v>0</v>
      </c>
      <c r="R100" s="79">
        <f>'Мед.реаб.(АПУ,ДС,КС) 13-23'!D100</f>
        <v>2010545</v>
      </c>
      <c r="S100" s="79">
        <f t="shared" si="6"/>
        <v>170085283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9">
        <f>КС!D101</f>
        <v>36770497</v>
      </c>
      <c r="E101" s="79">
        <f>'ДС (пр.13-23)'!D101</f>
        <v>10532032</v>
      </c>
      <c r="F101" s="79">
        <f t="shared" si="7"/>
        <v>102711590</v>
      </c>
      <c r="G101" s="79">
        <f>'АПУ профилактика 13-23'!D102</f>
        <v>30835397</v>
      </c>
      <c r="H101" s="79">
        <f>'АПУ профилактика 13-23'!N102</f>
        <v>5039633</v>
      </c>
      <c r="I101" s="79">
        <f>'АПУ неотл.пом. 13-23'!D101</f>
        <v>7156366</v>
      </c>
      <c r="J101" s="79">
        <f>'АПУ обращения 13-23'!D101</f>
        <v>35344966</v>
      </c>
      <c r="K101" s="79">
        <f>'ОДИ ПГГ Пр.13-23'!D101</f>
        <v>587540</v>
      </c>
      <c r="L101" s="79">
        <f>'ОДИ МЗ РБ 13-23'!D101</f>
        <v>0</v>
      </c>
      <c r="M101" s="102">
        <f>'Тестирование на грипп 13-23'!D101</f>
        <v>0</v>
      </c>
      <c r="N101" s="79">
        <f>'ФАП (13-23)'!D101</f>
        <v>23747688</v>
      </c>
      <c r="O101" s="79"/>
      <c r="P101" s="79">
        <f>СМП!D101</f>
        <v>0</v>
      </c>
      <c r="Q101" s="79">
        <f>'Гемодиализ (пр.11-23)'!D101</f>
        <v>0</v>
      </c>
      <c r="R101" s="79">
        <f>'Мед.реаб.(АПУ,ДС,КС) 13-23'!D101</f>
        <v>2825250</v>
      </c>
      <c r="S101" s="79">
        <f t="shared" si="6"/>
        <v>152839369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9">
        <f>КС!D102</f>
        <v>86364783</v>
      </c>
      <c r="E102" s="79">
        <f>'ДС (пр.13-23)'!D102</f>
        <v>28194115</v>
      </c>
      <c r="F102" s="79">
        <f t="shared" si="7"/>
        <v>255074526</v>
      </c>
      <c r="G102" s="79">
        <f>'АПУ профилактика 13-23'!D103</f>
        <v>97256485</v>
      </c>
      <c r="H102" s="79">
        <f>'АПУ профилактика 13-23'!N103</f>
        <v>18481936</v>
      </c>
      <c r="I102" s="79">
        <f>'АПУ неотл.пом. 13-23'!D102</f>
        <v>19912598</v>
      </c>
      <c r="J102" s="79">
        <f>'АПУ обращения 13-23'!D102</f>
        <v>96008270</v>
      </c>
      <c r="K102" s="79">
        <f>'ОДИ ПГГ Пр.13-23'!D102</f>
        <v>4447473</v>
      </c>
      <c r="L102" s="79">
        <f>'ОДИ МЗ РБ 13-23'!D102</f>
        <v>0</v>
      </c>
      <c r="M102" s="102">
        <f>'Тестирование на грипп 13-23'!D102</f>
        <v>0</v>
      </c>
      <c r="N102" s="79">
        <f>'ФАП (13-23)'!D102</f>
        <v>18967764</v>
      </c>
      <c r="O102" s="79"/>
      <c r="P102" s="79">
        <f>СМП!D102</f>
        <v>0</v>
      </c>
      <c r="Q102" s="79">
        <f>'Гемодиализ (пр.11-23)'!D102</f>
        <v>0</v>
      </c>
      <c r="R102" s="79">
        <f>'Мед.реаб.(АПУ,ДС,КС) 13-23'!D102</f>
        <v>0</v>
      </c>
      <c r="S102" s="79">
        <f t="shared" si="6"/>
        <v>369633424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9">
        <f>КС!D103</f>
        <v>47671991</v>
      </c>
      <c r="E103" s="79">
        <f>'ДС (пр.13-23)'!D103</f>
        <v>13311464</v>
      </c>
      <c r="F103" s="79">
        <f t="shared" si="7"/>
        <v>129712921</v>
      </c>
      <c r="G103" s="79">
        <f>'АПУ профилактика 13-23'!D104</f>
        <v>39046130</v>
      </c>
      <c r="H103" s="79">
        <f>'АПУ профилактика 13-23'!N104</f>
        <v>7404027</v>
      </c>
      <c r="I103" s="79">
        <f>'АПУ неотл.пом. 13-23'!D103</f>
        <v>7963634</v>
      </c>
      <c r="J103" s="79">
        <f>'АПУ обращения 13-23'!D103</f>
        <v>38067799</v>
      </c>
      <c r="K103" s="79">
        <f>'ОДИ ПГГ Пр.13-23'!D103</f>
        <v>3247436</v>
      </c>
      <c r="L103" s="79">
        <f>'ОДИ МЗ РБ 13-23'!D103</f>
        <v>0</v>
      </c>
      <c r="M103" s="102">
        <f>'Тестирование на грипп 13-23'!D103</f>
        <v>0</v>
      </c>
      <c r="N103" s="79">
        <f>'ФАП (13-23)'!D103</f>
        <v>33983895</v>
      </c>
      <c r="O103" s="79"/>
      <c r="P103" s="79">
        <f>СМП!D103</f>
        <v>0</v>
      </c>
      <c r="Q103" s="79">
        <f>'Гемодиализ (пр.11-23)'!D103</f>
        <v>0</v>
      </c>
      <c r="R103" s="79">
        <f>'Мед.реаб.(АПУ,ДС,КС) 13-23'!D103</f>
        <v>0</v>
      </c>
      <c r="S103" s="79">
        <f t="shared" si="6"/>
        <v>190696376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9">
        <f>КС!D104</f>
        <v>75007044</v>
      </c>
      <c r="E104" s="79">
        <f>'ДС (пр.13-23)'!D104</f>
        <v>15992782</v>
      </c>
      <c r="F104" s="79">
        <f t="shared" si="7"/>
        <v>176684649</v>
      </c>
      <c r="G104" s="79">
        <f>'АПУ профилактика 13-23'!D105</f>
        <v>47892152</v>
      </c>
      <c r="H104" s="79">
        <f>'АПУ профилактика 13-23'!N105</f>
        <v>14747572</v>
      </c>
      <c r="I104" s="79">
        <f>'АПУ неотл.пом. 13-23'!D104</f>
        <v>10430293</v>
      </c>
      <c r="J104" s="79">
        <f>'АПУ обращения 13-23'!D104</f>
        <v>49351009</v>
      </c>
      <c r="K104" s="79">
        <f>'ОДИ ПГГ Пр.13-23'!D104</f>
        <v>4596750</v>
      </c>
      <c r="L104" s="79">
        <f>'ОДИ МЗ РБ 13-23'!D104</f>
        <v>0</v>
      </c>
      <c r="M104" s="102">
        <f>'Тестирование на грипп 13-23'!D104</f>
        <v>0</v>
      </c>
      <c r="N104" s="79">
        <f>'ФАП (13-23)'!D104</f>
        <v>49666873</v>
      </c>
      <c r="O104" s="79"/>
      <c r="P104" s="79">
        <f>СМП!D104</f>
        <v>0</v>
      </c>
      <c r="Q104" s="79">
        <f>'Гемодиализ (пр.11-23)'!D104</f>
        <v>0</v>
      </c>
      <c r="R104" s="79">
        <f>'Мед.реаб.(АПУ,ДС,КС) 13-23'!D104</f>
        <v>0</v>
      </c>
      <c r="S104" s="79">
        <f t="shared" si="6"/>
        <v>267684475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9">
        <f>КС!D105</f>
        <v>64888291</v>
      </c>
      <c r="E105" s="79">
        <f>'ДС (пр.13-23)'!D105</f>
        <v>34413282</v>
      </c>
      <c r="F105" s="79">
        <f t="shared" si="7"/>
        <v>310952679</v>
      </c>
      <c r="G105" s="79">
        <f>'АПУ профилактика 13-23'!D106</f>
        <v>104831436</v>
      </c>
      <c r="H105" s="79">
        <f>'АПУ профилактика 13-23'!N106</f>
        <v>13581550</v>
      </c>
      <c r="I105" s="79">
        <f>'АПУ неотл.пом. 13-23'!D105</f>
        <v>23953836</v>
      </c>
      <c r="J105" s="79">
        <f>'АПУ обращения 13-23'!D105</f>
        <v>112933142</v>
      </c>
      <c r="K105" s="79">
        <f>'ОДИ ПГГ Пр.13-23'!D105</f>
        <v>0</v>
      </c>
      <c r="L105" s="79">
        <f>'ОДИ МЗ РБ 13-23'!D105</f>
        <v>0</v>
      </c>
      <c r="M105" s="102">
        <f>'Тестирование на грипп 13-23'!D105</f>
        <v>0</v>
      </c>
      <c r="N105" s="79">
        <f>'ФАП (13-23)'!D105</f>
        <v>55652715</v>
      </c>
      <c r="O105" s="79"/>
      <c r="P105" s="79">
        <f>СМП!D105</f>
        <v>0</v>
      </c>
      <c r="Q105" s="79">
        <f>'Гемодиализ (пр.11-23)'!D105</f>
        <v>0</v>
      </c>
      <c r="R105" s="79">
        <f>'Мед.реаб.(АПУ,ДС,КС) 13-23'!D105</f>
        <v>0</v>
      </c>
      <c r="S105" s="79">
        <f t="shared" si="6"/>
        <v>410254252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9">
        <f>КС!D106</f>
        <v>107207497</v>
      </c>
      <c r="E106" s="79">
        <f>'ДС (пр.13-23)'!D106</f>
        <v>28869778</v>
      </c>
      <c r="F106" s="79">
        <f t="shared" si="7"/>
        <v>257614944</v>
      </c>
      <c r="G106" s="79">
        <f>'АПУ профилактика 13-23'!D107</f>
        <v>88675977</v>
      </c>
      <c r="H106" s="79">
        <f>'АПУ профилактика 13-23'!N107</f>
        <v>11802277</v>
      </c>
      <c r="I106" s="79">
        <f>'АПУ неотл.пом. 13-23'!D106</f>
        <v>18034711</v>
      </c>
      <c r="J106" s="79">
        <f>'АПУ обращения 13-23'!D106</f>
        <v>83254780</v>
      </c>
      <c r="K106" s="79">
        <f>'ОДИ ПГГ Пр.13-23'!D106</f>
        <v>842436</v>
      </c>
      <c r="L106" s="79">
        <f>'ОДИ МЗ РБ 13-23'!D106</f>
        <v>0</v>
      </c>
      <c r="M106" s="102">
        <f>'Тестирование на грипп 13-23'!D106</f>
        <v>0</v>
      </c>
      <c r="N106" s="79">
        <f>'ФАП (13-23)'!D106</f>
        <v>55004763</v>
      </c>
      <c r="O106" s="79"/>
      <c r="P106" s="79">
        <f>СМП!D106</f>
        <v>0</v>
      </c>
      <c r="Q106" s="79">
        <f>'Гемодиализ (пр.11-23)'!D106</f>
        <v>0</v>
      </c>
      <c r="R106" s="79">
        <f>'Мед.реаб.(АПУ,ДС,КС) 13-23'!D106</f>
        <v>0</v>
      </c>
      <c r="S106" s="79">
        <f t="shared" si="6"/>
        <v>393692219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9">
        <f>КС!D107</f>
        <v>31167619</v>
      </c>
      <c r="E107" s="79">
        <f>'ДС (пр.13-23)'!D107</f>
        <v>9456801</v>
      </c>
      <c r="F107" s="79">
        <f t="shared" si="7"/>
        <v>104471179</v>
      </c>
      <c r="G107" s="79">
        <f>'АПУ профилактика 13-23'!D108</f>
        <v>29988231</v>
      </c>
      <c r="H107" s="79">
        <f>'АПУ профилактика 13-23'!N108</f>
        <v>7022854</v>
      </c>
      <c r="I107" s="79">
        <f>'АПУ неотл.пом. 13-23'!D107</f>
        <v>6544397</v>
      </c>
      <c r="J107" s="79">
        <f>'АПУ обращения 13-23'!D107</f>
        <v>33271361</v>
      </c>
      <c r="K107" s="79">
        <f>'ОДИ ПГГ Пр.13-23'!D107</f>
        <v>867138</v>
      </c>
      <c r="L107" s="79">
        <f>'ОДИ МЗ РБ 13-23'!D107</f>
        <v>0</v>
      </c>
      <c r="M107" s="102">
        <f>'Тестирование на грипп 13-23'!D107</f>
        <v>0</v>
      </c>
      <c r="N107" s="79">
        <f>'ФАП (13-23)'!D107</f>
        <v>26777198</v>
      </c>
      <c r="O107" s="79"/>
      <c r="P107" s="79">
        <f>СМП!D107</f>
        <v>0</v>
      </c>
      <c r="Q107" s="79">
        <f>'Гемодиализ (пр.11-23)'!D107</f>
        <v>0</v>
      </c>
      <c r="R107" s="79">
        <f>'Мед.реаб.(АПУ,ДС,КС) 13-23'!D107</f>
        <v>0</v>
      </c>
      <c r="S107" s="79">
        <f t="shared" ref="S107:S138" si="8">D107+E107+F107+P107+Q107+R107</f>
        <v>145095599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9">
        <f>КС!D108</f>
        <v>47031381</v>
      </c>
      <c r="E108" s="79">
        <f>'ДС (пр.13-23)'!D108</f>
        <v>15178036</v>
      </c>
      <c r="F108" s="79">
        <f t="shared" si="7"/>
        <v>150482139</v>
      </c>
      <c r="G108" s="79">
        <f>'АПУ профилактика 13-23'!D109</f>
        <v>45164112</v>
      </c>
      <c r="H108" s="79">
        <f>'АПУ профилактика 13-23'!N109</f>
        <v>10155219</v>
      </c>
      <c r="I108" s="79">
        <f>'АПУ неотл.пом. 13-23'!D108</f>
        <v>10121883</v>
      </c>
      <c r="J108" s="79">
        <f>'АПУ обращения 13-23'!D108</f>
        <v>40620213</v>
      </c>
      <c r="K108" s="79">
        <f>'ОДИ ПГГ Пр.13-23'!D108</f>
        <v>1060283</v>
      </c>
      <c r="L108" s="79">
        <f>'ОДИ МЗ РБ 13-23'!D108</f>
        <v>0</v>
      </c>
      <c r="M108" s="102">
        <f>'Тестирование на грипп 13-23'!D108</f>
        <v>0</v>
      </c>
      <c r="N108" s="79">
        <f>'ФАП (13-23)'!D108</f>
        <v>43360429</v>
      </c>
      <c r="O108" s="79"/>
      <c r="P108" s="79">
        <f>СМП!D108</f>
        <v>0</v>
      </c>
      <c r="Q108" s="79">
        <f>'Гемодиализ (пр.11-23)'!D108</f>
        <v>0</v>
      </c>
      <c r="R108" s="79">
        <f>'Мед.реаб.(АПУ,ДС,КС) 13-23'!D108</f>
        <v>0</v>
      </c>
      <c r="S108" s="79">
        <f t="shared" si="8"/>
        <v>212691556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>КС!D109</f>
        <v>98258169</v>
      </c>
      <c r="E109" s="79">
        <f>'ДС (пр.13-23)'!D109</f>
        <v>15105735</v>
      </c>
      <c r="F109" s="79">
        <f t="shared" si="7"/>
        <v>153569336</v>
      </c>
      <c r="G109" s="79">
        <f>'АПУ профилактика 13-23'!D110</f>
        <v>45060542</v>
      </c>
      <c r="H109" s="79">
        <f>'АПУ профилактика 13-23'!N110</f>
        <v>9745916</v>
      </c>
      <c r="I109" s="79">
        <f>'АПУ неотл.пом. 13-23'!D109</f>
        <v>9761935</v>
      </c>
      <c r="J109" s="79">
        <f>'АПУ обращения 13-23'!D109</f>
        <v>46011938</v>
      </c>
      <c r="K109" s="79">
        <f>'ОДИ ПГГ Пр.13-23'!D109</f>
        <v>1783375</v>
      </c>
      <c r="L109" s="79">
        <f>'ОДИ МЗ РБ 13-23'!D109</f>
        <v>0</v>
      </c>
      <c r="M109" s="102">
        <f>'Тестирование на грипп 13-23'!D109</f>
        <v>0</v>
      </c>
      <c r="N109" s="79">
        <f>'ФАП (13-23)'!D109</f>
        <v>41205630</v>
      </c>
      <c r="O109" s="79"/>
      <c r="P109" s="79">
        <f>СМП!D109</f>
        <v>0</v>
      </c>
      <c r="Q109" s="79">
        <f>'Гемодиализ (пр.11-23)'!D109</f>
        <v>0</v>
      </c>
      <c r="R109" s="79">
        <f>'Мед.реаб.(АПУ,ДС,КС) 13-23'!D109</f>
        <v>0</v>
      </c>
      <c r="S109" s="79">
        <f t="shared" si="8"/>
        <v>266933240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9">
        <f>КС!D110</f>
        <v>206014953</v>
      </c>
      <c r="E110" s="79">
        <f>'ДС (пр.13-23)'!D110</f>
        <v>19118097</v>
      </c>
      <c r="F110" s="79">
        <f t="shared" si="7"/>
        <v>170442398</v>
      </c>
      <c r="G110" s="79">
        <f>'АПУ профилактика 13-23'!D111</f>
        <v>62419014</v>
      </c>
      <c r="H110" s="79">
        <f>'АПУ профилактика 13-23'!N111</f>
        <v>9014515</v>
      </c>
      <c r="I110" s="79">
        <f>'АПУ неотл.пом. 13-23'!D110</f>
        <v>9294140</v>
      </c>
      <c r="J110" s="79">
        <f>'АПУ обращения 13-23'!D110</f>
        <v>52619156</v>
      </c>
      <c r="K110" s="79">
        <f>'ОДИ ПГГ Пр.13-23'!D110</f>
        <v>12501141</v>
      </c>
      <c r="L110" s="79">
        <f>'ОДИ МЗ РБ 13-23'!D110</f>
        <v>1194000</v>
      </c>
      <c r="M110" s="102">
        <f>'Тестирование на грипп 13-23'!D110</f>
        <v>0</v>
      </c>
      <c r="N110" s="79">
        <f>'ФАП (13-23)'!D110</f>
        <v>23400432</v>
      </c>
      <c r="O110" s="82"/>
      <c r="P110" s="79">
        <f>СМП!D110</f>
        <v>104078029</v>
      </c>
      <c r="Q110" s="79">
        <f>'Гемодиализ (пр.11-23)'!D110</f>
        <v>0</v>
      </c>
      <c r="R110" s="79">
        <f>'Мед.реаб.(АПУ,ДС,КС) 13-23'!D110</f>
        <v>14348082</v>
      </c>
      <c r="S110" s="79">
        <f t="shared" si="8"/>
        <v>514001559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9">
        <f>КС!D111</f>
        <v>39041993</v>
      </c>
      <c r="E111" s="79">
        <f>'ДС (пр.13-23)'!D111</f>
        <v>12226692</v>
      </c>
      <c r="F111" s="79">
        <f t="shared" si="7"/>
        <v>110994763</v>
      </c>
      <c r="G111" s="79">
        <f>'АПУ профилактика 13-23'!D112</f>
        <v>39885118</v>
      </c>
      <c r="H111" s="79">
        <f>'АПУ профилактика 13-23'!N112</f>
        <v>6112823</v>
      </c>
      <c r="I111" s="79">
        <f>'АПУ неотл.пом. 13-23'!D111</f>
        <v>7633117</v>
      </c>
      <c r="J111" s="79">
        <f>'АПУ обращения 13-23'!D111</f>
        <v>35125691</v>
      </c>
      <c r="K111" s="79">
        <f>'ОДИ ПГГ Пр.13-23'!D111</f>
        <v>1166105</v>
      </c>
      <c r="L111" s="79">
        <f>'ОДИ МЗ РБ 13-23'!D111</f>
        <v>0</v>
      </c>
      <c r="M111" s="102">
        <f>'Тестирование на грипп 13-23'!D111</f>
        <v>0</v>
      </c>
      <c r="N111" s="79">
        <f>'ФАП (13-23)'!D111</f>
        <v>21071909</v>
      </c>
      <c r="O111" s="79"/>
      <c r="P111" s="79">
        <f>СМП!D111</f>
        <v>0</v>
      </c>
      <c r="Q111" s="79">
        <f>'Гемодиализ (пр.11-23)'!D111</f>
        <v>0</v>
      </c>
      <c r="R111" s="79">
        <f>'Мед.реаб.(АПУ,ДС,КС) 13-23'!D111</f>
        <v>0</v>
      </c>
      <c r="S111" s="79">
        <f t="shared" si="8"/>
        <v>162263448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9">
        <f>КС!D112</f>
        <v>53444508</v>
      </c>
      <c r="E112" s="79">
        <f>'ДС (пр.13-23)'!D112</f>
        <v>17292797</v>
      </c>
      <c r="F112" s="79">
        <f t="shared" si="7"/>
        <v>171705466</v>
      </c>
      <c r="G112" s="79">
        <f>'АПУ профилактика 13-23'!D113</f>
        <v>51181758</v>
      </c>
      <c r="H112" s="79">
        <f>'АПУ профилактика 13-23'!N113</f>
        <v>11783992</v>
      </c>
      <c r="I112" s="79">
        <f>'АПУ неотл.пом. 13-23'!D112</f>
        <v>10785160</v>
      </c>
      <c r="J112" s="79">
        <f>'АПУ обращения 13-23'!D112</f>
        <v>49450478</v>
      </c>
      <c r="K112" s="79">
        <f>'ОДИ ПГГ Пр.13-23'!D112</f>
        <v>1998612</v>
      </c>
      <c r="L112" s="79">
        <f>'ОДИ МЗ РБ 13-23'!D112</f>
        <v>0</v>
      </c>
      <c r="M112" s="102">
        <f>'Тестирование на грипп 13-23'!D112</f>
        <v>0</v>
      </c>
      <c r="N112" s="79">
        <f>'ФАП (13-23)'!D112</f>
        <v>46505466</v>
      </c>
      <c r="O112" s="79"/>
      <c r="P112" s="79">
        <f>СМП!D112</f>
        <v>0</v>
      </c>
      <c r="Q112" s="79">
        <f>'Гемодиализ (пр.11-23)'!D112</f>
        <v>0</v>
      </c>
      <c r="R112" s="79">
        <f>'Мед.реаб.(АПУ,ДС,КС) 13-23'!D112</f>
        <v>0</v>
      </c>
      <c r="S112" s="79">
        <f t="shared" si="8"/>
        <v>242442771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9">
        <f>КС!D113</f>
        <v>91365779</v>
      </c>
      <c r="E113" s="79">
        <f>'ДС (пр.13-23)'!D113</f>
        <v>29501513</v>
      </c>
      <c r="F113" s="79">
        <f t="shared" si="7"/>
        <v>269771325</v>
      </c>
      <c r="G113" s="79">
        <f>'АПУ профилактика 13-23'!D114</f>
        <v>85922902</v>
      </c>
      <c r="H113" s="79">
        <f>'АПУ профилактика 13-23'!N114</f>
        <v>18078259</v>
      </c>
      <c r="I113" s="79">
        <f>'АПУ неотл.пом. 13-23'!D113</f>
        <v>18730667</v>
      </c>
      <c r="J113" s="79">
        <f>'АПУ обращения 13-23'!D113</f>
        <v>89387435</v>
      </c>
      <c r="K113" s="79">
        <f>'ОДИ ПГГ Пр.13-23'!D113</f>
        <v>6529684</v>
      </c>
      <c r="L113" s="79">
        <f>'ОДИ МЗ РБ 13-23'!D113</f>
        <v>0</v>
      </c>
      <c r="M113" s="102">
        <f>'Тестирование на грипп 13-23'!D113</f>
        <v>0</v>
      </c>
      <c r="N113" s="79">
        <f>'ФАП (13-23)'!D113</f>
        <v>51122378</v>
      </c>
      <c r="O113" s="79"/>
      <c r="P113" s="79">
        <f>СМП!D113</f>
        <v>0</v>
      </c>
      <c r="Q113" s="79">
        <f>'Гемодиализ (пр.11-23)'!D113</f>
        <v>0</v>
      </c>
      <c r="R113" s="79">
        <f>'Мед.реаб.(АПУ,ДС,КС) 13-23'!D113</f>
        <v>0</v>
      </c>
      <c r="S113" s="79">
        <f t="shared" si="8"/>
        <v>390638617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9">
        <f>КС!D114</f>
        <v>38764267</v>
      </c>
      <c r="E114" s="79">
        <f>'ДС (пр.13-23)'!D114</f>
        <v>13025991</v>
      </c>
      <c r="F114" s="79">
        <f t="shared" si="7"/>
        <v>131776738</v>
      </c>
      <c r="G114" s="79">
        <f>'АПУ профилактика 13-23'!D115</f>
        <v>39998111</v>
      </c>
      <c r="H114" s="79">
        <f>'АПУ профилактика 13-23'!N115</f>
        <v>9914700</v>
      </c>
      <c r="I114" s="79">
        <f>'АПУ неотл.пом. 13-23'!D114</f>
        <v>8768252</v>
      </c>
      <c r="J114" s="79">
        <f>'АПУ обращения 13-23'!D114</f>
        <v>38498462</v>
      </c>
      <c r="K114" s="79">
        <f>'ОДИ ПГГ Пр.13-23'!D114</f>
        <v>602681</v>
      </c>
      <c r="L114" s="79">
        <f>'ОДИ МЗ РБ 13-23'!D114</f>
        <v>0</v>
      </c>
      <c r="M114" s="102">
        <f>'Тестирование на грипп 13-23'!D114</f>
        <v>0</v>
      </c>
      <c r="N114" s="79">
        <f>'ФАП (13-23)'!D114</f>
        <v>33994532</v>
      </c>
      <c r="O114" s="79"/>
      <c r="P114" s="79">
        <f>СМП!D114</f>
        <v>0</v>
      </c>
      <c r="Q114" s="79">
        <f>'Гемодиализ (пр.11-23)'!D114</f>
        <v>0</v>
      </c>
      <c r="R114" s="79">
        <f>'Мед.реаб.(АПУ,ДС,КС) 13-23'!D114</f>
        <v>5615900</v>
      </c>
      <c r="S114" s="79">
        <f t="shared" si="8"/>
        <v>189182896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>КС!D115</f>
        <v>0</v>
      </c>
      <c r="E115" s="79">
        <f>'ДС (пр.13-23)'!D115</f>
        <v>0</v>
      </c>
      <c r="F115" s="79">
        <f t="shared" si="7"/>
        <v>1359119</v>
      </c>
      <c r="G115" s="79">
        <f>'АПУ профилактика 13-23'!D116</f>
        <v>1359119</v>
      </c>
      <c r="H115" s="79">
        <f>'АПУ профилактика 13-23'!N116</f>
        <v>0</v>
      </c>
      <c r="I115" s="79">
        <f>'АПУ неотл.пом. 13-23'!D115</f>
        <v>0</v>
      </c>
      <c r="J115" s="79">
        <f>'АПУ обращения 13-23'!D115</f>
        <v>0</v>
      </c>
      <c r="K115" s="79">
        <f>'ОДИ ПГГ Пр.13-23'!D115</f>
        <v>0</v>
      </c>
      <c r="L115" s="79">
        <f>'ОДИ МЗ РБ 13-23'!D115</f>
        <v>0</v>
      </c>
      <c r="M115" s="102">
        <f>'Тестирование на грипп 13-23'!D115</f>
        <v>0</v>
      </c>
      <c r="N115" s="79">
        <f>'ФАП (13-23)'!D115</f>
        <v>0</v>
      </c>
      <c r="O115" s="79"/>
      <c r="P115" s="79">
        <f>СМП!D115</f>
        <v>0</v>
      </c>
      <c r="Q115" s="79">
        <f>'Гемодиализ (пр.11-23)'!D115</f>
        <v>203399597</v>
      </c>
      <c r="R115" s="79">
        <f>'Мед.реаб.(АПУ,ДС,КС) 13-23'!D115</f>
        <v>0</v>
      </c>
      <c r="S115" s="79">
        <f t="shared" si="8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9">
        <f>КС!D116</f>
        <v>0</v>
      </c>
      <c r="E116" s="79">
        <f>'ДС (пр.13-23)'!D116</f>
        <v>105432755</v>
      </c>
      <c r="F116" s="79">
        <f t="shared" si="7"/>
        <v>0</v>
      </c>
      <c r="G116" s="79">
        <f>'АПУ профилактика 13-23'!D117</f>
        <v>0</v>
      </c>
      <c r="H116" s="79">
        <f>'АПУ профилактика 13-23'!N117</f>
        <v>0</v>
      </c>
      <c r="I116" s="79">
        <f>'АПУ неотл.пом. 13-23'!D116</f>
        <v>0</v>
      </c>
      <c r="J116" s="79">
        <f>'АПУ обращения 13-23'!D116</f>
        <v>0</v>
      </c>
      <c r="K116" s="79">
        <f>'ОДИ ПГГ Пр.13-23'!D116</f>
        <v>0</v>
      </c>
      <c r="L116" s="79">
        <f>'ОДИ МЗ РБ 13-23'!D116</f>
        <v>0</v>
      </c>
      <c r="M116" s="102">
        <f>'Тестирование на грипп 13-23'!D116</f>
        <v>0</v>
      </c>
      <c r="N116" s="79">
        <f>'ФАП (13-23)'!D116</f>
        <v>0</v>
      </c>
      <c r="O116" s="79"/>
      <c r="P116" s="79">
        <f>СМП!D116</f>
        <v>0</v>
      </c>
      <c r="Q116" s="79">
        <f>'Гемодиализ (пр.11-23)'!D116</f>
        <v>0</v>
      </c>
      <c r="R116" s="79">
        <f>'Мед.реаб.(АПУ,ДС,КС) 13-23'!D116</f>
        <v>0</v>
      </c>
      <c r="S116" s="79">
        <f t="shared" si="8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9">
        <f>КС!D117</f>
        <v>0</v>
      </c>
      <c r="E117" s="79">
        <f>'ДС (пр.13-23)'!D117</f>
        <v>0</v>
      </c>
      <c r="F117" s="79">
        <f t="shared" si="7"/>
        <v>193528</v>
      </c>
      <c r="G117" s="79">
        <f>'АПУ профилактика 13-23'!D118</f>
        <v>193528</v>
      </c>
      <c r="H117" s="79">
        <f>'АПУ профилактика 13-23'!N118</f>
        <v>0</v>
      </c>
      <c r="I117" s="79">
        <f>'АПУ неотл.пом. 13-23'!D117</f>
        <v>0</v>
      </c>
      <c r="J117" s="79">
        <f>'АПУ обращения 13-23'!D117</f>
        <v>0</v>
      </c>
      <c r="K117" s="79">
        <f>'ОДИ ПГГ Пр.13-23'!D117</f>
        <v>0</v>
      </c>
      <c r="L117" s="79">
        <f>'ОДИ МЗ РБ 13-23'!D117</f>
        <v>0</v>
      </c>
      <c r="M117" s="102">
        <f>'Тестирование на грипп 13-23'!D117</f>
        <v>0</v>
      </c>
      <c r="N117" s="79">
        <f>'ФАП (13-23)'!D117</f>
        <v>0</v>
      </c>
      <c r="O117" s="79"/>
      <c r="P117" s="79">
        <f>СМП!D117</f>
        <v>0</v>
      </c>
      <c r="Q117" s="79">
        <f>'Гемодиализ (пр.11-23)'!D117</f>
        <v>28843288</v>
      </c>
      <c r="R117" s="79">
        <f>'Мед.реаб.(АПУ,ДС,КС) 13-23'!D117</f>
        <v>0</v>
      </c>
      <c r="S117" s="79">
        <f t="shared" si="8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9">
        <f>КС!D118</f>
        <v>0</v>
      </c>
      <c r="E118" s="79">
        <f>'ДС (пр.13-23)'!D118</f>
        <v>211043</v>
      </c>
      <c r="F118" s="79">
        <f t="shared" si="7"/>
        <v>27476</v>
      </c>
      <c r="G118" s="79">
        <f>'АПУ профилактика 13-23'!D119</f>
        <v>0</v>
      </c>
      <c r="H118" s="79">
        <f>'АПУ профилактика 13-23'!N119</f>
        <v>0</v>
      </c>
      <c r="I118" s="79">
        <f>'АПУ неотл.пом. 13-23'!D118</f>
        <v>0</v>
      </c>
      <c r="J118" s="79">
        <f>'АПУ обращения 13-23'!D118</f>
        <v>27476</v>
      </c>
      <c r="K118" s="79">
        <f>'ОДИ ПГГ Пр.13-23'!D118</f>
        <v>0</v>
      </c>
      <c r="L118" s="79">
        <f>'ОДИ МЗ РБ 13-23'!D118</f>
        <v>0</v>
      </c>
      <c r="M118" s="102">
        <f>'Тестирование на грипп 13-23'!D118</f>
        <v>0</v>
      </c>
      <c r="N118" s="79">
        <f>'ФАП (13-23)'!D118</f>
        <v>0</v>
      </c>
      <c r="O118" s="79"/>
      <c r="P118" s="79">
        <f>СМП!D118</f>
        <v>0</v>
      </c>
      <c r="Q118" s="79">
        <f>'Гемодиализ (пр.11-23)'!D118</f>
        <v>0</v>
      </c>
      <c r="R118" s="79">
        <f>'Мед.реаб.(АПУ,ДС,КС) 13-23'!D118</f>
        <v>0</v>
      </c>
      <c r="S118" s="79">
        <f t="shared" si="8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>КС!D119</f>
        <v>0</v>
      </c>
      <c r="E119" s="79">
        <f>'ДС (пр.13-23)'!D119</f>
        <v>233013</v>
      </c>
      <c r="F119" s="79">
        <f t="shared" si="7"/>
        <v>0</v>
      </c>
      <c r="G119" s="79">
        <f>'АПУ профилактика 13-23'!D120</f>
        <v>0</v>
      </c>
      <c r="H119" s="79">
        <f>'АПУ профилактика 13-23'!N120</f>
        <v>0</v>
      </c>
      <c r="I119" s="79">
        <f>'АПУ неотл.пом. 13-23'!D119</f>
        <v>0</v>
      </c>
      <c r="J119" s="79">
        <f>'АПУ обращения 13-23'!D119</f>
        <v>0</v>
      </c>
      <c r="K119" s="79">
        <f>'ОДИ ПГГ Пр.13-23'!D119</f>
        <v>0</v>
      </c>
      <c r="L119" s="79">
        <f>'ОДИ МЗ РБ 13-23'!D119</f>
        <v>0</v>
      </c>
      <c r="M119" s="102">
        <f>'Тестирование на грипп 13-23'!D119</f>
        <v>0</v>
      </c>
      <c r="N119" s="79">
        <f>'ФАП (13-23)'!D119</f>
        <v>0</v>
      </c>
      <c r="O119" s="79"/>
      <c r="P119" s="79">
        <f>СМП!D119</f>
        <v>0</v>
      </c>
      <c r="Q119" s="79">
        <f>'Гемодиализ (пр.11-23)'!D119</f>
        <v>0</v>
      </c>
      <c r="R119" s="79">
        <f>'Мед.реаб.(АПУ,ДС,КС) 13-23'!D119</f>
        <v>0</v>
      </c>
      <c r="S119" s="79">
        <f t="shared" si="8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9">
        <f>КС!D120</f>
        <v>0</v>
      </c>
      <c r="E120" s="79">
        <f>'ДС (пр.13-23)'!D120</f>
        <v>286938</v>
      </c>
      <c r="F120" s="79">
        <f t="shared" si="7"/>
        <v>0</v>
      </c>
      <c r="G120" s="79">
        <f>'АПУ профилактика 13-23'!D121</f>
        <v>0</v>
      </c>
      <c r="H120" s="79">
        <f>'АПУ профилактика 13-23'!N121</f>
        <v>0</v>
      </c>
      <c r="I120" s="79">
        <f>'АПУ неотл.пом. 13-23'!D120</f>
        <v>0</v>
      </c>
      <c r="J120" s="79">
        <f>'АПУ обращения 13-23'!D120</f>
        <v>0</v>
      </c>
      <c r="K120" s="79">
        <f>'ОДИ ПГГ Пр.13-23'!D120</f>
        <v>0</v>
      </c>
      <c r="L120" s="79">
        <f>'ОДИ МЗ РБ 13-23'!D120</f>
        <v>0</v>
      </c>
      <c r="M120" s="102">
        <f>'Тестирование на грипп 13-23'!D120</f>
        <v>0</v>
      </c>
      <c r="N120" s="79">
        <f>'ФАП (13-23)'!D120</f>
        <v>0</v>
      </c>
      <c r="O120" s="79"/>
      <c r="P120" s="79">
        <f>СМП!D120</f>
        <v>0</v>
      </c>
      <c r="Q120" s="79">
        <f>'Гемодиализ (пр.11-23)'!D120</f>
        <v>0</v>
      </c>
      <c r="R120" s="79">
        <f>'Мед.реаб.(АПУ,ДС,КС) 13-23'!D120</f>
        <v>0</v>
      </c>
      <c r="S120" s="79">
        <f t="shared" si="8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9">
        <f>КС!D121</f>
        <v>0</v>
      </c>
      <c r="E121" s="79">
        <f>'ДС (пр.13-23)'!D121</f>
        <v>0</v>
      </c>
      <c r="F121" s="79">
        <f t="shared" si="7"/>
        <v>3090829</v>
      </c>
      <c r="G121" s="79">
        <f>'АПУ профилактика 13-23'!D122</f>
        <v>0</v>
      </c>
      <c r="H121" s="79">
        <f>'АПУ профилактика 13-23'!N122</f>
        <v>0</v>
      </c>
      <c r="I121" s="79">
        <f>'АПУ неотл.пом. 13-23'!D121</f>
        <v>0</v>
      </c>
      <c r="J121" s="79">
        <f>'АПУ обращения 13-23'!D121</f>
        <v>0</v>
      </c>
      <c r="K121" s="79">
        <f>'ОДИ ПГГ Пр.13-23'!D121</f>
        <v>3090829</v>
      </c>
      <c r="L121" s="79">
        <f>'ОДИ МЗ РБ 13-23'!D121</f>
        <v>0</v>
      </c>
      <c r="M121" s="102">
        <f>'Тестирование на грипп 13-23'!D121</f>
        <v>0</v>
      </c>
      <c r="N121" s="79">
        <f>'ФАП (13-23)'!D121</f>
        <v>0</v>
      </c>
      <c r="O121" s="79"/>
      <c r="P121" s="79">
        <f>СМП!D121</f>
        <v>0</v>
      </c>
      <c r="Q121" s="79">
        <f>'Гемодиализ (пр.11-23)'!D121</f>
        <v>0</v>
      </c>
      <c r="R121" s="79">
        <f>'Мед.реаб.(АПУ,ДС,КС) 13-23'!D121</f>
        <v>0</v>
      </c>
      <c r="S121" s="79">
        <f t="shared" si="8"/>
        <v>3090829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9">
        <f>КС!D122</f>
        <v>0</v>
      </c>
      <c r="E122" s="79">
        <f>'ДС (пр.13-23)'!D122</f>
        <v>23552573</v>
      </c>
      <c r="F122" s="79">
        <f t="shared" si="7"/>
        <v>4974934</v>
      </c>
      <c r="G122" s="79">
        <f>'АПУ профилактика 13-23'!D123</f>
        <v>4974934</v>
      </c>
      <c r="H122" s="79">
        <f>'АПУ профилактика 13-23'!N123</f>
        <v>0</v>
      </c>
      <c r="I122" s="79">
        <f>'АПУ неотл.пом. 13-23'!D122</f>
        <v>0</v>
      </c>
      <c r="J122" s="79">
        <f>'АПУ обращения 13-23'!D122</f>
        <v>0</v>
      </c>
      <c r="K122" s="79">
        <f>'ОДИ ПГГ Пр.13-23'!D122</f>
        <v>0</v>
      </c>
      <c r="L122" s="79">
        <f>'ОДИ МЗ РБ 13-23'!D122</f>
        <v>0</v>
      </c>
      <c r="M122" s="102">
        <f>'Тестирование на грипп 13-23'!D122</f>
        <v>0</v>
      </c>
      <c r="N122" s="79">
        <f>'ФАП (13-23)'!D122</f>
        <v>0</v>
      </c>
      <c r="O122" s="79"/>
      <c r="P122" s="79">
        <f>СМП!D122</f>
        <v>0</v>
      </c>
      <c r="Q122" s="79">
        <f>'Гемодиализ (пр.11-23)'!D122</f>
        <v>752799615</v>
      </c>
      <c r="R122" s="79">
        <f>'Мед.реаб.(АПУ,ДС,КС) 13-23'!D122</f>
        <v>0</v>
      </c>
      <c r="S122" s="79">
        <f t="shared" si="8"/>
        <v>781327122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9">
        <f>КС!D123</f>
        <v>0</v>
      </c>
      <c r="E123" s="79">
        <f>'ДС (пр.13-23)'!D123</f>
        <v>0</v>
      </c>
      <c r="F123" s="79">
        <f t="shared" si="7"/>
        <v>68221706</v>
      </c>
      <c r="G123" s="79">
        <f>'АПУ профилактика 13-23'!D124</f>
        <v>0</v>
      </c>
      <c r="H123" s="79">
        <f>'АПУ профилактика 13-23'!N124</f>
        <v>0</v>
      </c>
      <c r="I123" s="79">
        <f>'АПУ неотл.пом. 13-23'!D123</f>
        <v>0</v>
      </c>
      <c r="J123" s="79">
        <f>'АПУ обращения 13-23'!D123</f>
        <v>0</v>
      </c>
      <c r="K123" s="79">
        <f>'ОДИ ПГГ Пр.13-23'!D123</f>
        <v>68221706</v>
      </c>
      <c r="L123" s="79">
        <f>'ОДИ МЗ РБ 13-23'!D123</f>
        <v>0</v>
      </c>
      <c r="M123" s="102">
        <f>'Тестирование на грипп 13-23'!D123</f>
        <v>0</v>
      </c>
      <c r="N123" s="79">
        <f>'ФАП (13-23)'!D123</f>
        <v>0</v>
      </c>
      <c r="O123" s="79"/>
      <c r="P123" s="79">
        <f>СМП!D123</f>
        <v>0</v>
      </c>
      <c r="Q123" s="79">
        <f>'Гемодиализ (пр.11-23)'!D123</f>
        <v>0</v>
      </c>
      <c r="R123" s="79">
        <f>'Мед.реаб.(АПУ,ДС,КС) 13-23'!D123</f>
        <v>0</v>
      </c>
      <c r="S123" s="79">
        <f t="shared" si="8"/>
        <v>68221706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9">
        <f>КС!D124</f>
        <v>0</v>
      </c>
      <c r="E124" s="79">
        <f>'ДС (пр.13-23)'!D124</f>
        <v>0</v>
      </c>
      <c r="F124" s="79">
        <f t="shared" si="7"/>
        <v>260002</v>
      </c>
      <c r="G124" s="79">
        <f>'АПУ профилактика 13-23'!D125</f>
        <v>260002</v>
      </c>
      <c r="H124" s="79">
        <f>'АПУ профилактика 13-23'!N125</f>
        <v>0</v>
      </c>
      <c r="I124" s="79">
        <f>'АПУ неотл.пом. 13-23'!D124</f>
        <v>0</v>
      </c>
      <c r="J124" s="79">
        <f>'АПУ обращения 13-23'!D124</f>
        <v>0</v>
      </c>
      <c r="K124" s="79">
        <f>'ОДИ ПГГ Пр.13-23'!D124</f>
        <v>0</v>
      </c>
      <c r="L124" s="79">
        <f>'ОДИ МЗ РБ 13-23'!D124</f>
        <v>0</v>
      </c>
      <c r="M124" s="102">
        <f>'Тестирование на грипп 13-23'!D124</f>
        <v>0</v>
      </c>
      <c r="N124" s="79">
        <f>'ФАП (13-23)'!D124</f>
        <v>0</v>
      </c>
      <c r="O124" s="79"/>
      <c r="P124" s="79">
        <f>СМП!D124</f>
        <v>0</v>
      </c>
      <c r="Q124" s="79">
        <f>'Гемодиализ (пр.11-23)'!D124</f>
        <v>0</v>
      </c>
      <c r="R124" s="79">
        <f>'Мед.реаб.(АПУ,ДС,КС) 13-23'!D124</f>
        <v>0</v>
      </c>
      <c r="S124" s="79">
        <f t="shared" si="8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9">
        <f>КС!D125</f>
        <v>198181533</v>
      </c>
      <c r="E125" s="79">
        <f>'ДС (пр.13-23)'!D125</f>
        <v>53676256</v>
      </c>
      <c r="F125" s="79">
        <f t="shared" si="7"/>
        <v>7371739</v>
      </c>
      <c r="G125" s="79">
        <f>'АПУ профилактика 13-23'!D126</f>
        <v>0</v>
      </c>
      <c r="H125" s="79">
        <f>'АПУ профилактика 13-23'!N126</f>
        <v>0</v>
      </c>
      <c r="I125" s="79">
        <f>'АПУ неотл.пом. 13-23'!D125</f>
        <v>0</v>
      </c>
      <c r="J125" s="79">
        <f>'АПУ обращения 13-23'!D125</f>
        <v>0</v>
      </c>
      <c r="K125" s="79">
        <f>'ОДИ ПГГ Пр.13-23'!D125</f>
        <v>7371739</v>
      </c>
      <c r="L125" s="79">
        <f>'ОДИ МЗ РБ 13-23'!D125</f>
        <v>0</v>
      </c>
      <c r="M125" s="102">
        <f>'Тестирование на грипп 13-23'!D125</f>
        <v>0</v>
      </c>
      <c r="N125" s="79">
        <f>'ФАП (13-23)'!D125</f>
        <v>0</v>
      </c>
      <c r="O125" s="79"/>
      <c r="P125" s="79">
        <f>СМП!D125</f>
        <v>0</v>
      </c>
      <c r="Q125" s="79">
        <f>'Гемодиализ (пр.11-23)'!D125</f>
        <v>0</v>
      </c>
      <c r="R125" s="79">
        <f>'Мед.реаб.(АПУ,ДС,КС) 13-23'!D125</f>
        <v>0</v>
      </c>
      <c r="S125" s="79">
        <f t="shared" si="8"/>
        <v>259229528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>КС!D126</f>
        <v>0</v>
      </c>
      <c r="E126" s="79">
        <f>'ДС (пр.13-23)'!D126</f>
        <v>0</v>
      </c>
      <c r="F126" s="79">
        <f t="shared" si="7"/>
        <v>25889</v>
      </c>
      <c r="G126" s="79">
        <f>'АПУ профилактика 13-23'!D127</f>
        <v>0</v>
      </c>
      <c r="H126" s="79">
        <f>'АПУ профилактика 13-23'!N127</f>
        <v>0</v>
      </c>
      <c r="I126" s="79">
        <f>'АПУ неотл.пом. 13-23'!D126</f>
        <v>0</v>
      </c>
      <c r="J126" s="79">
        <f>'АПУ обращения 13-23'!D126</f>
        <v>25889</v>
      </c>
      <c r="K126" s="79">
        <f>'ОДИ ПГГ Пр.13-23'!D126</f>
        <v>0</v>
      </c>
      <c r="L126" s="79">
        <f>'ОДИ МЗ РБ 13-23'!D126</f>
        <v>0</v>
      </c>
      <c r="M126" s="102">
        <f>'Тестирование на грипп 13-23'!D126</f>
        <v>0</v>
      </c>
      <c r="N126" s="79">
        <f>'ФАП (13-23)'!D126</f>
        <v>0</v>
      </c>
      <c r="O126" s="79"/>
      <c r="P126" s="79">
        <f>СМП!D126</f>
        <v>0</v>
      </c>
      <c r="Q126" s="79">
        <f>'Гемодиализ (пр.11-23)'!D126</f>
        <v>0</v>
      </c>
      <c r="R126" s="79">
        <f>'Мед.реаб.(АПУ,ДС,КС) 13-23'!D126</f>
        <v>0</v>
      </c>
      <c r="S126" s="79">
        <f t="shared" si="8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9">
        <f>КС!D127</f>
        <v>0</v>
      </c>
      <c r="E127" s="79">
        <f>'ДС (пр.13-23)'!D127</f>
        <v>21161493</v>
      </c>
      <c r="F127" s="79">
        <f t="shared" si="7"/>
        <v>0</v>
      </c>
      <c r="G127" s="79">
        <f>'АПУ профилактика 13-23'!D128</f>
        <v>0</v>
      </c>
      <c r="H127" s="79">
        <f>'АПУ профилактика 13-23'!N128</f>
        <v>0</v>
      </c>
      <c r="I127" s="79">
        <f>'АПУ неотл.пом. 13-23'!D127</f>
        <v>0</v>
      </c>
      <c r="J127" s="79">
        <f>'АПУ обращения 13-23'!D127</f>
        <v>0</v>
      </c>
      <c r="K127" s="79">
        <f>'ОДИ ПГГ Пр.13-23'!D127</f>
        <v>0</v>
      </c>
      <c r="L127" s="79">
        <f>'ОДИ МЗ РБ 13-23'!D127</f>
        <v>0</v>
      </c>
      <c r="M127" s="102">
        <f>'Тестирование на грипп 13-23'!D127</f>
        <v>0</v>
      </c>
      <c r="N127" s="79">
        <f>'ФАП (13-23)'!D127</f>
        <v>0</v>
      </c>
      <c r="O127" s="79"/>
      <c r="P127" s="79">
        <f>СМП!D127</f>
        <v>0</v>
      </c>
      <c r="Q127" s="79">
        <f>'Гемодиализ (пр.11-23)'!D127</f>
        <v>0</v>
      </c>
      <c r="R127" s="79">
        <f>'Мед.реаб.(АПУ,ДС,КС) 13-23'!D127</f>
        <v>0</v>
      </c>
      <c r="S127" s="79">
        <f t="shared" si="8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9">
        <f>КС!D128</f>
        <v>15291237</v>
      </c>
      <c r="E128" s="79">
        <f>'ДС (пр.13-23)'!D128</f>
        <v>262040</v>
      </c>
      <c r="F128" s="79">
        <f t="shared" si="7"/>
        <v>4706734</v>
      </c>
      <c r="G128" s="79">
        <f>'АПУ профилактика 13-23'!D129</f>
        <v>0</v>
      </c>
      <c r="H128" s="79">
        <f>'АПУ профилактика 13-23'!N129</f>
        <v>0</v>
      </c>
      <c r="I128" s="79">
        <f>'АПУ неотл.пом. 13-23'!D128</f>
        <v>0</v>
      </c>
      <c r="J128" s="79">
        <f>'АПУ обращения 13-23'!D128</f>
        <v>0</v>
      </c>
      <c r="K128" s="79">
        <f>'ОДИ ПГГ Пр.13-23'!D128</f>
        <v>4706734</v>
      </c>
      <c r="L128" s="79">
        <f>'ОДИ МЗ РБ 13-23'!D128</f>
        <v>0</v>
      </c>
      <c r="M128" s="102">
        <f>'Тестирование на грипп 13-23'!D128</f>
        <v>0</v>
      </c>
      <c r="N128" s="79">
        <f>'ФАП (13-23)'!D128</f>
        <v>0</v>
      </c>
      <c r="O128" s="79"/>
      <c r="P128" s="79">
        <f>СМП!D128</f>
        <v>0</v>
      </c>
      <c r="Q128" s="79">
        <f>'Гемодиализ (пр.11-23)'!D128</f>
        <v>0</v>
      </c>
      <c r="R128" s="79">
        <f>'Мед.реаб.(АПУ,ДС,КС) 13-23'!D128</f>
        <v>0</v>
      </c>
      <c r="S128" s="79">
        <f t="shared" si="8"/>
        <v>20260011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>КС!D129</f>
        <v>0</v>
      </c>
      <c r="E129" s="79">
        <f>'ДС (пр.13-23)'!D129</f>
        <v>130088</v>
      </c>
      <c r="F129" s="79">
        <f t="shared" si="7"/>
        <v>5174844</v>
      </c>
      <c r="G129" s="79">
        <f>'АПУ профилактика 13-23'!D130</f>
        <v>0</v>
      </c>
      <c r="H129" s="79">
        <f>'АПУ профилактика 13-23'!N130</f>
        <v>0</v>
      </c>
      <c r="I129" s="79">
        <f>'АПУ неотл.пом. 13-23'!D129</f>
        <v>0</v>
      </c>
      <c r="J129" s="79">
        <f>'АПУ обращения 13-23'!D129</f>
        <v>80986</v>
      </c>
      <c r="K129" s="79">
        <f>'ОДИ ПГГ Пр.13-23'!D129</f>
        <v>5093858</v>
      </c>
      <c r="L129" s="79">
        <f>'ОДИ МЗ РБ 13-23'!D129</f>
        <v>0</v>
      </c>
      <c r="M129" s="102">
        <f>'Тестирование на грипп 13-23'!D129</f>
        <v>0</v>
      </c>
      <c r="N129" s="79">
        <f>'ФАП (13-23)'!D129</f>
        <v>0</v>
      </c>
      <c r="O129" s="79"/>
      <c r="P129" s="79">
        <f>СМП!D129</f>
        <v>0</v>
      </c>
      <c r="Q129" s="79">
        <f>'Гемодиализ (пр.11-23)'!D129</f>
        <v>0</v>
      </c>
      <c r="R129" s="79">
        <f>'Мед.реаб.(АПУ,ДС,КС) 13-23'!D129</f>
        <v>0</v>
      </c>
      <c r="S129" s="79">
        <f t="shared" si="8"/>
        <v>5304932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9">
        <f>КС!D130</f>
        <v>0</v>
      </c>
      <c r="E130" s="79">
        <f>'ДС (пр.13-23)'!D130</f>
        <v>0</v>
      </c>
      <c r="F130" s="79">
        <f t="shared" si="7"/>
        <v>0</v>
      </c>
      <c r="G130" s="79">
        <f>'АПУ профилактика 13-23'!D131</f>
        <v>0</v>
      </c>
      <c r="H130" s="79">
        <f>'АПУ профилактика 13-23'!N131</f>
        <v>0</v>
      </c>
      <c r="I130" s="79">
        <f>'АПУ неотл.пом. 13-23'!D130</f>
        <v>0</v>
      </c>
      <c r="J130" s="79">
        <f>'АПУ обращения 13-23'!D130</f>
        <v>0</v>
      </c>
      <c r="K130" s="79">
        <f>'ОДИ ПГГ Пр.13-23'!D130</f>
        <v>0</v>
      </c>
      <c r="L130" s="79">
        <f>'ОДИ МЗ РБ 13-23'!D130</f>
        <v>0</v>
      </c>
      <c r="M130" s="102">
        <f>'Тестирование на грипп 13-23'!D130</f>
        <v>0</v>
      </c>
      <c r="N130" s="79">
        <f>'ФАП (13-23)'!D130</f>
        <v>0</v>
      </c>
      <c r="O130" s="79"/>
      <c r="P130" s="79">
        <f>СМП!D130</f>
        <v>0</v>
      </c>
      <c r="Q130" s="79">
        <f>'Гемодиализ (пр.11-23)'!D130</f>
        <v>0</v>
      </c>
      <c r="R130" s="79">
        <f>'Мед.реаб.(АПУ,ДС,КС) 13-23'!D130</f>
        <v>0</v>
      </c>
      <c r="S130" s="79">
        <f t="shared" si="8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9">
        <f>КС!D131</f>
        <v>0</v>
      </c>
      <c r="E131" s="79">
        <f>'ДС (пр.13-23)'!D131</f>
        <v>0</v>
      </c>
      <c r="F131" s="79">
        <f t="shared" si="7"/>
        <v>0</v>
      </c>
      <c r="G131" s="79">
        <f>'АПУ профилактика 13-23'!D132</f>
        <v>0</v>
      </c>
      <c r="H131" s="79">
        <f>'АПУ профилактика 13-23'!N132</f>
        <v>0</v>
      </c>
      <c r="I131" s="79">
        <f>'АПУ неотл.пом. 13-23'!D131</f>
        <v>0</v>
      </c>
      <c r="J131" s="79">
        <f>'АПУ обращения 13-23'!D131</f>
        <v>0</v>
      </c>
      <c r="K131" s="79">
        <f>'ОДИ ПГГ Пр.13-23'!D131</f>
        <v>0</v>
      </c>
      <c r="L131" s="79">
        <f>'ОДИ МЗ РБ 13-23'!D131</f>
        <v>0</v>
      </c>
      <c r="M131" s="102">
        <f>'Тестирование на грипп 13-23'!D131</f>
        <v>0</v>
      </c>
      <c r="N131" s="79">
        <f>'ФАП (13-23)'!D131</f>
        <v>0</v>
      </c>
      <c r="O131" s="79"/>
      <c r="P131" s="79">
        <f>СМП!D131</f>
        <v>0</v>
      </c>
      <c r="Q131" s="79">
        <f>'Гемодиализ (пр.11-23)'!D131</f>
        <v>0</v>
      </c>
      <c r="R131" s="79">
        <f>'Мед.реаб.(АПУ,ДС,КС) 13-23'!D131</f>
        <v>0</v>
      </c>
      <c r="S131" s="79">
        <f t="shared" si="8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9">
        <f>КС!D132</f>
        <v>0</v>
      </c>
      <c r="E132" s="79">
        <f>'ДС (пр.13-23)'!D132</f>
        <v>0</v>
      </c>
      <c r="F132" s="79">
        <f t="shared" si="7"/>
        <v>236553</v>
      </c>
      <c r="G132" s="79">
        <f>'АПУ профилактика 13-23'!D133</f>
        <v>236553</v>
      </c>
      <c r="H132" s="79">
        <f>'АПУ профилактика 13-23'!N133</f>
        <v>0</v>
      </c>
      <c r="I132" s="79">
        <f>'АПУ неотл.пом. 13-23'!D132</f>
        <v>0</v>
      </c>
      <c r="J132" s="79">
        <f>'АПУ обращения 13-23'!D132</f>
        <v>0</v>
      </c>
      <c r="K132" s="79">
        <f>'ОДИ ПГГ Пр.13-23'!D132</f>
        <v>0</v>
      </c>
      <c r="L132" s="79">
        <f>'ОДИ МЗ РБ 13-23'!D132</f>
        <v>0</v>
      </c>
      <c r="M132" s="102">
        <f>'Тестирование на грипп 13-23'!D132</f>
        <v>0</v>
      </c>
      <c r="N132" s="79">
        <f>'ФАП (13-23)'!D132</f>
        <v>0</v>
      </c>
      <c r="O132" s="79"/>
      <c r="P132" s="79">
        <f>СМП!D132</f>
        <v>0</v>
      </c>
      <c r="Q132" s="79">
        <f>'Гемодиализ (пр.11-23)'!D132</f>
        <v>34990278</v>
      </c>
      <c r="R132" s="79">
        <f>'Мед.реаб.(АПУ,ДС,КС) 13-23'!D132</f>
        <v>0</v>
      </c>
      <c r="S132" s="79">
        <f t="shared" si="8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>КС!D133</f>
        <v>0</v>
      </c>
      <c r="E133" s="79">
        <f>'ДС (пр.13-23)'!D133</f>
        <v>44058065</v>
      </c>
      <c r="F133" s="79">
        <f t="shared" si="7"/>
        <v>0</v>
      </c>
      <c r="G133" s="79">
        <f>'АПУ профилактика 13-23'!D134</f>
        <v>0</v>
      </c>
      <c r="H133" s="79">
        <f>'АПУ профилактика 13-23'!N134</f>
        <v>0</v>
      </c>
      <c r="I133" s="79">
        <f>'АПУ неотл.пом. 13-23'!D133</f>
        <v>0</v>
      </c>
      <c r="J133" s="79">
        <f>'АПУ обращения 13-23'!D133</f>
        <v>0</v>
      </c>
      <c r="K133" s="79">
        <f>'ОДИ ПГГ Пр.13-23'!D133</f>
        <v>0</v>
      </c>
      <c r="L133" s="79">
        <f>'ОДИ МЗ РБ 13-23'!D133</f>
        <v>0</v>
      </c>
      <c r="M133" s="102">
        <f>'Тестирование на грипп 13-23'!D133</f>
        <v>0</v>
      </c>
      <c r="N133" s="79">
        <f>'ФАП (13-23)'!D133</f>
        <v>0</v>
      </c>
      <c r="O133" s="79"/>
      <c r="P133" s="79">
        <f>СМП!D133</f>
        <v>0</v>
      </c>
      <c r="Q133" s="79">
        <f>'Гемодиализ (пр.11-23)'!D133</f>
        <v>0</v>
      </c>
      <c r="R133" s="79">
        <f>'Мед.реаб.(АПУ,ДС,КС) 13-23'!D133</f>
        <v>0</v>
      </c>
      <c r="S133" s="79">
        <f t="shared" si="8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9">
        <f>КС!D134</f>
        <v>0</v>
      </c>
      <c r="E134" s="79">
        <f>'ДС (пр.13-23)'!D134</f>
        <v>0</v>
      </c>
      <c r="F134" s="79">
        <f t="shared" si="7"/>
        <v>1658766</v>
      </c>
      <c r="G134" s="79">
        <f>'АПУ профилактика 13-23'!D135</f>
        <v>1658766</v>
      </c>
      <c r="H134" s="79">
        <f>'АПУ профилактика 13-23'!N135</f>
        <v>0</v>
      </c>
      <c r="I134" s="79">
        <f>'АПУ неотл.пом. 13-23'!D134</f>
        <v>0</v>
      </c>
      <c r="J134" s="79">
        <f>'АПУ обращения 13-23'!D134</f>
        <v>0</v>
      </c>
      <c r="K134" s="79">
        <f>'ОДИ ПГГ Пр.13-23'!D134</f>
        <v>0</v>
      </c>
      <c r="L134" s="79">
        <f>'ОДИ МЗ РБ 13-23'!D134</f>
        <v>0</v>
      </c>
      <c r="M134" s="102">
        <f>'Тестирование на грипп 13-23'!D134</f>
        <v>0</v>
      </c>
      <c r="N134" s="79">
        <f>'ФАП (13-23)'!D134</f>
        <v>0</v>
      </c>
      <c r="O134" s="79"/>
      <c r="P134" s="79">
        <f>СМП!D134</f>
        <v>0</v>
      </c>
      <c r="Q134" s="79">
        <f>'Гемодиализ (пр.11-23)'!D134</f>
        <v>242337004</v>
      </c>
      <c r="R134" s="79">
        <f>'Мед.реаб.(АПУ,ДС,КС) 13-23'!D134</f>
        <v>0</v>
      </c>
      <c r="S134" s="79">
        <f t="shared" si="8"/>
        <v>243995770</v>
      </c>
    </row>
    <row r="135" spans="1:19" s="1" customFormat="1" ht="24" x14ac:dyDescent="0.2">
      <c r="A135" s="25">
        <v>122</v>
      </c>
      <c r="B135" s="26" t="s">
        <v>211</v>
      </c>
      <c r="C135" s="93" t="s">
        <v>377</v>
      </c>
      <c r="D135" s="79">
        <f>КС!D135</f>
        <v>0</v>
      </c>
      <c r="E135" s="79">
        <f>'ДС (пр.13-23)'!D135</f>
        <v>172562</v>
      </c>
      <c r="F135" s="79">
        <f t="shared" si="7"/>
        <v>0</v>
      </c>
      <c r="G135" s="79">
        <f>'АПУ профилактика 13-23'!D136</f>
        <v>0</v>
      </c>
      <c r="H135" s="79">
        <f>'АПУ профилактика 13-23'!N136</f>
        <v>0</v>
      </c>
      <c r="I135" s="79">
        <f>'АПУ неотл.пом. 13-23'!D135</f>
        <v>0</v>
      </c>
      <c r="J135" s="79">
        <f>'АПУ обращения 13-23'!D135</f>
        <v>0</v>
      </c>
      <c r="K135" s="79">
        <f>'ОДИ ПГГ Пр.13-23'!D135</f>
        <v>0</v>
      </c>
      <c r="L135" s="79">
        <f>'ОДИ МЗ РБ 13-23'!D135</f>
        <v>0</v>
      </c>
      <c r="M135" s="102">
        <f>'Тестирование на грипп 13-23'!D135</f>
        <v>0</v>
      </c>
      <c r="N135" s="79">
        <f>'ФАП (13-23)'!D135</f>
        <v>0</v>
      </c>
      <c r="O135" s="79"/>
      <c r="P135" s="79">
        <f>СМП!D135</f>
        <v>0</v>
      </c>
      <c r="Q135" s="79">
        <f>'Гемодиализ (пр.11-23)'!D135</f>
        <v>0</v>
      </c>
      <c r="R135" s="79">
        <f>'Мед.реаб.(АПУ,ДС,КС) 13-23'!D135</f>
        <v>0</v>
      </c>
      <c r="S135" s="79">
        <f t="shared" si="8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9">
        <f>КС!D136</f>
        <v>2059667014</v>
      </c>
      <c r="E136" s="79">
        <f>'ДС (пр.13-23)'!D136</f>
        <v>46786282</v>
      </c>
      <c r="F136" s="79">
        <f t="shared" si="7"/>
        <v>240414936</v>
      </c>
      <c r="G136" s="79">
        <f>'АПУ профилактика 13-23'!D137</f>
        <v>85058426</v>
      </c>
      <c r="H136" s="79">
        <f>'АПУ профилактика 13-23'!N137</f>
        <v>0</v>
      </c>
      <c r="I136" s="79">
        <f>'АПУ неотл.пом. 13-23'!D136</f>
        <v>0</v>
      </c>
      <c r="J136" s="79">
        <f>'АПУ обращения 13-23'!D136</f>
        <v>0</v>
      </c>
      <c r="K136" s="79">
        <f>'ОДИ ПГГ Пр.13-23'!D136</f>
        <v>139903365</v>
      </c>
      <c r="L136" s="79">
        <f>'ОДИ МЗ РБ 13-23'!D136</f>
        <v>8601870</v>
      </c>
      <c r="M136" s="102">
        <f>'Тестирование на грипп 13-23'!D136</f>
        <v>6851275</v>
      </c>
      <c r="N136" s="79">
        <f>'ФАП (13-23)'!D136</f>
        <v>0</v>
      </c>
      <c r="O136" s="79"/>
      <c r="P136" s="79">
        <f>СМП!D136</f>
        <v>0</v>
      </c>
      <c r="Q136" s="79">
        <f>'Гемодиализ (пр.11-23)'!D136</f>
        <v>22530568</v>
      </c>
      <c r="R136" s="79">
        <f>'Мед.реаб.(АПУ,ДС,КС) 13-23'!D136</f>
        <v>93575403</v>
      </c>
      <c r="S136" s="79">
        <f t="shared" si="8"/>
        <v>2462974203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9">
        <f>КС!D137</f>
        <v>3111958026</v>
      </c>
      <c r="E137" s="79">
        <f>'ДС (пр.13-23)'!D137</f>
        <v>3608606523</v>
      </c>
      <c r="F137" s="79">
        <f t="shared" si="7"/>
        <v>473258318</v>
      </c>
      <c r="G137" s="79">
        <f>'АПУ профилактика 13-23'!D138</f>
        <v>198424458</v>
      </c>
      <c r="H137" s="79">
        <f>'АПУ профилактика 13-23'!N138</f>
        <v>0</v>
      </c>
      <c r="I137" s="79">
        <f>'АПУ неотл.пом. 13-23'!D137</f>
        <v>0</v>
      </c>
      <c r="J137" s="79">
        <f>'АПУ обращения 13-23'!D137</f>
        <v>0</v>
      </c>
      <c r="K137" s="79">
        <f>'ОДИ ПГГ Пр.13-23'!D137</f>
        <v>250365363</v>
      </c>
      <c r="L137" s="79">
        <f>'ОДИ МЗ РБ 13-23'!D137</f>
        <v>15675380</v>
      </c>
      <c r="M137" s="102">
        <f>'Тестирование на грипп 13-23'!D137</f>
        <v>8793117</v>
      </c>
      <c r="N137" s="79">
        <f>'ФАП (13-23)'!D137</f>
        <v>0</v>
      </c>
      <c r="O137" s="83"/>
      <c r="P137" s="79">
        <f>СМП!D137</f>
        <v>0</v>
      </c>
      <c r="Q137" s="79">
        <f>'Гемодиализ (пр.11-23)'!D137</f>
        <v>0</v>
      </c>
      <c r="R137" s="79">
        <f>'Мед.реаб.(АПУ,ДС,КС) 13-23'!D137</f>
        <v>9073000</v>
      </c>
      <c r="S137" s="79">
        <f t="shared" si="8"/>
        <v>7202895867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9">
        <f>КС!D138</f>
        <v>1232554986</v>
      </c>
      <c r="E138" s="79">
        <f>'ДС (пр.13-23)'!D138</f>
        <v>4485158</v>
      </c>
      <c r="F138" s="79">
        <f t="shared" si="7"/>
        <v>57877634</v>
      </c>
      <c r="G138" s="79">
        <f>'АПУ профилактика 13-23'!D139</f>
        <v>29988030</v>
      </c>
      <c r="H138" s="79">
        <f>'АПУ профилактика 13-23'!N139</f>
        <v>0</v>
      </c>
      <c r="I138" s="79">
        <f>'АПУ неотл.пом. 13-23'!D138</f>
        <v>545216</v>
      </c>
      <c r="J138" s="79">
        <f>'АПУ обращения 13-23'!D138</f>
        <v>0</v>
      </c>
      <c r="K138" s="79">
        <f>'ОДИ ПГГ Пр.13-23'!D138</f>
        <v>24477378</v>
      </c>
      <c r="L138" s="79">
        <f>'ОДИ МЗ РБ 13-23'!D138</f>
        <v>2867010</v>
      </c>
      <c r="M138" s="102">
        <f>'Тестирование на грипп 13-23'!D138</f>
        <v>0</v>
      </c>
      <c r="N138" s="79">
        <f>'ФАП (13-23)'!D138</f>
        <v>0</v>
      </c>
      <c r="O138" s="79"/>
      <c r="P138" s="79">
        <f>СМП!D138</f>
        <v>0</v>
      </c>
      <c r="Q138" s="79">
        <f>'Гемодиализ (пр.11-23)'!D138</f>
        <v>2760370</v>
      </c>
      <c r="R138" s="79">
        <f>'Мед.реаб.(АПУ,ДС,КС) 13-23'!D138</f>
        <v>33095214</v>
      </c>
      <c r="S138" s="79">
        <f t="shared" si="8"/>
        <v>1330773362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9">
        <f>КС!D139</f>
        <v>949595814</v>
      </c>
      <c r="E139" s="79">
        <f>'ДС (пр.13-23)'!D139</f>
        <v>52870517</v>
      </c>
      <c r="F139" s="79">
        <f t="shared" si="7"/>
        <v>93194294</v>
      </c>
      <c r="G139" s="79">
        <f>'АПУ профилактика 13-23'!D140</f>
        <v>45461452</v>
      </c>
      <c r="H139" s="79">
        <f>'АПУ профилактика 13-23'!N140</f>
        <v>0</v>
      </c>
      <c r="I139" s="79">
        <f>'АПУ неотл.пом. 13-23'!D139</f>
        <v>21348322</v>
      </c>
      <c r="J139" s="79">
        <f>'АПУ обращения 13-23'!D139</f>
        <v>5645419</v>
      </c>
      <c r="K139" s="79">
        <f>'ОДИ ПГГ Пр.13-23'!D139</f>
        <v>20739101</v>
      </c>
      <c r="L139" s="79">
        <f>'ОДИ МЗ РБ 13-23'!D139</f>
        <v>0</v>
      </c>
      <c r="M139" s="102">
        <f>'Тестирование на грипп 13-23'!D139</f>
        <v>0</v>
      </c>
      <c r="N139" s="79">
        <f>'ФАП (13-23)'!D139</f>
        <v>0</v>
      </c>
      <c r="O139" s="79"/>
      <c r="P139" s="79">
        <f>СМП!D139</f>
        <v>0</v>
      </c>
      <c r="Q139" s="79">
        <f>'Гемодиализ (пр.11-23)'!D139</f>
        <v>23509240</v>
      </c>
      <c r="R139" s="79">
        <f>'Мед.реаб.(АПУ,ДС,КС) 13-23'!D139</f>
        <v>58252564</v>
      </c>
      <c r="S139" s="79">
        <f t="shared" ref="S139:S155" si="9">D139+E139+F139+P139+Q139+R139</f>
        <v>1177422429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9">
        <f>КС!D140</f>
        <v>292186111</v>
      </c>
      <c r="E140" s="79">
        <f>'ДС (пр.13-23)'!D140</f>
        <v>41458652</v>
      </c>
      <c r="F140" s="79">
        <f t="shared" ref="F140:F153" si="10">G140+H140+I140+J140+K140+L140+N140+O140+M140</f>
        <v>119325708</v>
      </c>
      <c r="G140" s="79">
        <f>'АПУ профилактика 13-23'!D141</f>
        <v>19535835</v>
      </c>
      <c r="H140" s="79">
        <f>'АПУ профилактика 13-23'!N141</f>
        <v>0</v>
      </c>
      <c r="I140" s="79">
        <f>'АПУ неотл.пом. 13-23'!D140</f>
        <v>0</v>
      </c>
      <c r="J140" s="79">
        <f>'АПУ обращения 13-23'!D140</f>
        <v>60432561</v>
      </c>
      <c r="K140" s="79">
        <f>'ОДИ ПГГ Пр.13-23'!D140</f>
        <v>28520691</v>
      </c>
      <c r="L140" s="79">
        <f>'ОДИ МЗ РБ 13-23'!D140</f>
        <v>0</v>
      </c>
      <c r="M140" s="102">
        <f>'Тестирование на грипп 13-23'!D140</f>
        <v>10836621</v>
      </c>
      <c r="N140" s="79">
        <f>'ФАП (13-23)'!D140</f>
        <v>0</v>
      </c>
      <c r="O140" s="79"/>
      <c r="P140" s="79">
        <f>СМП!D140</f>
        <v>0</v>
      </c>
      <c r="Q140" s="79">
        <f>'Гемодиализ (пр.11-23)'!D140</f>
        <v>0</v>
      </c>
      <c r="R140" s="79">
        <f>'Мед.реаб.(АПУ,ДС,КС) 13-23'!D140</f>
        <v>0</v>
      </c>
      <c r="S140" s="79">
        <f t="shared" si="9"/>
        <v>452970471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9">
        <f>КС!D141</f>
        <v>1073343983</v>
      </c>
      <c r="E141" s="79">
        <f>'ДС (пр.13-23)'!D141</f>
        <v>27091232</v>
      </c>
      <c r="F141" s="79">
        <f t="shared" si="10"/>
        <v>90296821</v>
      </c>
      <c r="G141" s="79">
        <f>'АПУ профилактика 13-23'!D142</f>
        <v>16091603</v>
      </c>
      <c r="H141" s="79">
        <f>'АПУ профилактика 13-23'!N142</f>
        <v>0</v>
      </c>
      <c r="I141" s="79">
        <f>'АПУ неотл.пом. 13-23'!D141</f>
        <v>0</v>
      </c>
      <c r="J141" s="79">
        <f>'АПУ обращения 13-23'!D141</f>
        <v>55252849</v>
      </c>
      <c r="K141" s="79">
        <f>'ОДИ ПГГ Пр.13-23'!D141</f>
        <v>11701019</v>
      </c>
      <c r="L141" s="79">
        <f>'ОДИ МЗ РБ 13-23'!D141</f>
        <v>7251350</v>
      </c>
      <c r="M141" s="102">
        <f>'Тестирование на грипп 13-23'!D141</f>
        <v>0</v>
      </c>
      <c r="N141" s="79">
        <f>'ФАП (13-23)'!D141</f>
        <v>0</v>
      </c>
      <c r="O141" s="79"/>
      <c r="P141" s="79">
        <f>СМП!D141</f>
        <v>0</v>
      </c>
      <c r="Q141" s="79">
        <f>'Гемодиализ (пр.11-23)'!D141</f>
        <v>0</v>
      </c>
      <c r="R141" s="79">
        <f>'Мед.реаб.(АПУ,ДС,КС) 13-23'!D141</f>
        <v>0</v>
      </c>
      <c r="S141" s="79">
        <f t="shared" si="9"/>
        <v>1190732036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9">
        <f>КС!D142</f>
        <v>0</v>
      </c>
      <c r="E142" s="79">
        <f>'ДС (пр.13-23)'!D142</f>
        <v>88907162</v>
      </c>
      <c r="F142" s="79">
        <f t="shared" si="10"/>
        <v>124804980</v>
      </c>
      <c r="G142" s="79">
        <f>'АПУ профилактика 13-23'!D143</f>
        <v>31276398</v>
      </c>
      <c r="H142" s="79">
        <f>'АПУ профилактика 13-23'!N143</f>
        <v>0</v>
      </c>
      <c r="I142" s="79">
        <f>'АПУ неотл.пом. 13-23'!D142</f>
        <v>0</v>
      </c>
      <c r="J142" s="79">
        <f>'АПУ обращения 13-23'!D142</f>
        <v>0</v>
      </c>
      <c r="K142" s="79">
        <f>'ОДИ ПГГ Пр.13-23'!D142</f>
        <v>74316218</v>
      </c>
      <c r="L142" s="79">
        <f>'ОДИ МЗ РБ 13-23'!D142</f>
        <v>4441800</v>
      </c>
      <c r="M142" s="102">
        <f>'Тестирование на грипп 13-23'!D142</f>
        <v>14770564</v>
      </c>
      <c r="N142" s="79">
        <f>'ФАП (13-23)'!D142</f>
        <v>0</v>
      </c>
      <c r="O142" s="79"/>
      <c r="P142" s="79">
        <f>СМП!D142</f>
        <v>0</v>
      </c>
      <c r="Q142" s="79">
        <f>'Гемодиализ (пр.11-23)'!D142</f>
        <v>0</v>
      </c>
      <c r="R142" s="79">
        <f>'Мед.реаб.(АПУ,ДС,КС) 13-23'!D142</f>
        <v>0</v>
      </c>
      <c r="S142" s="79">
        <f t="shared" si="9"/>
        <v>213712142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9">
        <f>КС!D143</f>
        <v>0</v>
      </c>
      <c r="E143" s="79">
        <f>'ДС (пр.13-23)'!D143</f>
        <v>0</v>
      </c>
      <c r="F143" s="79">
        <f t="shared" si="10"/>
        <v>13396291</v>
      </c>
      <c r="G143" s="79">
        <f>'АПУ профилактика 13-23'!D144</f>
        <v>12625841</v>
      </c>
      <c r="H143" s="79">
        <f>'АПУ профилактика 13-23'!N144</f>
        <v>0</v>
      </c>
      <c r="I143" s="79">
        <f>'АПУ неотл.пом. 13-23'!D143</f>
        <v>0</v>
      </c>
      <c r="J143" s="79">
        <f>'АПУ обращения 13-23'!D143</f>
        <v>0</v>
      </c>
      <c r="K143" s="79">
        <f>'ОДИ ПГГ Пр.13-23'!D143</f>
        <v>770450</v>
      </c>
      <c r="L143" s="79">
        <f>'ОДИ МЗ РБ 13-23'!D143</f>
        <v>0</v>
      </c>
      <c r="M143" s="102">
        <f>'Тестирование на грипп 13-23'!D143</f>
        <v>0</v>
      </c>
      <c r="N143" s="79">
        <f>'ФАП (13-23)'!D143</f>
        <v>0</v>
      </c>
      <c r="O143" s="79"/>
      <c r="P143" s="79">
        <f>СМП!D143</f>
        <v>0</v>
      </c>
      <c r="Q143" s="79">
        <f>'Гемодиализ (пр.11-23)'!D143</f>
        <v>0</v>
      </c>
      <c r="R143" s="79">
        <f>'Мед.реаб.(АПУ,ДС,КС) 13-23'!D143</f>
        <v>141186555</v>
      </c>
      <c r="S143" s="79">
        <f t="shared" si="9"/>
        <v>154582846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9">
        <f>КС!D144</f>
        <v>277401414</v>
      </c>
      <c r="E144" s="79">
        <f>'ДС (пр.13-23)'!D144</f>
        <v>7666777</v>
      </c>
      <c r="F144" s="79">
        <f t="shared" si="10"/>
        <v>32418185</v>
      </c>
      <c r="G144" s="79">
        <f>'АПУ профилактика 13-23'!D145</f>
        <v>20204538</v>
      </c>
      <c r="H144" s="79">
        <f>'АПУ профилактика 13-23'!N145</f>
        <v>0</v>
      </c>
      <c r="I144" s="79">
        <f>'АПУ неотл.пом. 13-23'!D144</f>
        <v>0</v>
      </c>
      <c r="J144" s="79">
        <f>'АПУ обращения 13-23'!D144</f>
        <v>0</v>
      </c>
      <c r="K144" s="79">
        <f>'ОДИ ПГГ Пр.13-23'!D144</f>
        <v>12213647</v>
      </c>
      <c r="L144" s="79">
        <f>'ОДИ МЗ РБ 13-23'!D144</f>
        <v>0</v>
      </c>
      <c r="M144" s="102">
        <f>'Тестирование на грипп 13-23'!D144</f>
        <v>0</v>
      </c>
      <c r="N144" s="79">
        <f>'ФАП (13-23)'!D144</f>
        <v>0</v>
      </c>
      <c r="O144" s="79"/>
      <c r="P144" s="79">
        <f>СМП!D144</f>
        <v>0</v>
      </c>
      <c r="Q144" s="79">
        <f>'Гемодиализ (пр.11-23)'!D144</f>
        <v>0</v>
      </c>
      <c r="R144" s="79">
        <f>'Мед.реаб.(АПУ,ДС,КС) 13-23'!D144</f>
        <v>193460016</v>
      </c>
      <c r="S144" s="79">
        <f t="shared" si="9"/>
        <v>510946392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79">
        <f>КС!D145</f>
        <v>1109639469</v>
      </c>
      <c r="E145" s="79">
        <f>'ДС (пр.13-23)'!D145</f>
        <v>36301351</v>
      </c>
      <c r="F145" s="79">
        <f t="shared" si="10"/>
        <v>359692007</v>
      </c>
      <c r="G145" s="79">
        <f>'АПУ профилактика 13-23'!D146</f>
        <v>97619176</v>
      </c>
      <c r="H145" s="79">
        <f>'АПУ профилактика 13-23'!N146</f>
        <v>28313650</v>
      </c>
      <c r="I145" s="79">
        <f>'АПУ неотл.пом. 13-23'!D145</f>
        <v>39916042</v>
      </c>
      <c r="J145" s="79">
        <f>'АПУ обращения 13-23'!D145</f>
        <v>98940337</v>
      </c>
      <c r="K145" s="79">
        <f>'ОДИ ПГГ Пр.13-23'!D145</f>
        <v>88401058</v>
      </c>
      <c r="L145" s="79">
        <f>'ОДИ МЗ РБ 13-23'!D145</f>
        <v>0</v>
      </c>
      <c r="M145" s="102">
        <f>'Тестирование на грипп 13-23'!D145</f>
        <v>6501744</v>
      </c>
      <c r="N145" s="79">
        <f>'ФАП (13-23)'!D145</f>
        <v>0</v>
      </c>
      <c r="O145" s="79"/>
      <c r="P145" s="79">
        <f>СМП!D145</f>
        <v>0</v>
      </c>
      <c r="Q145" s="79">
        <f>'Гемодиализ (пр.11-23)'!D145</f>
        <v>681930</v>
      </c>
      <c r="R145" s="79">
        <f>'Мед.реаб.(АПУ,ДС,КС) 13-23'!D145</f>
        <v>91035980</v>
      </c>
      <c r="S145" s="79">
        <f t="shared" si="9"/>
        <v>1597350737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79">
        <f>КС!D146</f>
        <v>948597199</v>
      </c>
      <c r="E146" s="79">
        <f>'ДС (пр.13-23)'!D146</f>
        <v>66696633</v>
      </c>
      <c r="F146" s="79">
        <f t="shared" si="10"/>
        <v>623948574</v>
      </c>
      <c r="G146" s="79">
        <f>'АПУ профилактика 13-23'!D147</f>
        <v>216840280</v>
      </c>
      <c r="H146" s="79">
        <f>'АПУ профилактика 13-23'!N147</f>
        <v>37849991</v>
      </c>
      <c r="I146" s="79">
        <f>'АПУ неотл.пом. 13-23'!D146</f>
        <v>60365020</v>
      </c>
      <c r="J146" s="79">
        <f>'АПУ обращения 13-23'!D146</f>
        <v>206801405</v>
      </c>
      <c r="K146" s="79">
        <f>'ОДИ ПГГ Пр.13-23'!D146</f>
        <v>60049705</v>
      </c>
      <c r="L146" s="79">
        <f>'ОДИ МЗ РБ 13-23'!D146</f>
        <v>0</v>
      </c>
      <c r="M146" s="102">
        <f>'Тестирование на грипп 13-23'!D146</f>
        <v>7548054</v>
      </c>
      <c r="N146" s="79">
        <f>'ФАП (13-23)'!D146</f>
        <v>34494119</v>
      </c>
      <c r="O146" s="79"/>
      <c r="P146" s="79">
        <f>СМП!D146</f>
        <v>0</v>
      </c>
      <c r="Q146" s="79">
        <f>'Гемодиализ (пр.11-23)'!D146</f>
        <v>757700</v>
      </c>
      <c r="R146" s="79">
        <f>'Мед.реаб.(АПУ,ДС,КС) 13-23'!D146</f>
        <v>67909932</v>
      </c>
      <c r="S146" s="79">
        <f t="shared" si="9"/>
        <v>1707910038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79">
        <f>КС!D147</f>
        <v>1272465225</v>
      </c>
      <c r="E147" s="79">
        <f>'ДС (пр.13-23)'!D147</f>
        <v>24126400</v>
      </c>
      <c r="F147" s="79">
        <f t="shared" si="10"/>
        <v>83080531</v>
      </c>
      <c r="G147" s="79">
        <f>'АПУ профилактика 13-23'!D148</f>
        <v>1786299</v>
      </c>
      <c r="H147" s="79">
        <f>'АПУ профилактика 13-23'!N148</f>
        <v>0</v>
      </c>
      <c r="I147" s="79">
        <f>'АПУ неотл.пом. 13-23'!D147</f>
        <v>3115520</v>
      </c>
      <c r="J147" s="79">
        <f>'АПУ обращения 13-23'!D147</f>
        <v>0</v>
      </c>
      <c r="K147" s="79">
        <f>'ОДИ ПГГ Пр.13-23'!D147</f>
        <v>58994456</v>
      </c>
      <c r="L147" s="79">
        <f>'ОДИ МЗ РБ 13-23'!D147</f>
        <v>0</v>
      </c>
      <c r="M147" s="102">
        <f>'Тестирование на грипп 13-23'!D147</f>
        <v>19184256</v>
      </c>
      <c r="N147" s="79">
        <f>'ФАП (13-23)'!D147</f>
        <v>0</v>
      </c>
      <c r="O147" s="83"/>
      <c r="P147" s="79">
        <f>СМП!D147</f>
        <v>0</v>
      </c>
      <c r="Q147" s="79">
        <f>'Гемодиализ (пр.11-23)'!D147</f>
        <v>1894250</v>
      </c>
      <c r="R147" s="79">
        <f>'Мед.реаб.(АПУ,ДС,КС) 13-23'!D147</f>
        <v>0</v>
      </c>
      <c r="S147" s="79">
        <f t="shared" si="9"/>
        <v>1381566406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79">
        <f>КС!D148</f>
        <v>0</v>
      </c>
      <c r="E148" s="79">
        <f>'ДС (пр.13-23)'!D148</f>
        <v>0</v>
      </c>
      <c r="F148" s="79">
        <f t="shared" si="10"/>
        <v>50918877</v>
      </c>
      <c r="G148" s="79">
        <f>'АПУ профилактика 13-23'!D149</f>
        <v>11929573</v>
      </c>
      <c r="H148" s="79">
        <f>'АПУ профилактика 13-23'!N149</f>
        <v>0</v>
      </c>
      <c r="I148" s="79">
        <f>'АПУ неотл.пом. 13-23'!D148</f>
        <v>0</v>
      </c>
      <c r="J148" s="79">
        <f>'АПУ обращения 13-23'!D148</f>
        <v>38989304</v>
      </c>
      <c r="K148" s="79">
        <f>'ОДИ ПГГ Пр.13-23'!D148</f>
        <v>0</v>
      </c>
      <c r="L148" s="79">
        <f>'ОДИ МЗ РБ 13-23'!D148</f>
        <v>0</v>
      </c>
      <c r="M148" s="102">
        <f>'Тестирование на грипп 13-23'!D148</f>
        <v>0</v>
      </c>
      <c r="N148" s="79">
        <f>'ФАП (13-23)'!D148</f>
        <v>0</v>
      </c>
      <c r="O148" s="83"/>
      <c r="P148" s="79">
        <f>СМП!D148</f>
        <v>0</v>
      </c>
      <c r="Q148" s="79">
        <f>'Гемодиализ (пр.11-23)'!D148</f>
        <v>0</v>
      </c>
      <c r="R148" s="79">
        <f>'Мед.реаб.(АПУ,ДС,КС) 13-23'!D148</f>
        <v>0</v>
      </c>
      <c r="S148" s="79">
        <f t="shared" si="9"/>
        <v>50918877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79">
        <f>КС!D149</f>
        <v>0</v>
      </c>
      <c r="E149" s="79">
        <f>'ДС (пр.13-23)'!D149</f>
        <v>97871345</v>
      </c>
      <c r="F149" s="79">
        <f t="shared" si="10"/>
        <v>434076953</v>
      </c>
      <c r="G149" s="79">
        <f>'АПУ профилактика 13-23'!D150</f>
        <v>0</v>
      </c>
      <c r="H149" s="79">
        <f>'АПУ профилактика 13-23'!N150</f>
        <v>0</v>
      </c>
      <c r="I149" s="79">
        <f>'АПУ неотл.пом. 13-23'!D149</f>
        <v>0</v>
      </c>
      <c r="J149" s="79">
        <f>'АПУ обращения 13-23'!D149</f>
        <v>0</v>
      </c>
      <c r="K149" s="79">
        <f>'ОДИ ПГГ Пр.13-23'!D149</f>
        <v>0</v>
      </c>
      <c r="L149" s="79">
        <f>'ОДИ МЗ РБ 13-23'!D149</f>
        <v>434076953</v>
      </c>
      <c r="M149" s="102">
        <f>'Тестирование на грипп 13-23'!D149</f>
        <v>0</v>
      </c>
      <c r="N149" s="79">
        <f>'ФАП (13-23)'!D149</f>
        <v>0</v>
      </c>
      <c r="O149" s="83"/>
      <c r="P149" s="79">
        <f>СМП!D149</f>
        <v>0</v>
      </c>
      <c r="Q149" s="79">
        <f>'Гемодиализ (пр.11-23)'!D149</f>
        <v>0</v>
      </c>
      <c r="R149" s="79">
        <f>'Мед.реаб.(АПУ,ДС,КС) 13-23'!D149</f>
        <v>0</v>
      </c>
      <c r="S149" s="79">
        <f t="shared" si="9"/>
        <v>531948298</v>
      </c>
    </row>
    <row r="150" spans="1:19" ht="12.75" x14ac:dyDescent="0.2">
      <c r="A150" s="25">
        <v>137</v>
      </c>
      <c r="B150" s="69" t="s">
        <v>278</v>
      </c>
      <c r="C150" s="70" t="s">
        <v>279</v>
      </c>
      <c r="D150" s="79">
        <f>КС!D150</f>
        <v>0</v>
      </c>
      <c r="E150" s="79">
        <f>'ДС (пр.13-23)'!D150</f>
        <v>0</v>
      </c>
      <c r="F150" s="79">
        <f t="shared" si="10"/>
        <v>0</v>
      </c>
      <c r="G150" s="79">
        <f>'АПУ профилактика 13-23'!D151</f>
        <v>0</v>
      </c>
      <c r="H150" s="79">
        <f>'АПУ профилактика 13-23'!N151</f>
        <v>0</v>
      </c>
      <c r="I150" s="79">
        <f>'АПУ неотл.пом. 13-23'!D150</f>
        <v>0</v>
      </c>
      <c r="J150" s="79">
        <f>'АПУ обращения 13-23'!D150</f>
        <v>0</v>
      </c>
      <c r="K150" s="79">
        <f>'ОДИ ПГГ Пр.13-23'!D150</f>
        <v>0</v>
      </c>
      <c r="L150" s="79">
        <f>'ОДИ МЗ РБ 13-23'!D150</f>
        <v>0</v>
      </c>
      <c r="M150" s="102">
        <f>'Тестирование на грипп 13-23'!D150</f>
        <v>0</v>
      </c>
      <c r="N150" s="79">
        <f>'ФАП (13-23)'!D150</f>
        <v>0</v>
      </c>
      <c r="O150" s="83"/>
      <c r="P150" s="79">
        <f>СМП!D150</f>
        <v>0</v>
      </c>
      <c r="Q150" s="79">
        <f>'Гемодиализ (пр.11-23)'!D150</f>
        <v>0</v>
      </c>
      <c r="R150" s="79">
        <f>'Мед.реаб.(АПУ,ДС,КС) 13-23'!D150</f>
        <v>0</v>
      </c>
      <c r="S150" s="79">
        <f t="shared" si="9"/>
        <v>0</v>
      </c>
    </row>
    <row r="151" spans="1:19" ht="12.75" x14ac:dyDescent="0.2">
      <c r="A151" s="25">
        <v>138</v>
      </c>
      <c r="B151" s="71" t="s">
        <v>280</v>
      </c>
      <c r="C151" s="72" t="s">
        <v>281</v>
      </c>
      <c r="D151" s="79">
        <f>КС!D151</f>
        <v>0</v>
      </c>
      <c r="E151" s="79">
        <f>'ДС (пр.13-23)'!D151</f>
        <v>0</v>
      </c>
      <c r="F151" s="79">
        <f t="shared" si="10"/>
        <v>0</v>
      </c>
      <c r="G151" s="79">
        <f>'АПУ профилактика 13-23'!D152</f>
        <v>0</v>
      </c>
      <c r="H151" s="79">
        <f>'АПУ профилактика 13-23'!N152</f>
        <v>0</v>
      </c>
      <c r="I151" s="79">
        <f>'АПУ неотл.пом. 13-23'!D151</f>
        <v>0</v>
      </c>
      <c r="J151" s="79">
        <f>'АПУ обращения 13-23'!D151</f>
        <v>0</v>
      </c>
      <c r="K151" s="79">
        <f>'ОДИ ПГГ Пр.13-23'!D151</f>
        <v>0</v>
      </c>
      <c r="L151" s="79">
        <f>'ОДИ МЗ РБ 13-23'!D151</f>
        <v>0</v>
      </c>
      <c r="M151" s="102">
        <f>'Тестирование на грипп 13-23'!D151</f>
        <v>0</v>
      </c>
      <c r="N151" s="79">
        <f>'ФАП (13-23)'!D151</f>
        <v>0</v>
      </c>
      <c r="O151" s="83"/>
      <c r="P151" s="79">
        <f>СМП!D151</f>
        <v>0</v>
      </c>
      <c r="Q151" s="79">
        <f>'Гемодиализ (пр.11-23)'!D151</f>
        <v>0</v>
      </c>
      <c r="R151" s="79">
        <f>'Мед.реаб.(АПУ,ДС,КС) 13-23'!D151</f>
        <v>0</v>
      </c>
      <c r="S151" s="79">
        <f t="shared" si="9"/>
        <v>0</v>
      </c>
    </row>
    <row r="152" spans="1:19" ht="12.75" x14ac:dyDescent="0.2">
      <c r="A152" s="25">
        <v>139</v>
      </c>
      <c r="B152" s="73" t="s">
        <v>282</v>
      </c>
      <c r="C152" s="74" t="s">
        <v>283</v>
      </c>
      <c r="D152" s="79">
        <f>КС!D152</f>
        <v>0</v>
      </c>
      <c r="E152" s="79">
        <f>'ДС (пр.13-23)'!D152</f>
        <v>0</v>
      </c>
      <c r="F152" s="79">
        <f t="shared" si="10"/>
        <v>0</v>
      </c>
      <c r="G152" s="79">
        <f>'АПУ профилактика 13-23'!D153</f>
        <v>0</v>
      </c>
      <c r="H152" s="79">
        <f>'АПУ профилактика 13-23'!N153</f>
        <v>0</v>
      </c>
      <c r="I152" s="79">
        <f>'АПУ неотл.пом. 13-23'!D152</f>
        <v>0</v>
      </c>
      <c r="J152" s="79">
        <f>'АПУ обращения 13-23'!D152</f>
        <v>0</v>
      </c>
      <c r="K152" s="79">
        <f>'ОДИ ПГГ Пр.13-23'!D152</f>
        <v>0</v>
      </c>
      <c r="L152" s="79">
        <f>'ОДИ МЗ РБ 13-23'!D152</f>
        <v>0</v>
      </c>
      <c r="M152" s="102">
        <f>'Тестирование на грипп 13-23'!D152</f>
        <v>0</v>
      </c>
      <c r="N152" s="79">
        <f>'ФАП (13-23)'!D152</f>
        <v>0</v>
      </c>
      <c r="O152" s="83"/>
      <c r="P152" s="79">
        <f>СМП!D152</f>
        <v>0</v>
      </c>
      <c r="Q152" s="79">
        <f>'Гемодиализ (пр.11-23)'!D152</f>
        <v>0</v>
      </c>
      <c r="R152" s="79">
        <f>'Мед.реаб.(АПУ,ДС,КС) 13-23'!D152</f>
        <v>0</v>
      </c>
      <c r="S152" s="79">
        <f t="shared" si="9"/>
        <v>0</v>
      </c>
    </row>
    <row r="153" spans="1:19" x14ac:dyDescent="0.2">
      <c r="A153" s="25">
        <v>140</v>
      </c>
      <c r="B153" s="25" t="s">
        <v>288</v>
      </c>
      <c r="C153" s="75" t="s">
        <v>289</v>
      </c>
      <c r="D153" s="79">
        <f>КС!D153</f>
        <v>0</v>
      </c>
      <c r="E153" s="79">
        <f>'ДС (пр.13-23)'!D153</f>
        <v>0</v>
      </c>
      <c r="F153" s="79">
        <f t="shared" si="10"/>
        <v>0</v>
      </c>
      <c r="G153" s="79">
        <f>'АПУ профилактика 13-23'!D154</f>
        <v>0</v>
      </c>
      <c r="H153" s="79">
        <f>'АПУ профилактика 13-23'!N154</f>
        <v>0</v>
      </c>
      <c r="I153" s="79">
        <f>'АПУ неотл.пом. 13-23'!D153</f>
        <v>0</v>
      </c>
      <c r="J153" s="79">
        <f>'АПУ обращения 13-23'!D153</f>
        <v>0</v>
      </c>
      <c r="K153" s="79">
        <f>'ОДИ ПГГ Пр.13-23'!D153</f>
        <v>0</v>
      </c>
      <c r="L153" s="79">
        <f>'ОДИ МЗ РБ 13-23'!D153</f>
        <v>0</v>
      </c>
      <c r="M153" s="102">
        <f>'Тестирование на грипп 13-23'!D153</f>
        <v>0</v>
      </c>
      <c r="N153" s="79">
        <f>'ФАП (13-23)'!D153</f>
        <v>0</v>
      </c>
      <c r="O153" s="83"/>
      <c r="P153" s="79">
        <f>СМП!D153</f>
        <v>0</v>
      </c>
      <c r="Q153" s="79">
        <f>'Гемодиализ (пр.11-23)'!D153</f>
        <v>0</v>
      </c>
      <c r="R153" s="79">
        <f>'Мед.реаб.(АПУ,ДС,КС) 13-23'!D153</f>
        <v>12528906</v>
      </c>
      <c r="S153" s="79">
        <f t="shared" si="9"/>
        <v>12528906</v>
      </c>
    </row>
    <row r="154" spans="1:19" x14ac:dyDescent="0.2">
      <c r="A154" s="25">
        <v>141</v>
      </c>
      <c r="B154" s="137" t="s">
        <v>395</v>
      </c>
      <c r="C154" s="75" t="s">
        <v>394</v>
      </c>
      <c r="D154" s="79">
        <f>КС!D154</f>
        <v>0</v>
      </c>
      <c r="E154" s="79">
        <f>'ДС (пр.13-23)'!D154</f>
        <v>0</v>
      </c>
      <c r="F154" s="79">
        <f t="shared" ref="F154:F155" si="11">G154+H154+I154+J154+K154+L154+N154+O154+M154</f>
        <v>0</v>
      </c>
      <c r="G154" s="79">
        <f>'АПУ профилактика 13-23'!D155</f>
        <v>0</v>
      </c>
      <c r="H154" s="79">
        <f>'АПУ профилактика 13-23'!N155</f>
        <v>0</v>
      </c>
      <c r="I154" s="79">
        <f>'АПУ неотл.пом. 13-23'!D154</f>
        <v>0</v>
      </c>
      <c r="J154" s="79">
        <f>'АПУ обращения 13-23'!D154</f>
        <v>0</v>
      </c>
      <c r="K154" s="79">
        <f>'ОДИ ПГГ Пр.13-23'!D154</f>
        <v>0</v>
      </c>
      <c r="L154" s="79">
        <f>'ОДИ МЗ РБ 13-23'!D154</f>
        <v>0</v>
      </c>
      <c r="M154" s="102">
        <f>'Тестирование на грипп 13-23'!D154</f>
        <v>0</v>
      </c>
      <c r="N154" s="79">
        <f>'ФАП (13-23)'!D154</f>
        <v>0</v>
      </c>
      <c r="O154" s="83"/>
      <c r="P154" s="79">
        <f>СМП!D154</f>
        <v>0</v>
      </c>
      <c r="Q154" s="79">
        <f>'Гемодиализ (пр.11-23)'!D154</f>
        <v>0</v>
      </c>
      <c r="R154" s="79">
        <f>'Мед.реаб.(АПУ,ДС,КС) 13-23'!D154</f>
        <v>0</v>
      </c>
      <c r="S154" s="79">
        <f t="shared" si="9"/>
        <v>0</v>
      </c>
    </row>
    <row r="155" spans="1:19" x14ac:dyDescent="0.2">
      <c r="A155" s="25">
        <v>142</v>
      </c>
      <c r="B155" s="235" t="s">
        <v>410</v>
      </c>
      <c r="C155" s="75" t="s">
        <v>411</v>
      </c>
      <c r="D155" s="79">
        <f>КС!D155</f>
        <v>0</v>
      </c>
      <c r="E155" s="79">
        <f>'ДС (пр.13-23)'!D155</f>
        <v>0</v>
      </c>
      <c r="F155" s="79">
        <f t="shared" si="11"/>
        <v>0</v>
      </c>
      <c r="G155" s="79">
        <f>'АПУ профилактика 13-23'!D156</f>
        <v>0</v>
      </c>
      <c r="H155" s="79">
        <f>'АПУ профилактика 13-23'!N156</f>
        <v>0</v>
      </c>
      <c r="I155" s="79">
        <f>'АПУ неотл.пом. 13-23'!D155</f>
        <v>0</v>
      </c>
      <c r="J155" s="79">
        <f>'АПУ обращения 13-23'!D155</f>
        <v>0</v>
      </c>
      <c r="K155" s="79">
        <f>'ОДИ ПГГ Пр.13-23'!D155</f>
        <v>0</v>
      </c>
      <c r="L155" s="79">
        <f>'ОДИ МЗ РБ 13-23'!D155</f>
        <v>0</v>
      </c>
      <c r="M155" s="102">
        <f>'Тестирование на грипп 13-23'!D155</f>
        <v>0</v>
      </c>
      <c r="N155" s="79">
        <f>'ФАП (13-23)'!D155</f>
        <v>0</v>
      </c>
      <c r="O155" s="83"/>
      <c r="P155" s="79">
        <f>СМП!D155</f>
        <v>0</v>
      </c>
      <c r="Q155" s="79">
        <f>'Гемодиализ (пр.11-23)'!D155</f>
        <v>0</v>
      </c>
      <c r="R155" s="79">
        <f>'Мед.реаб.(АПУ,ДС,КС) 13-23'!D155</f>
        <v>0</v>
      </c>
      <c r="S155" s="79">
        <f t="shared" si="9"/>
        <v>0</v>
      </c>
    </row>
  </sheetData>
  <mergeCells count="18">
    <mergeCell ref="G6:O6"/>
    <mergeCell ref="Q5:Q7"/>
    <mergeCell ref="A2:S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  <mergeCell ref="P5:P7"/>
    <mergeCell ref="S5:S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G10" sqref="G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43" t="s">
        <v>402</v>
      </c>
      <c r="B2" s="143"/>
      <c r="C2" s="143"/>
      <c r="D2" s="143"/>
      <c r="E2" s="143"/>
      <c r="F2" s="143"/>
      <c r="G2" s="143"/>
    </row>
    <row r="3" spans="1:7" x14ac:dyDescent="0.2">
      <c r="C3" s="9"/>
      <c r="G3" s="8" t="s">
        <v>308</v>
      </c>
    </row>
    <row r="4" spans="1:7" s="2" customFormat="1" ht="15.75" customHeight="1" x14ac:dyDescent="0.2">
      <c r="A4" s="170" t="s">
        <v>46</v>
      </c>
      <c r="B4" s="170" t="s">
        <v>59</v>
      </c>
      <c r="C4" s="171" t="s">
        <v>47</v>
      </c>
      <c r="D4" s="169" t="s">
        <v>336</v>
      </c>
      <c r="E4" s="169"/>
      <c r="F4" s="169"/>
      <c r="G4" s="169"/>
    </row>
    <row r="5" spans="1:7" ht="15" customHeight="1" x14ac:dyDescent="0.2">
      <c r="A5" s="170"/>
      <c r="B5" s="170"/>
      <c r="C5" s="171"/>
      <c r="D5" s="169" t="s">
        <v>303</v>
      </c>
      <c r="E5" s="169" t="s">
        <v>337</v>
      </c>
      <c r="F5" s="169" t="s">
        <v>338</v>
      </c>
      <c r="G5" s="169" t="s">
        <v>339</v>
      </c>
    </row>
    <row r="6" spans="1:7" ht="14.25" customHeight="1" x14ac:dyDescent="0.2">
      <c r="A6" s="170"/>
      <c r="B6" s="170"/>
      <c r="C6" s="171"/>
      <c r="D6" s="169"/>
      <c r="E6" s="169"/>
      <c r="F6" s="169"/>
      <c r="G6" s="169"/>
    </row>
    <row r="7" spans="1:7" ht="30.75" customHeight="1" x14ac:dyDescent="0.2">
      <c r="A7" s="170"/>
      <c r="B7" s="170"/>
      <c r="C7" s="171"/>
      <c r="D7" s="169"/>
      <c r="E7" s="169"/>
      <c r="F7" s="169"/>
      <c r="G7" s="169"/>
    </row>
    <row r="8" spans="1:7" s="2" customFormat="1" x14ac:dyDescent="0.2">
      <c r="A8" s="167" t="s">
        <v>248</v>
      </c>
      <c r="B8" s="167"/>
      <c r="C8" s="167"/>
      <c r="D8" s="80">
        <f>D9+D10</f>
        <v>4151436195</v>
      </c>
      <c r="E8" s="80">
        <f t="shared" ref="E8:G8" si="0">E9+E10</f>
        <v>3870865560</v>
      </c>
      <c r="F8" s="80">
        <f t="shared" si="0"/>
        <v>33559780</v>
      </c>
      <c r="G8" s="80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81">
        <f>85839528+58303</f>
        <v>85897831</v>
      </c>
      <c r="E9" s="81"/>
      <c r="F9" s="81"/>
      <c r="G9" s="81"/>
    </row>
    <row r="10" spans="1:7" s="2" customFormat="1" x14ac:dyDescent="0.2">
      <c r="A10" s="167" t="s">
        <v>247</v>
      </c>
      <c r="B10" s="167"/>
      <c r="C10" s="167"/>
      <c r="D10" s="80">
        <f>SUM(D11:D155)</f>
        <v>4065538364</v>
      </c>
      <c r="E10" s="80">
        <f t="shared" ref="E10:G10" si="1">SUM(E11:E155)</f>
        <v>3870865560</v>
      </c>
      <c r="F10" s="80">
        <f t="shared" si="1"/>
        <v>33559780</v>
      </c>
      <c r="G10" s="80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SUM(E11:G11)</f>
        <v>0</v>
      </c>
      <c r="E11" s="79"/>
      <c r="F11" s="79"/>
      <c r="G11" s="79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9">
        <f t="shared" ref="D12:D75" si="2">SUM(E12:G12)</f>
        <v>0</v>
      </c>
      <c r="E12" s="79"/>
      <c r="F12" s="79"/>
      <c r="G12" s="79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156085380</v>
      </c>
      <c r="E13" s="82">
        <v>152758005</v>
      </c>
      <c r="F13" s="82">
        <v>3327375</v>
      </c>
      <c r="G13" s="82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/>
      <c r="F14" s="79"/>
      <c r="G14" s="79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/>
      <c r="F15" s="79"/>
      <c r="G15" s="79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324746681</v>
      </c>
      <c r="E16" s="82">
        <v>319974420</v>
      </c>
      <c r="F16" s="82">
        <v>4772261</v>
      </c>
      <c r="G16" s="82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/>
      <c r="F17" s="79"/>
      <c r="G17" s="79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/>
      <c r="F18" s="79"/>
      <c r="G18" s="79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/>
      <c r="F19" s="79"/>
      <c r="G19" s="79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/>
      <c r="F20" s="79"/>
      <c r="G20" s="79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/>
      <c r="F21" s="79"/>
      <c r="G21" s="79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/>
      <c r="F22" s="79"/>
      <c r="G22" s="79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/>
      <c r="F23" s="79"/>
      <c r="G23" s="79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/>
      <c r="F24" s="79"/>
      <c r="G24" s="79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/>
      <c r="F25" s="79"/>
      <c r="G25" s="79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/>
      <c r="F26" s="79"/>
      <c r="G26" s="79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/>
      <c r="F27" s="79"/>
      <c r="G27" s="79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222799397</v>
      </c>
      <c r="E28" s="82">
        <v>220915977</v>
      </c>
      <c r="F28" s="82">
        <v>1883420</v>
      </c>
      <c r="G28" s="82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/>
      <c r="F29" s="79"/>
      <c r="G29" s="79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/>
      <c r="F30" s="79"/>
      <c r="G30" s="79"/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83"/>
      <c r="F31" s="83"/>
      <c r="G31" s="83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151763448</v>
      </c>
      <c r="E32" s="82">
        <v>150382273</v>
      </c>
      <c r="F32" s="82">
        <v>1381175</v>
      </c>
      <c r="G32" s="82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24201955</v>
      </c>
      <c r="E33" s="82">
        <v>23740619</v>
      </c>
      <c r="F33" s="82">
        <v>461336</v>
      </c>
      <c r="G33" s="82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/>
      <c r="F34" s="79"/>
      <c r="G34" s="79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/>
      <c r="F35" s="79"/>
      <c r="G35" s="79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0</v>
      </c>
      <c r="E36" s="79"/>
      <c r="F36" s="79"/>
      <c r="G36" s="79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0</v>
      </c>
      <c r="E37" s="79"/>
      <c r="F37" s="79"/>
      <c r="G37" s="79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/>
      <c r="F38" s="79"/>
      <c r="G38" s="79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/>
      <c r="F39" s="79"/>
      <c r="G39" s="79"/>
    </row>
    <row r="40" spans="1:7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649367174</v>
      </c>
      <c r="E40" s="82">
        <v>644654434</v>
      </c>
      <c r="F40" s="82">
        <v>4712740</v>
      </c>
      <c r="G40" s="82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82"/>
      <c r="F41" s="82"/>
      <c r="G41" s="82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228613968</v>
      </c>
      <c r="E42" s="82">
        <v>224533225</v>
      </c>
      <c r="F42" s="82">
        <v>4080743</v>
      </c>
      <c r="G42" s="82"/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2"/>
        <v>0</v>
      </c>
      <c r="E43" s="83"/>
      <c r="F43" s="83"/>
      <c r="G43" s="83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/>
      <c r="F44" s="79"/>
      <c r="G44" s="79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/>
      <c r="F45" s="79"/>
      <c r="G45" s="79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/>
      <c r="F46" s="79"/>
      <c r="G46" s="79"/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83"/>
      <c r="F47" s="83"/>
      <c r="G47" s="83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/>
      <c r="F48" s="79"/>
      <c r="G48" s="79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/>
      <c r="F49" s="79"/>
      <c r="G49" s="79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/>
      <c r="F50" s="79"/>
      <c r="G50" s="79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/>
      <c r="F51" s="79"/>
      <c r="G51" s="79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/>
      <c r="F52" s="79"/>
      <c r="G52" s="79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392863789</v>
      </c>
      <c r="E53" s="82">
        <v>386648504</v>
      </c>
      <c r="F53" s="82">
        <v>6215285</v>
      </c>
      <c r="G53" s="82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/>
      <c r="F54" s="79"/>
      <c r="G54" s="79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/>
      <c r="F55" s="79"/>
      <c r="G55" s="79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/>
      <c r="F56" s="79"/>
      <c r="G56" s="79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/>
      <c r="F57" s="79"/>
      <c r="G57" s="79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/>
      <c r="F58" s="79"/>
      <c r="G58" s="79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/>
      <c r="F59" s="79"/>
      <c r="G59" s="79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/>
      <c r="F60" s="79"/>
      <c r="G60" s="79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/>
      <c r="F61" s="79"/>
      <c r="G61" s="79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0</v>
      </c>
      <c r="E62" s="79"/>
      <c r="F62" s="79"/>
      <c r="G62" s="79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/>
      <c r="F63" s="79"/>
      <c r="G63" s="79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/>
      <c r="F64" s="79"/>
      <c r="G64" s="79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/>
      <c r="F65" s="79"/>
      <c r="G65" s="79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/>
      <c r="F66" s="79"/>
      <c r="G66" s="79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/>
      <c r="F67" s="79"/>
      <c r="G67" s="79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/>
      <c r="F68" s="79"/>
      <c r="G68" s="79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/>
      <c r="F69" s="79"/>
      <c r="G69" s="79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/>
      <c r="F70" s="79"/>
      <c r="G70" s="79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si="2"/>
        <v>0</v>
      </c>
      <c r="E71" s="79"/>
      <c r="F71" s="79"/>
      <c r="G71" s="79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2"/>
        <v>0</v>
      </c>
      <c r="E72" s="79"/>
      <c r="F72" s="79"/>
      <c r="G72" s="79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2"/>
        <v>0</v>
      </c>
      <c r="E73" s="79"/>
      <c r="F73" s="79"/>
      <c r="G73" s="79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9">
        <f t="shared" si="2"/>
        <v>0</v>
      </c>
      <c r="E74" s="79"/>
      <c r="F74" s="79"/>
      <c r="G74" s="79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9">
        <f t="shared" si="2"/>
        <v>0</v>
      </c>
      <c r="E75" s="79"/>
      <c r="F75" s="79"/>
      <c r="G75" s="79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9">
        <f t="shared" ref="D76:D139" si="3">SUM(E76:G76)</f>
        <v>0</v>
      </c>
      <c r="E76" s="79"/>
      <c r="F76" s="79"/>
      <c r="G76" s="79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/>
      <c r="F77" s="79"/>
      <c r="G77" s="79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/>
      <c r="F78" s="79"/>
      <c r="G78" s="79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/>
      <c r="F79" s="79"/>
      <c r="G79" s="79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/>
      <c r="F80" s="79"/>
      <c r="G80" s="79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/>
      <c r="F81" s="79"/>
      <c r="G81" s="79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/>
      <c r="F82" s="79"/>
      <c r="G82" s="79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/>
      <c r="F83" s="79"/>
      <c r="G83" s="79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/>
      <c r="F84" s="79"/>
      <c r="G84" s="79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/>
      <c r="F85" s="79"/>
      <c r="G85" s="79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/>
      <c r="F86" s="79"/>
      <c r="G86" s="79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/>
      <c r="F87" s="79"/>
      <c r="G87" s="79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0</v>
      </c>
      <c r="E88" s="79"/>
      <c r="F88" s="79"/>
      <c r="G88" s="79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/>
      <c r="F89" s="79"/>
      <c r="G89" s="79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/>
      <c r="F90" s="79"/>
      <c r="G90" s="79"/>
    </row>
    <row r="91" spans="1:7" s="1" customFormat="1" x14ac:dyDescent="0.2">
      <c r="A91" s="25">
        <v>81</v>
      </c>
      <c r="B91" s="12" t="s">
        <v>152</v>
      </c>
      <c r="C91" s="10" t="s">
        <v>380</v>
      </c>
      <c r="D91" s="79">
        <f t="shared" si="3"/>
        <v>0</v>
      </c>
      <c r="E91" s="79"/>
      <c r="F91" s="79"/>
      <c r="G91" s="79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1811018543</v>
      </c>
      <c r="E92" s="79">
        <v>1644059003</v>
      </c>
      <c r="F92" s="79">
        <v>5846516</v>
      </c>
      <c r="G92" s="79">
        <v>161113024</v>
      </c>
    </row>
    <row r="93" spans="1:7" s="1" customFormat="1" ht="24" x14ac:dyDescent="0.2">
      <c r="A93" s="149">
        <v>83</v>
      </c>
      <c r="B93" s="152" t="s">
        <v>154</v>
      </c>
      <c r="C93" s="17" t="s">
        <v>274</v>
      </c>
      <c r="D93" s="79">
        <f t="shared" si="3"/>
        <v>0</v>
      </c>
      <c r="E93" s="79"/>
      <c r="F93" s="79"/>
      <c r="G93" s="79"/>
    </row>
    <row r="94" spans="1:7" s="1" customFormat="1" ht="36" x14ac:dyDescent="0.2">
      <c r="A94" s="150"/>
      <c r="B94" s="153"/>
      <c r="C94" s="10" t="s">
        <v>378</v>
      </c>
      <c r="D94" s="79">
        <f t="shared" si="3"/>
        <v>0</v>
      </c>
      <c r="E94" s="79"/>
      <c r="F94" s="79"/>
      <c r="G94" s="79"/>
    </row>
    <row r="95" spans="1:7" s="1" customFormat="1" ht="24" x14ac:dyDescent="0.2">
      <c r="A95" s="150"/>
      <c r="B95" s="153"/>
      <c r="C95" s="10" t="s">
        <v>275</v>
      </c>
      <c r="D95" s="79">
        <f t="shared" si="3"/>
        <v>0</v>
      </c>
      <c r="E95" s="79"/>
      <c r="F95" s="79"/>
      <c r="G95" s="79"/>
    </row>
    <row r="96" spans="1:7" s="1" customFormat="1" ht="36" x14ac:dyDescent="0.2">
      <c r="A96" s="151"/>
      <c r="B96" s="154"/>
      <c r="C96" s="28" t="s">
        <v>379</v>
      </c>
      <c r="D96" s="79">
        <f t="shared" si="3"/>
        <v>0</v>
      </c>
      <c r="E96" s="79"/>
      <c r="F96" s="79"/>
      <c r="G96" s="79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/>
      <c r="F97" s="79"/>
      <c r="G97" s="79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/>
      <c r="F98" s="79"/>
      <c r="G98" s="79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/>
      <c r="F99" s="79"/>
      <c r="G99" s="79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/>
      <c r="F100" s="79"/>
      <c r="G100" s="79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/>
      <c r="F101" s="79"/>
      <c r="G101" s="79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/>
      <c r="F102" s="79"/>
      <c r="G102" s="79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/>
      <c r="F103" s="79"/>
      <c r="G103" s="79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/>
      <c r="F104" s="79"/>
      <c r="G104" s="79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/>
      <c r="F105" s="79"/>
      <c r="G105" s="79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/>
      <c r="F106" s="79"/>
      <c r="G106" s="79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/>
      <c r="F107" s="79"/>
      <c r="G107" s="79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/>
      <c r="F108" s="79"/>
      <c r="G108" s="79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/>
      <c r="F109" s="79"/>
      <c r="G109" s="79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9">
        <f t="shared" si="3"/>
        <v>104078029</v>
      </c>
      <c r="E110" s="82">
        <v>103199100</v>
      </c>
      <c r="F110" s="82">
        <v>878929</v>
      </c>
      <c r="G110" s="82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/>
      <c r="F111" s="79"/>
      <c r="G111" s="79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/>
      <c r="F112" s="79"/>
      <c r="G112" s="79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/>
      <c r="F113" s="79"/>
      <c r="G113" s="79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/>
      <c r="F114" s="79"/>
      <c r="G114" s="79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/>
      <c r="F115" s="79"/>
      <c r="G115" s="79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/>
      <c r="F116" s="79"/>
      <c r="G116" s="79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/>
      <c r="F117" s="79"/>
      <c r="G117" s="79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/>
      <c r="F118" s="79"/>
      <c r="G118" s="79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/>
      <c r="F119" s="79"/>
      <c r="G119" s="79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/>
      <c r="F120" s="79"/>
      <c r="G120" s="79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/>
      <c r="F121" s="79"/>
      <c r="G121" s="79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/>
      <c r="F122" s="79"/>
      <c r="G122" s="79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/>
      <c r="F123" s="79"/>
      <c r="G123" s="79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/>
      <c r="F124" s="79"/>
      <c r="G124" s="79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/>
      <c r="F125" s="79"/>
      <c r="G125" s="79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/>
      <c r="F126" s="79"/>
      <c r="G126" s="79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/>
      <c r="F127" s="79"/>
      <c r="G127" s="79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/>
      <c r="F128" s="79"/>
      <c r="G128" s="79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/>
      <c r="F129" s="79"/>
      <c r="G129" s="79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/>
      <c r="F130" s="79"/>
      <c r="G130" s="79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/>
      <c r="F131" s="79"/>
      <c r="G131" s="79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/>
      <c r="F132" s="79"/>
      <c r="G132" s="79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/>
      <c r="F133" s="79"/>
      <c r="G133" s="79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/>
      <c r="F134" s="79"/>
      <c r="G134" s="79"/>
    </row>
    <row r="135" spans="1:7" s="1" customFormat="1" ht="24" x14ac:dyDescent="0.2">
      <c r="A135" s="25">
        <v>122</v>
      </c>
      <c r="B135" s="26" t="s">
        <v>211</v>
      </c>
      <c r="C135" s="93" t="s">
        <v>377</v>
      </c>
      <c r="D135" s="79">
        <f t="shared" si="3"/>
        <v>0</v>
      </c>
      <c r="E135" s="79"/>
      <c r="F135" s="79"/>
      <c r="G135" s="79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3"/>
        <v>0</v>
      </c>
      <c r="E136" s="79"/>
      <c r="F136" s="79"/>
      <c r="G136" s="79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3"/>
        <v>0</v>
      </c>
      <c r="E137" s="83"/>
      <c r="F137" s="83"/>
      <c r="G137" s="83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9">
        <f t="shared" si="3"/>
        <v>0</v>
      </c>
      <c r="E138" s="79"/>
      <c r="F138" s="79"/>
      <c r="G138" s="79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9">
        <f t="shared" si="3"/>
        <v>0</v>
      </c>
      <c r="E139" s="79"/>
      <c r="F139" s="79"/>
      <c r="G139" s="79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9">
        <f t="shared" ref="D140:D155" si="4">SUM(E140:G140)</f>
        <v>0</v>
      </c>
      <c r="E140" s="79"/>
      <c r="F140" s="79"/>
      <c r="G140" s="79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/>
      <c r="F141" s="79"/>
      <c r="G141" s="79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/>
      <c r="F142" s="79"/>
      <c r="G142" s="79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/>
      <c r="F143" s="79"/>
      <c r="G143" s="79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/>
      <c r="F144" s="79"/>
      <c r="G144" s="79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0</v>
      </c>
      <c r="E145" s="79"/>
      <c r="F145" s="79"/>
      <c r="G145" s="79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0</v>
      </c>
      <c r="E146" s="79"/>
      <c r="F146" s="79"/>
      <c r="G146" s="79"/>
    </row>
    <row r="147" spans="1:74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83"/>
      <c r="F147" s="83"/>
      <c r="G147" s="83"/>
    </row>
    <row r="148" spans="1:74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83"/>
      <c r="F148" s="83"/>
      <c r="G148" s="83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83"/>
      <c r="F149" s="83"/>
      <c r="G149" s="83"/>
    </row>
    <row r="150" spans="1:74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83"/>
      <c r="F150" s="83"/>
      <c r="G150" s="83"/>
    </row>
    <row r="151" spans="1:74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83"/>
      <c r="F151" s="83"/>
      <c r="G151" s="83"/>
    </row>
    <row r="152" spans="1:74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83"/>
      <c r="F152" s="83"/>
      <c r="G152" s="83"/>
    </row>
    <row r="153" spans="1:74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83"/>
      <c r="F153" s="83"/>
      <c r="G153" s="83"/>
    </row>
    <row r="154" spans="1:74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132"/>
      <c r="F154" s="132"/>
      <c r="G154" s="132"/>
    </row>
    <row r="155" spans="1:74" x14ac:dyDescent="0.2">
      <c r="A155" s="25">
        <v>142</v>
      </c>
      <c r="B155" s="235" t="s">
        <v>410</v>
      </c>
      <c r="C155" s="75" t="s">
        <v>411</v>
      </c>
      <c r="D155" s="102">
        <f t="shared" si="4"/>
        <v>0</v>
      </c>
      <c r="E155" s="132"/>
      <c r="F155" s="132"/>
      <c r="G155" s="132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1" activePane="bottomLeft" state="frozen"/>
      <selection pane="bottomLeft" activeCell="D10" sqref="D10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75" t="s">
        <v>372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9.75" customHeight="1" x14ac:dyDescent="0.2">
      <c r="A4" s="129"/>
      <c r="B4" s="129"/>
      <c r="C4" s="129"/>
    </row>
    <row r="5" spans="1:11" ht="3.75" customHeight="1" x14ac:dyDescent="0.2">
      <c r="C5" s="9"/>
    </row>
    <row r="6" spans="1:11" s="2" customFormat="1" ht="15.75" customHeight="1" x14ac:dyDescent="0.2">
      <c r="A6" s="176" t="s">
        <v>46</v>
      </c>
      <c r="B6" s="176" t="s">
        <v>59</v>
      </c>
      <c r="C6" s="176" t="s">
        <v>47</v>
      </c>
      <c r="D6" s="176" t="s">
        <v>369</v>
      </c>
      <c r="E6" s="176" t="s">
        <v>381</v>
      </c>
      <c r="F6" s="177" t="s">
        <v>374</v>
      </c>
      <c r="G6" s="177"/>
      <c r="H6" s="177"/>
      <c r="I6" s="177"/>
      <c r="J6" s="178" t="s">
        <v>371</v>
      </c>
    </row>
    <row r="7" spans="1:11" ht="47.25" customHeight="1" x14ac:dyDescent="0.2">
      <c r="A7" s="176"/>
      <c r="B7" s="176"/>
      <c r="C7" s="176"/>
      <c r="D7" s="176"/>
      <c r="E7" s="176"/>
      <c r="F7" s="117" t="s">
        <v>375</v>
      </c>
      <c r="G7" s="92" t="s">
        <v>340</v>
      </c>
      <c r="H7" s="92" t="s">
        <v>376</v>
      </c>
      <c r="I7" s="92" t="s">
        <v>370</v>
      </c>
      <c r="J7" s="178"/>
    </row>
    <row r="8" spans="1:11" s="2" customFormat="1" x14ac:dyDescent="0.2">
      <c r="A8" s="172" t="s">
        <v>248</v>
      </c>
      <c r="B8" s="172"/>
      <c r="C8" s="172"/>
      <c r="D8" s="131">
        <f>D9+D10</f>
        <v>7395611865</v>
      </c>
      <c r="E8" s="131">
        <f t="shared" ref="E8:J8" si="0">E9+E10</f>
        <v>7362395145</v>
      </c>
      <c r="F8" s="131">
        <f t="shared" si="0"/>
        <v>3712979728</v>
      </c>
      <c r="G8" s="131">
        <f t="shared" si="0"/>
        <v>300584908</v>
      </c>
      <c r="H8" s="131">
        <f t="shared" si="0"/>
        <v>11954956.040000003</v>
      </c>
      <c r="I8" s="131">
        <f t="shared" si="0"/>
        <v>36784356</v>
      </c>
      <c r="J8" s="131">
        <f t="shared" si="0"/>
        <v>33216720</v>
      </c>
    </row>
    <row r="9" spans="1:11" s="3" customFormat="1" ht="11.25" customHeight="1" x14ac:dyDescent="0.2">
      <c r="A9" s="98"/>
      <c r="B9" s="98"/>
      <c r="C9" s="99" t="s">
        <v>56</v>
      </c>
      <c r="D9" s="100">
        <v>468958912</v>
      </c>
      <c r="E9" s="100">
        <v>468958912</v>
      </c>
      <c r="F9" s="100"/>
      <c r="G9" s="100"/>
      <c r="H9" s="100"/>
      <c r="I9" s="100"/>
      <c r="J9" s="100"/>
      <c r="K9" s="84"/>
    </row>
    <row r="10" spans="1:11" s="2" customFormat="1" x14ac:dyDescent="0.2">
      <c r="A10" s="172" t="s">
        <v>247</v>
      </c>
      <c r="B10" s="172"/>
      <c r="C10" s="172"/>
      <c r="D10" s="131">
        <f>SUM(D11:D155)-D96</f>
        <v>6926652953</v>
      </c>
      <c r="E10" s="131">
        <f t="shared" ref="E10:J10" si="1">SUM(E11:E155)-E96</f>
        <v>6893436233</v>
      </c>
      <c r="F10" s="131">
        <f t="shared" si="1"/>
        <v>3712979728</v>
      </c>
      <c r="G10" s="131">
        <f t="shared" si="1"/>
        <v>300584908</v>
      </c>
      <c r="H10" s="131">
        <f t="shared" si="1"/>
        <v>11954956.040000003</v>
      </c>
      <c r="I10" s="131">
        <f t="shared" si="1"/>
        <v>36784356</v>
      </c>
      <c r="J10" s="131">
        <f t="shared" si="1"/>
        <v>33216720</v>
      </c>
    </row>
    <row r="11" spans="1:11" s="1" customFormat="1" ht="12" customHeight="1" x14ac:dyDescent="0.2">
      <c r="A11" s="127">
        <v>1</v>
      </c>
      <c r="B11" s="101" t="s">
        <v>60</v>
      </c>
      <c r="C11" s="93" t="s">
        <v>44</v>
      </c>
      <c r="D11" s="102">
        <f t="shared" ref="D11:D42" si="2">E11+J11</f>
        <v>12159792</v>
      </c>
      <c r="E11" s="102">
        <v>12159792</v>
      </c>
      <c r="F11" s="102"/>
      <c r="G11" s="102"/>
      <c r="H11" s="102"/>
      <c r="I11" s="102"/>
      <c r="J11" s="102"/>
    </row>
    <row r="12" spans="1:11" s="1" customFormat="1" x14ac:dyDescent="0.2">
      <c r="A12" s="127">
        <v>2</v>
      </c>
      <c r="B12" s="101" t="s">
        <v>61</v>
      </c>
      <c r="C12" s="93" t="s">
        <v>232</v>
      </c>
      <c r="D12" s="102">
        <f t="shared" si="2"/>
        <v>12949238</v>
      </c>
      <c r="E12" s="102">
        <v>12949238</v>
      </c>
      <c r="F12" s="102"/>
      <c r="G12" s="102"/>
      <c r="H12" s="102"/>
      <c r="I12" s="102"/>
      <c r="J12" s="102"/>
    </row>
    <row r="13" spans="1:11" s="22" customFormat="1" x14ac:dyDescent="0.2">
      <c r="A13" s="127">
        <v>3</v>
      </c>
      <c r="B13" s="103" t="s">
        <v>62</v>
      </c>
      <c r="C13" s="104" t="s">
        <v>5</v>
      </c>
      <c r="D13" s="102">
        <f t="shared" si="2"/>
        <v>35927542</v>
      </c>
      <c r="E13" s="105">
        <v>35927542</v>
      </c>
      <c r="F13" s="105"/>
      <c r="G13" s="105"/>
      <c r="H13" s="105">
        <v>565437.11</v>
      </c>
      <c r="I13" s="105"/>
      <c r="J13" s="105"/>
    </row>
    <row r="14" spans="1:11" s="1" customFormat="1" ht="14.25" customHeight="1" x14ac:dyDescent="0.2">
      <c r="A14" s="127">
        <v>4</v>
      </c>
      <c r="B14" s="101" t="s">
        <v>63</v>
      </c>
      <c r="C14" s="93" t="s">
        <v>233</v>
      </c>
      <c r="D14" s="102">
        <f t="shared" si="2"/>
        <v>13417660</v>
      </c>
      <c r="E14" s="102">
        <v>13417660</v>
      </c>
      <c r="F14" s="102"/>
      <c r="G14" s="102"/>
      <c r="H14" s="102"/>
      <c r="I14" s="102"/>
      <c r="J14" s="102"/>
    </row>
    <row r="15" spans="1:11" s="1" customFormat="1" x14ac:dyDescent="0.2">
      <c r="A15" s="127">
        <v>5</v>
      </c>
      <c r="B15" s="101" t="s">
        <v>64</v>
      </c>
      <c r="C15" s="93" t="s">
        <v>8</v>
      </c>
      <c r="D15" s="102">
        <f t="shared" si="2"/>
        <v>14535647</v>
      </c>
      <c r="E15" s="102">
        <v>14535647</v>
      </c>
      <c r="F15" s="102"/>
      <c r="G15" s="102"/>
      <c r="H15" s="102"/>
      <c r="I15" s="102"/>
      <c r="J15" s="102"/>
    </row>
    <row r="16" spans="1:11" s="22" customFormat="1" x14ac:dyDescent="0.2">
      <c r="A16" s="127">
        <v>6</v>
      </c>
      <c r="B16" s="103" t="s">
        <v>65</v>
      </c>
      <c r="C16" s="104" t="s">
        <v>66</v>
      </c>
      <c r="D16" s="102">
        <f t="shared" si="2"/>
        <v>93449760</v>
      </c>
      <c r="E16" s="105">
        <v>93449760</v>
      </c>
      <c r="F16" s="105"/>
      <c r="G16" s="105"/>
      <c r="H16" s="105">
        <v>565437.11</v>
      </c>
      <c r="I16" s="105"/>
      <c r="J16" s="105"/>
    </row>
    <row r="17" spans="1:10" s="1" customFormat="1" x14ac:dyDescent="0.2">
      <c r="A17" s="127">
        <v>7</v>
      </c>
      <c r="B17" s="101" t="s">
        <v>67</v>
      </c>
      <c r="C17" s="93" t="s">
        <v>234</v>
      </c>
      <c r="D17" s="102">
        <f t="shared" si="2"/>
        <v>34984845</v>
      </c>
      <c r="E17" s="102">
        <v>34984845</v>
      </c>
      <c r="F17" s="102"/>
      <c r="G17" s="102"/>
      <c r="H17" s="102"/>
      <c r="I17" s="102"/>
      <c r="J17" s="102"/>
    </row>
    <row r="18" spans="1:10" s="1" customFormat="1" x14ac:dyDescent="0.2">
      <c r="A18" s="127">
        <v>8</v>
      </c>
      <c r="B18" s="128" t="s">
        <v>68</v>
      </c>
      <c r="C18" s="93" t="s">
        <v>17</v>
      </c>
      <c r="D18" s="102">
        <f t="shared" si="2"/>
        <v>15518498</v>
      </c>
      <c r="E18" s="102">
        <v>15518498</v>
      </c>
      <c r="F18" s="102"/>
      <c r="G18" s="102"/>
      <c r="H18" s="102"/>
      <c r="I18" s="102"/>
      <c r="J18" s="102"/>
    </row>
    <row r="19" spans="1:10" s="1" customFormat="1" x14ac:dyDescent="0.2">
      <c r="A19" s="127">
        <v>9</v>
      </c>
      <c r="B19" s="128" t="s">
        <v>69</v>
      </c>
      <c r="C19" s="93" t="s">
        <v>6</v>
      </c>
      <c r="D19" s="102">
        <f t="shared" si="2"/>
        <v>12774064</v>
      </c>
      <c r="E19" s="102">
        <v>12774064</v>
      </c>
      <c r="F19" s="102"/>
      <c r="G19" s="102"/>
      <c r="H19" s="102"/>
      <c r="I19" s="102"/>
      <c r="J19" s="102"/>
    </row>
    <row r="20" spans="1:10" s="1" customFormat="1" x14ac:dyDescent="0.2">
      <c r="A20" s="127">
        <v>10</v>
      </c>
      <c r="B20" s="128" t="s">
        <v>70</v>
      </c>
      <c r="C20" s="93" t="s">
        <v>18</v>
      </c>
      <c r="D20" s="102">
        <f t="shared" si="2"/>
        <v>16861186</v>
      </c>
      <c r="E20" s="102">
        <v>16861186</v>
      </c>
      <c r="F20" s="102"/>
      <c r="G20" s="102"/>
      <c r="H20" s="102"/>
      <c r="I20" s="102"/>
      <c r="J20" s="102"/>
    </row>
    <row r="21" spans="1:10" s="1" customFormat="1" x14ac:dyDescent="0.2">
      <c r="A21" s="127">
        <v>11</v>
      </c>
      <c r="B21" s="128" t="s">
        <v>71</v>
      </c>
      <c r="C21" s="93" t="s">
        <v>7</v>
      </c>
      <c r="D21" s="102">
        <f t="shared" si="2"/>
        <v>13457873</v>
      </c>
      <c r="E21" s="102">
        <v>13457873</v>
      </c>
      <c r="F21" s="102"/>
      <c r="G21" s="102"/>
      <c r="H21" s="102"/>
      <c r="I21" s="102"/>
      <c r="J21" s="102"/>
    </row>
    <row r="22" spans="1:10" s="1" customFormat="1" x14ac:dyDescent="0.2">
      <c r="A22" s="127">
        <v>12</v>
      </c>
      <c r="B22" s="128" t="s">
        <v>72</v>
      </c>
      <c r="C22" s="93" t="s">
        <v>19</v>
      </c>
      <c r="D22" s="102">
        <f t="shared" si="2"/>
        <v>26751433</v>
      </c>
      <c r="E22" s="102">
        <v>26751433</v>
      </c>
      <c r="F22" s="102"/>
      <c r="G22" s="102"/>
      <c r="H22" s="102"/>
      <c r="I22" s="102"/>
      <c r="J22" s="102"/>
    </row>
    <row r="23" spans="1:10" s="1" customFormat="1" x14ac:dyDescent="0.2">
      <c r="A23" s="127">
        <v>13</v>
      </c>
      <c r="B23" s="128" t="s">
        <v>256</v>
      </c>
      <c r="C23" s="93" t="s">
        <v>257</v>
      </c>
      <c r="D23" s="102">
        <f t="shared" si="2"/>
        <v>0</v>
      </c>
      <c r="E23" s="102">
        <v>0</v>
      </c>
      <c r="F23" s="102"/>
      <c r="G23" s="102"/>
      <c r="H23" s="102"/>
      <c r="I23" s="102"/>
      <c r="J23" s="102"/>
    </row>
    <row r="24" spans="1:10" s="1" customFormat="1" x14ac:dyDescent="0.2">
      <c r="A24" s="127">
        <v>14</v>
      </c>
      <c r="B24" s="101" t="s">
        <v>73</v>
      </c>
      <c r="C24" s="93" t="s">
        <v>74</v>
      </c>
      <c r="D24" s="102">
        <f t="shared" si="2"/>
        <v>0</v>
      </c>
      <c r="E24" s="102">
        <v>0</v>
      </c>
      <c r="F24" s="102"/>
      <c r="G24" s="102"/>
      <c r="H24" s="102"/>
      <c r="I24" s="102"/>
      <c r="J24" s="102"/>
    </row>
    <row r="25" spans="1:10" s="1" customFormat="1" x14ac:dyDescent="0.2">
      <c r="A25" s="127">
        <v>15</v>
      </c>
      <c r="B25" s="128" t="s">
        <v>75</v>
      </c>
      <c r="C25" s="93" t="s">
        <v>22</v>
      </c>
      <c r="D25" s="102">
        <f t="shared" si="2"/>
        <v>17716154</v>
      </c>
      <c r="E25" s="102">
        <v>17716154</v>
      </c>
      <c r="F25" s="102"/>
      <c r="G25" s="102"/>
      <c r="H25" s="102"/>
      <c r="I25" s="102"/>
      <c r="J25" s="102"/>
    </row>
    <row r="26" spans="1:10" s="1" customFormat="1" x14ac:dyDescent="0.2">
      <c r="A26" s="127">
        <v>16</v>
      </c>
      <c r="B26" s="128" t="s">
        <v>76</v>
      </c>
      <c r="C26" s="93" t="s">
        <v>10</v>
      </c>
      <c r="D26" s="102">
        <f t="shared" si="2"/>
        <v>25135907</v>
      </c>
      <c r="E26" s="102">
        <v>25135907</v>
      </c>
      <c r="F26" s="102"/>
      <c r="G26" s="102"/>
      <c r="H26" s="102"/>
      <c r="I26" s="102"/>
      <c r="J26" s="102"/>
    </row>
    <row r="27" spans="1:10" s="1" customFormat="1" x14ac:dyDescent="0.2">
      <c r="A27" s="127">
        <v>17</v>
      </c>
      <c r="B27" s="128" t="s">
        <v>77</v>
      </c>
      <c r="C27" s="93" t="s">
        <v>235</v>
      </c>
      <c r="D27" s="102">
        <f t="shared" si="2"/>
        <v>31806348</v>
      </c>
      <c r="E27" s="102">
        <v>31806348</v>
      </c>
      <c r="F27" s="102"/>
      <c r="G27" s="102"/>
      <c r="H27" s="102"/>
      <c r="I27" s="102"/>
      <c r="J27" s="102"/>
    </row>
    <row r="28" spans="1:10" s="22" customFormat="1" x14ac:dyDescent="0.2">
      <c r="A28" s="127">
        <v>18</v>
      </c>
      <c r="B28" s="103" t="s">
        <v>78</v>
      </c>
      <c r="C28" s="104" t="s">
        <v>9</v>
      </c>
      <c r="D28" s="102">
        <f t="shared" si="2"/>
        <v>64880199</v>
      </c>
      <c r="E28" s="105">
        <v>64880199</v>
      </c>
      <c r="F28" s="105"/>
      <c r="G28" s="105"/>
      <c r="H28" s="105">
        <v>807767.29999999993</v>
      </c>
      <c r="I28" s="105"/>
      <c r="J28" s="105"/>
    </row>
    <row r="29" spans="1:10" s="1" customFormat="1" x14ac:dyDescent="0.2">
      <c r="A29" s="127">
        <v>19</v>
      </c>
      <c r="B29" s="101" t="s">
        <v>79</v>
      </c>
      <c r="C29" s="93" t="s">
        <v>11</v>
      </c>
      <c r="D29" s="102">
        <f t="shared" si="2"/>
        <v>10795567</v>
      </c>
      <c r="E29" s="102">
        <v>10795567</v>
      </c>
      <c r="F29" s="102"/>
      <c r="G29" s="102"/>
      <c r="H29" s="102"/>
      <c r="I29" s="102"/>
      <c r="J29" s="102"/>
    </row>
    <row r="30" spans="1:10" s="1" customFormat="1" x14ac:dyDescent="0.2">
      <c r="A30" s="127">
        <v>20</v>
      </c>
      <c r="B30" s="101" t="s">
        <v>80</v>
      </c>
      <c r="C30" s="93" t="s">
        <v>236</v>
      </c>
      <c r="D30" s="102">
        <f t="shared" si="2"/>
        <v>8330324</v>
      </c>
      <c r="E30" s="102">
        <v>8330324</v>
      </c>
      <c r="F30" s="102"/>
      <c r="G30" s="102"/>
      <c r="H30" s="102"/>
      <c r="I30" s="102"/>
      <c r="J30" s="102"/>
    </row>
    <row r="31" spans="1:10" x14ac:dyDescent="0.2">
      <c r="A31" s="127">
        <v>21</v>
      </c>
      <c r="B31" s="101" t="s">
        <v>81</v>
      </c>
      <c r="C31" s="93" t="s">
        <v>82</v>
      </c>
      <c r="D31" s="102">
        <f t="shared" si="2"/>
        <v>42365899</v>
      </c>
      <c r="E31" s="106">
        <v>42365899</v>
      </c>
      <c r="F31" s="106"/>
      <c r="G31" s="106"/>
      <c r="H31" s="106"/>
      <c r="I31" s="106"/>
      <c r="J31" s="106"/>
    </row>
    <row r="32" spans="1:10" s="22" customFormat="1" x14ac:dyDescent="0.2">
      <c r="A32" s="127">
        <v>22</v>
      </c>
      <c r="B32" s="107" t="s">
        <v>83</v>
      </c>
      <c r="C32" s="104" t="s">
        <v>40</v>
      </c>
      <c r="D32" s="102">
        <f t="shared" si="2"/>
        <v>35251097</v>
      </c>
      <c r="E32" s="105">
        <v>35251097</v>
      </c>
      <c r="F32" s="105"/>
      <c r="G32" s="105"/>
      <c r="H32" s="105">
        <v>403883.64999999997</v>
      </c>
      <c r="I32" s="105"/>
      <c r="J32" s="105"/>
    </row>
    <row r="33" spans="1:10" s="22" customFormat="1" x14ac:dyDescent="0.2">
      <c r="A33" s="127">
        <v>23</v>
      </c>
      <c r="B33" s="103" t="s">
        <v>84</v>
      </c>
      <c r="C33" s="104" t="s">
        <v>85</v>
      </c>
      <c r="D33" s="102">
        <f t="shared" si="2"/>
        <v>7203787</v>
      </c>
      <c r="E33" s="105">
        <v>7203787</v>
      </c>
      <c r="F33" s="105"/>
      <c r="G33" s="105"/>
      <c r="H33" s="105"/>
      <c r="I33" s="105"/>
      <c r="J33" s="105"/>
    </row>
    <row r="34" spans="1:10" s="1" customFormat="1" ht="12" customHeight="1" x14ac:dyDescent="0.2">
      <c r="A34" s="127">
        <v>24</v>
      </c>
      <c r="B34" s="128" t="s">
        <v>86</v>
      </c>
      <c r="C34" s="93" t="s">
        <v>87</v>
      </c>
      <c r="D34" s="102">
        <f t="shared" si="2"/>
        <v>0</v>
      </c>
      <c r="E34" s="102">
        <v>0</v>
      </c>
      <c r="F34" s="102"/>
      <c r="G34" s="102"/>
      <c r="H34" s="102"/>
      <c r="I34" s="102"/>
      <c r="J34" s="102"/>
    </row>
    <row r="35" spans="1:10" s="1" customFormat="1" ht="24" x14ac:dyDescent="0.2">
      <c r="A35" s="127">
        <v>25</v>
      </c>
      <c r="B35" s="128" t="s">
        <v>88</v>
      </c>
      <c r="C35" s="93" t="s">
        <v>89</v>
      </c>
      <c r="D35" s="102">
        <f t="shared" si="2"/>
        <v>0</v>
      </c>
      <c r="E35" s="102">
        <v>0</v>
      </c>
      <c r="F35" s="102"/>
      <c r="G35" s="102"/>
      <c r="H35" s="102"/>
      <c r="I35" s="102"/>
      <c r="J35" s="102"/>
    </row>
    <row r="36" spans="1:10" s="1" customFormat="1" x14ac:dyDescent="0.2">
      <c r="A36" s="127">
        <v>26</v>
      </c>
      <c r="B36" s="101" t="s">
        <v>90</v>
      </c>
      <c r="C36" s="93" t="s">
        <v>91</v>
      </c>
      <c r="D36" s="102">
        <f t="shared" si="2"/>
        <v>114280248</v>
      </c>
      <c r="E36" s="102">
        <v>114280248</v>
      </c>
      <c r="F36" s="102"/>
      <c r="G36" s="102"/>
      <c r="H36" s="102"/>
      <c r="I36" s="102"/>
      <c r="J36" s="102"/>
    </row>
    <row r="37" spans="1:10" s="1" customFormat="1" x14ac:dyDescent="0.2">
      <c r="A37" s="127">
        <v>27</v>
      </c>
      <c r="B37" s="128" t="s">
        <v>92</v>
      </c>
      <c r="C37" s="93" t="s">
        <v>93</v>
      </c>
      <c r="D37" s="102">
        <f t="shared" si="2"/>
        <v>37013998</v>
      </c>
      <c r="E37" s="102">
        <v>37013998</v>
      </c>
      <c r="F37" s="102"/>
      <c r="G37" s="102"/>
      <c r="H37" s="102"/>
      <c r="I37" s="102"/>
      <c r="J37" s="102"/>
    </row>
    <row r="38" spans="1:10" s="1" customFormat="1" ht="15.75" customHeight="1" x14ac:dyDescent="0.2">
      <c r="A38" s="127">
        <v>28</v>
      </c>
      <c r="B38" s="128" t="s">
        <v>94</v>
      </c>
      <c r="C38" s="93" t="s">
        <v>95</v>
      </c>
      <c r="D38" s="102">
        <f t="shared" si="2"/>
        <v>31879772</v>
      </c>
      <c r="E38" s="102">
        <v>31879772</v>
      </c>
      <c r="F38" s="102"/>
      <c r="G38" s="102"/>
      <c r="H38" s="102">
        <v>4038836.5</v>
      </c>
      <c r="I38" s="102"/>
      <c r="J38" s="102"/>
    </row>
    <row r="39" spans="1:10" s="1" customFormat="1" x14ac:dyDescent="0.2">
      <c r="A39" s="127">
        <v>29</v>
      </c>
      <c r="B39" s="101" t="s">
        <v>96</v>
      </c>
      <c r="C39" s="93" t="s">
        <v>97</v>
      </c>
      <c r="D39" s="102">
        <f t="shared" si="2"/>
        <v>0</v>
      </c>
      <c r="E39" s="102">
        <v>0</v>
      </c>
      <c r="F39" s="102"/>
      <c r="G39" s="102"/>
      <c r="H39" s="102"/>
      <c r="I39" s="102"/>
      <c r="J39" s="102"/>
    </row>
    <row r="40" spans="1:10" s="22" customFormat="1" x14ac:dyDescent="0.2">
      <c r="A40" s="127">
        <v>30</v>
      </c>
      <c r="B40" s="107" t="s">
        <v>98</v>
      </c>
      <c r="C40" s="93" t="s">
        <v>292</v>
      </c>
      <c r="D40" s="102">
        <f t="shared" si="2"/>
        <v>0</v>
      </c>
      <c r="E40" s="105">
        <v>0</v>
      </c>
      <c r="F40" s="105"/>
      <c r="G40" s="105"/>
      <c r="H40" s="105"/>
      <c r="I40" s="105"/>
      <c r="J40" s="105"/>
    </row>
    <row r="41" spans="1:10" s="22" customFormat="1" ht="20.25" customHeight="1" x14ac:dyDescent="0.2">
      <c r="A41" s="127">
        <v>31</v>
      </c>
      <c r="B41" s="103" t="s">
        <v>99</v>
      </c>
      <c r="C41" s="104" t="s">
        <v>57</v>
      </c>
      <c r="D41" s="102">
        <f t="shared" si="2"/>
        <v>5111259</v>
      </c>
      <c r="E41" s="105">
        <v>5111259</v>
      </c>
      <c r="F41" s="105"/>
      <c r="G41" s="105"/>
      <c r="H41" s="105"/>
      <c r="I41" s="105"/>
      <c r="J41" s="105"/>
    </row>
    <row r="42" spans="1:10" s="22" customFormat="1" x14ac:dyDescent="0.2">
      <c r="A42" s="127">
        <v>32</v>
      </c>
      <c r="B42" s="107" t="s">
        <v>100</v>
      </c>
      <c r="C42" s="104" t="s">
        <v>41</v>
      </c>
      <c r="D42" s="102">
        <f t="shared" si="2"/>
        <v>54425452</v>
      </c>
      <c r="E42" s="105">
        <v>54425452</v>
      </c>
      <c r="F42" s="105"/>
      <c r="G42" s="105"/>
      <c r="H42" s="105">
        <v>565437.11</v>
      </c>
      <c r="I42" s="105"/>
      <c r="J42" s="105"/>
    </row>
    <row r="43" spans="1:10" x14ac:dyDescent="0.2">
      <c r="A43" s="127">
        <v>33</v>
      </c>
      <c r="B43" s="101" t="s">
        <v>101</v>
      </c>
      <c r="C43" s="93" t="s">
        <v>39</v>
      </c>
      <c r="D43" s="102">
        <f t="shared" ref="D43:D74" si="3">E43+J43</f>
        <v>71640054</v>
      </c>
      <c r="E43" s="106">
        <v>71640054</v>
      </c>
      <c r="F43" s="106"/>
      <c r="G43" s="106"/>
      <c r="H43" s="106">
        <v>646214.11</v>
      </c>
      <c r="I43" s="106"/>
      <c r="J43" s="106"/>
    </row>
    <row r="44" spans="1:10" s="1" customFormat="1" x14ac:dyDescent="0.2">
      <c r="A44" s="127">
        <v>34</v>
      </c>
      <c r="B44" s="101" t="s">
        <v>102</v>
      </c>
      <c r="C44" s="93" t="s">
        <v>16</v>
      </c>
      <c r="D44" s="102">
        <f t="shared" si="3"/>
        <v>14821224</v>
      </c>
      <c r="E44" s="102">
        <v>14821224</v>
      </c>
      <c r="F44" s="102"/>
      <c r="G44" s="102"/>
      <c r="H44" s="102"/>
      <c r="I44" s="102"/>
      <c r="J44" s="102"/>
    </row>
    <row r="45" spans="1:10" s="1" customFormat="1" x14ac:dyDescent="0.2">
      <c r="A45" s="127">
        <v>35</v>
      </c>
      <c r="B45" s="128" t="s">
        <v>103</v>
      </c>
      <c r="C45" s="93" t="s">
        <v>21</v>
      </c>
      <c r="D45" s="102">
        <f t="shared" si="3"/>
        <v>50960586</v>
      </c>
      <c r="E45" s="102">
        <v>50960586</v>
      </c>
      <c r="F45" s="102"/>
      <c r="G45" s="102"/>
      <c r="H45" s="102">
        <v>807767.29999999993</v>
      </c>
      <c r="I45" s="102"/>
      <c r="J45" s="102"/>
    </row>
    <row r="46" spans="1:10" s="1" customFormat="1" x14ac:dyDescent="0.2">
      <c r="A46" s="127">
        <v>36</v>
      </c>
      <c r="B46" s="101" t="s">
        <v>104</v>
      </c>
      <c r="C46" s="93" t="s">
        <v>25</v>
      </c>
      <c r="D46" s="102">
        <f t="shared" si="3"/>
        <v>18694023</v>
      </c>
      <c r="E46" s="102">
        <v>18694023</v>
      </c>
      <c r="F46" s="102"/>
      <c r="G46" s="102"/>
      <c r="H46" s="102"/>
      <c r="I46" s="102"/>
      <c r="J46" s="102"/>
    </row>
    <row r="47" spans="1:10" x14ac:dyDescent="0.2">
      <c r="A47" s="127">
        <v>37</v>
      </c>
      <c r="B47" s="101" t="s">
        <v>105</v>
      </c>
      <c r="C47" s="93" t="s">
        <v>237</v>
      </c>
      <c r="D47" s="102">
        <f t="shared" si="3"/>
        <v>52303109</v>
      </c>
      <c r="E47" s="106">
        <v>52303109</v>
      </c>
      <c r="F47" s="106"/>
      <c r="G47" s="106"/>
      <c r="H47" s="106">
        <v>807767.29999999993</v>
      </c>
      <c r="I47" s="106"/>
      <c r="J47" s="106"/>
    </row>
    <row r="48" spans="1:10" s="1" customFormat="1" x14ac:dyDescent="0.2">
      <c r="A48" s="127">
        <v>38</v>
      </c>
      <c r="B48" s="108" t="s">
        <v>106</v>
      </c>
      <c r="C48" s="109" t="s">
        <v>238</v>
      </c>
      <c r="D48" s="102">
        <f t="shared" si="3"/>
        <v>17812195</v>
      </c>
      <c r="E48" s="102">
        <v>17812195</v>
      </c>
      <c r="F48" s="102"/>
      <c r="G48" s="102"/>
      <c r="H48" s="102"/>
      <c r="I48" s="102"/>
      <c r="J48" s="102"/>
    </row>
    <row r="49" spans="1:10" s="1" customFormat="1" x14ac:dyDescent="0.2">
      <c r="A49" s="127">
        <v>39</v>
      </c>
      <c r="B49" s="101" t="s">
        <v>107</v>
      </c>
      <c r="C49" s="93" t="s">
        <v>239</v>
      </c>
      <c r="D49" s="102">
        <f t="shared" si="3"/>
        <v>10574166</v>
      </c>
      <c r="E49" s="102">
        <v>10574166</v>
      </c>
      <c r="F49" s="102"/>
      <c r="G49" s="102"/>
      <c r="H49" s="102"/>
      <c r="I49" s="102"/>
      <c r="J49" s="102"/>
    </row>
    <row r="50" spans="1:10" s="1" customFormat="1" x14ac:dyDescent="0.2">
      <c r="A50" s="127">
        <v>40</v>
      </c>
      <c r="B50" s="101" t="s">
        <v>108</v>
      </c>
      <c r="C50" s="93" t="s">
        <v>24</v>
      </c>
      <c r="D50" s="102">
        <f t="shared" si="3"/>
        <v>19289471</v>
      </c>
      <c r="E50" s="102">
        <v>19289471</v>
      </c>
      <c r="F50" s="102"/>
      <c r="G50" s="102"/>
      <c r="H50" s="102"/>
      <c r="I50" s="102"/>
      <c r="J50" s="102"/>
    </row>
    <row r="51" spans="1:10" s="1" customFormat="1" x14ac:dyDescent="0.2">
      <c r="A51" s="127">
        <v>41</v>
      </c>
      <c r="B51" s="128" t="s">
        <v>109</v>
      </c>
      <c r="C51" s="93" t="s">
        <v>20</v>
      </c>
      <c r="D51" s="102">
        <f t="shared" si="3"/>
        <v>8894223</v>
      </c>
      <c r="E51" s="102">
        <v>8894223</v>
      </c>
      <c r="F51" s="102"/>
      <c r="G51" s="102"/>
      <c r="H51" s="102"/>
      <c r="I51" s="102"/>
      <c r="J51" s="102"/>
    </row>
    <row r="52" spans="1:10" s="1" customFormat="1" x14ac:dyDescent="0.2">
      <c r="A52" s="127">
        <v>42</v>
      </c>
      <c r="B52" s="101" t="s">
        <v>110</v>
      </c>
      <c r="C52" s="93" t="s">
        <v>111</v>
      </c>
      <c r="D52" s="102">
        <f t="shared" si="3"/>
        <v>14757683</v>
      </c>
      <c r="E52" s="102">
        <v>14757683</v>
      </c>
      <c r="F52" s="102"/>
      <c r="G52" s="102"/>
      <c r="H52" s="102"/>
      <c r="I52" s="102">
        <v>5292713</v>
      </c>
      <c r="J52" s="102"/>
    </row>
    <row r="53" spans="1:10" s="22" customFormat="1" x14ac:dyDescent="0.2">
      <c r="A53" s="127">
        <v>43</v>
      </c>
      <c r="B53" s="103" t="s">
        <v>112</v>
      </c>
      <c r="C53" s="104" t="s">
        <v>113</v>
      </c>
      <c r="D53" s="102">
        <f t="shared" si="3"/>
        <v>68241176</v>
      </c>
      <c r="E53" s="105">
        <v>68241176</v>
      </c>
      <c r="F53" s="105"/>
      <c r="G53" s="105"/>
      <c r="H53" s="105">
        <v>1373204.14</v>
      </c>
      <c r="I53" s="105"/>
      <c r="J53" s="105"/>
    </row>
    <row r="54" spans="1:10" s="1" customFormat="1" x14ac:dyDescent="0.2">
      <c r="A54" s="127">
        <v>44</v>
      </c>
      <c r="B54" s="101" t="s">
        <v>114</v>
      </c>
      <c r="C54" s="93" t="s">
        <v>244</v>
      </c>
      <c r="D54" s="102">
        <f t="shared" si="3"/>
        <v>17177474</v>
      </c>
      <c r="E54" s="102">
        <v>17177474</v>
      </c>
      <c r="F54" s="102"/>
      <c r="G54" s="102"/>
      <c r="H54" s="102"/>
      <c r="I54" s="102"/>
      <c r="J54" s="102"/>
    </row>
    <row r="55" spans="1:10" s="1" customFormat="1" ht="10.5" customHeight="1" x14ac:dyDescent="0.2">
      <c r="A55" s="127">
        <v>45</v>
      </c>
      <c r="B55" s="101" t="s">
        <v>115</v>
      </c>
      <c r="C55" s="93" t="s">
        <v>2</v>
      </c>
      <c r="D55" s="102">
        <f t="shared" si="3"/>
        <v>52340468</v>
      </c>
      <c r="E55" s="102">
        <v>52340468</v>
      </c>
      <c r="F55" s="102"/>
      <c r="G55" s="102"/>
      <c r="H55" s="102"/>
      <c r="I55" s="102"/>
      <c r="J55" s="102"/>
    </row>
    <row r="56" spans="1:10" s="1" customFormat="1" x14ac:dyDescent="0.2">
      <c r="A56" s="127">
        <v>46</v>
      </c>
      <c r="B56" s="128" t="s">
        <v>116</v>
      </c>
      <c r="C56" s="93" t="s">
        <v>3</v>
      </c>
      <c r="D56" s="102">
        <f t="shared" si="3"/>
        <v>11642163</v>
      </c>
      <c r="E56" s="102">
        <v>11642163</v>
      </c>
      <c r="F56" s="102"/>
      <c r="G56" s="102"/>
      <c r="H56" s="102"/>
      <c r="I56" s="102"/>
      <c r="J56" s="102"/>
    </row>
    <row r="57" spans="1:10" s="1" customFormat="1" x14ac:dyDescent="0.2">
      <c r="A57" s="127">
        <v>47</v>
      </c>
      <c r="B57" s="128" t="s">
        <v>117</v>
      </c>
      <c r="C57" s="93" t="s">
        <v>240</v>
      </c>
      <c r="D57" s="102">
        <f t="shared" si="3"/>
        <v>19159296</v>
      </c>
      <c r="E57" s="102">
        <v>19159296</v>
      </c>
      <c r="F57" s="102"/>
      <c r="G57" s="102"/>
      <c r="H57" s="102"/>
      <c r="I57" s="102"/>
      <c r="J57" s="102"/>
    </row>
    <row r="58" spans="1:10" s="1" customFormat="1" x14ac:dyDescent="0.2">
      <c r="A58" s="127">
        <v>48</v>
      </c>
      <c r="B58" s="101" t="s">
        <v>118</v>
      </c>
      <c r="C58" s="93" t="s">
        <v>0</v>
      </c>
      <c r="D58" s="102">
        <f t="shared" si="3"/>
        <v>22930960</v>
      </c>
      <c r="E58" s="102">
        <v>22930960</v>
      </c>
      <c r="F58" s="102"/>
      <c r="G58" s="102"/>
      <c r="H58" s="102"/>
      <c r="I58" s="102"/>
      <c r="J58" s="102"/>
    </row>
    <row r="59" spans="1:10" s="1" customFormat="1" ht="10.5" customHeight="1" x14ac:dyDescent="0.2">
      <c r="A59" s="127">
        <v>49</v>
      </c>
      <c r="B59" s="128" t="s">
        <v>119</v>
      </c>
      <c r="C59" s="93" t="s">
        <v>4</v>
      </c>
      <c r="D59" s="102">
        <f t="shared" si="3"/>
        <v>7429888</v>
      </c>
      <c r="E59" s="102">
        <v>7429888</v>
      </c>
      <c r="F59" s="102"/>
      <c r="G59" s="102"/>
      <c r="H59" s="102"/>
      <c r="I59" s="102"/>
      <c r="J59" s="102"/>
    </row>
    <row r="60" spans="1:10" s="1" customFormat="1" x14ac:dyDescent="0.2">
      <c r="A60" s="127">
        <v>50</v>
      </c>
      <c r="B60" s="101" t="s">
        <v>120</v>
      </c>
      <c r="C60" s="93" t="s">
        <v>1</v>
      </c>
      <c r="D60" s="102">
        <f t="shared" si="3"/>
        <v>15229461</v>
      </c>
      <c r="E60" s="102">
        <v>15229461</v>
      </c>
      <c r="F60" s="102"/>
      <c r="G60" s="102"/>
      <c r="H60" s="102"/>
      <c r="I60" s="102"/>
      <c r="J60" s="102"/>
    </row>
    <row r="61" spans="1:10" s="1" customFormat="1" x14ac:dyDescent="0.2">
      <c r="A61" s="127">
        <v>51</v>
      </c>
      <c r="B61" s="128" t="s">
        <v>121</v>
      </c>
      <c r="C61" s="93" t="s">
        <v>241</v>
      </c>
      <c r="D61" s="102">
        <f t="shared" si="3"/>
        <v>21536544</v>
      </c>
      <c r="E61" s="102">
        <v>21536544</v>
      </c>
      <c r="F61" s="102"/>
      <c r="G61" s="102"/>
      <c r="H61" s="102"/>
      <c r="I61" s="102"/>
      <c r="J61" s="102"/>
    </row>
    <row r="62" spans="1:10" s="1" customFormat="1" x14ac:dyDescent="0.2">
      <c r="A62" s="127">
        <v>52</v>
      </c>
      <c r="B62" s="128" t="s">
        <v>122</v>
      </c>
      <c r="C62" s="93" t="s">
        <v>26</v>
      </c>
      <c r="D62" s="102">
        <f t="shared" si="3"/>
        <v>81721074</v>
      </c>
      <c r="E62" s="102">
        <v>81721074</v>
      </c>
      <c r="F62" s="102"/>
      <c r="G62" s="102"/>
      <c r="H62" s="102">
        <v>807767.29999999993</v>
      </c>
      <c r="I62" s="102"/>
      <c r="J62" s="102"/>
    </row>
    <row r="63" spans="1:10" s="1" customFormat="1" x14ac:dyDescent="0.2">
      <c r="A63" s="127">
        <v>53</v>
      </c>
      <c r="B63" s="128" t="s">
        <v>123</v>
      </c>
      <c r="C63" s="93" t="s">
        <v>242</v>
      </c>
      <c r="D63" s="102">
        <f t="shared" si="3"/>
        <v>13413724</v>
      </c>
      <c r="E63" s="102">
        <v>13413724</v>
      </c>
      <c r="F63" s="102"/>
      <c r="G63" s="102"/>
      <c r="H63" s="102"/>
      <c r="I63" s="102"/>
      <c r="J63" s="102"/>
    </row>
    <row r="64" spans="1:10" s="1" customFormat="1" x14ac:dyDescent="0.2">
      <c r="A64" s="127">
        <v>54</v>
      </c>
      <c r="B64" s="128" t="s">
        <v>124</v>
      </c>
      <c r="C64" s="93" t="s">
        <v>125</v>
      </c>
      <c r="D64" s="102">
        <f t="shared" si="3"/>
        <v>43940</v>
      </c>
      <c r="E64" s="102">
        <v>43940</v>
      </c>
      <c r="F64" s="102"/>
      <c r="G64" s="102"/>
      <c r="H64" s="102"/>
      <c r="I64" s="102"/>
      <c r="J64" s="102"/>
    </row>
    <row r="65" spans="1:10" s="1" customFormat="1" x14ac:dyDescent="0.2">
      <c r="A65" s="127">
        <v>55</v>
      </c>
      <c r="B65" s="128" t="s">
        <v>246</v>
      </c>
      <c r="C65" s="93" t="s">
        <v>245</v>
      </c>
      <c r="D65" s="102">
        <f t="shared" si="3"/>
        <v>0</v>
      </c>
      <c r="E65" s="102">
        <v>0</v>
      </c>
      <c r="F65" s="102"/>
      <c r="G65" s="102"/>
      <c r="H65" s="102"/>
      <c r="I65" s="102"/>
      <c r="J65" s="102"/>
    </row>
    <row r="66" spans="1:10" s="1" customFormat="1" x14ac:dyDescent="0.2">
      <c r="A66" s="127">
        <v>56</v>
      </c>
      <c r="B66" s="128" t="s">
        <v>258</v>
      </c>
      <c r="C66" s="93" t="s">
        <v>259</v>
      </c>
      <c r="D66" s="102">
        <f t="shared" si="3"/>
        <v>0</v>
      </c>
      <c r="E66" s="102">
        <v>0</v>
      </c>
      <c r="F66" s="102"/>
      <c r="G66" s="102"/>
      <c r="H66" s="102"/>
      <c r="I66" s="102"/>
      <c r="J66" s="102"/>
    </row>
    <row r="67" spans="1:10" s="1" customFormat="1" x14ac:dyDescent="0.2">
      <c r="A67" s="127">
        <v>57</v>
      </c>
      <c r="B67" s="128" t="s">
        <v>126</v>
      </c>
      <c r="C67" s="93" t="s">
        <v>54</v>
      </c>
      <c r="D67" s="102">
        <f t="shared" si="3"/>
        <v>24363521</v>
      </c>
      <c r="E67" s="102">
        <v>24363521</v>
      </c>
      <c r="F67" s="102"/>
      <c r="G67" s="102"/>
      <c r="H67" s="102"/>
      <c r="I67" s="102"/>
      <c r="J67" s="102"/>
    </row>
    <row r="68" spans="1:10" s="1" customFormat="1" x14ac:dyDescent="0.2">
      <c r="A68" s="127">
        <v>58</v>
      </c>
      <c r="B68" s="101" t="s">
        <v>127</v>
      </c>
      <c r="C68" s="93" t="s">
        <v>260</v>
      </c>
      <c r="D68" s="102">
        <f t="shared" si="3"/>
        <v>20629862</v>
      </c>
      <c r="E68" s="102">
        <v>20629862</v>
      </c>
      <c r="F68" s="102"/>
      <c r="G68" s="102"/>
      <c r="H68" s="102"/>
      <c r="I68" s="102"/>
      <c r="J68" s="102"/>
    </row>
    <row r="69" spans="1:10" s="1" customFormat="1" ht="24" x14ac:dyDescent="0.2">
      <c r="A69" s="127">
        <v>59</v>
      </c>
      <c r="B69" s="101" t="s">
        <v>128</v>
      </c>
      <c r="C69" s="93" t="s">
        <v>129</v>
      </c>
      <c r="D69" s="102">
        <f t="shared" si="3"/>
        <v>26990970</v>
      </c>
      <c r="E69" s="102">
        <v>26990970</v>
      </c>
      <c r="F69" s="102"/>
      <c r="G69" s="102"/>
      <c r="H69" s="102"/>
      <c r="I69" s="102"/>
      <c r="J69" s="102"/>
    </row>
    <row r="70" spans="1:10" s="1" customFormat="1" ht="23.25" customHeight="1" x14ac:dyDescent="0.2">
      <c r="A70" s="127">
        <v>60</v>
      </c>
      <c r="B70" s="101" t="s">
        <v>130</v>
      </c>
      <c r="C70" s="93" t="s">
        <v>261</v>
      </c>
      <c r="D70" s="102">
        <f t="shared" si="3"/>
        <v>37009043</v>
      </c>
      <c r="E70" s="102">
        <v>37009043</v>
      </c>
      <c r="F70" s="102"/>
      <c r="G70" s="102"/>
      <c r="H70" s="102"/>
      <c r="I70" s="102"/>
      <c r="J70" s="102"/>
    </row>
    <row r="71" spans="1:10" s="1" customFormat="1" ht="27.75" customHeight="1" x14ac:dyDescent="0.2">
      <c r="A71" s="127">
        <v>61</v>
      </c>
      <c r="B71" s="128" t="s">
        <v>131</v>
      </c>
      <c r="C71" s="93" t="s">
        <v>250</v>
      </c>
      <c r="D71" s="102">
        <f t="shared" si="3"/>
        <v>15503986</v>
      </c>
      <c r="E71" s="102">
        <v>15503986</v>
      </c>
      <c r="F71" s="102"/>
      <c r="G71" s="102"/>
      <c r="H71" s="102"/>
      <c r="I71" s="102"/>
      <c r="J71" s="102"/>
    </row>
    <row r="72" spans="1:10" s="1" customFormat="1" ht="24" x14ac:dyDescent="0.2">
      <c r="A72" s="127">
        <v>62</v>
      </c>
      <c r="B72" s="101" t="s">
        <v>132</v>
      </c>
      <c r="C72" s="93" t="s">
        <v>262</v>
      </c>
      <c r="D72" s="102">
        <f t="shared" si="3"/>
        <v>0</v>
      </c>
      <c r="E72" s="102">
        <v>0</v>
      </c>
      <c r="F72" s="102"/>
      <c r="G72" s="102"/>
      <c r="H72" s="102"/>
      <c r="I72" s="102"/>
      <c r="J72" s="102"/>
    </row>
    <row r="73" spans="1:10" s="1" customFormat="1" ht="24" x14ac:dyDescent="0.2">
      <c r="A73" s="127">
        <v>63</v>
      </c>
      <c r="B73" s="101" t="s">
        <v>133</v>
      </c>
      <c r="C73" s="93" t="s">
        <v>263</v>
      </c>
      <c r="D73" s="102">
        <f t="shared" si="3"/>
        <v>0</v>
      </c>
      <c r="E73" s="102">
        <v>0</v>
      </c>
      <c r="F73" s="102"/>
      <c r="G73" s="102"/>
      <c r="H73" s="102"/>
      <c r="I73" s="102"/>
      <c r="J73" s="102"/>
    </row>
    <row r="74" spans="1:10" s="1" customFormat="1" x14ac:dyDescent="0.2">
      <c r="A74" s="127">
        <v>64</v>
      </c>
      <c r="B74" s="101" t="s">
        <v>134</v>
      </c>
      <c r="C74" s="93" t="s">
        <v>264</v>
      </c>
      <c r="D74" s="102">
        <f t="shared" si="3"/>
        <v>45294435</v>
      </c>
      <c r="E74" s="102">
        <v>45294435</v>
      </c>
      <c r="F74" s="102"/>
      <c r="G74" s="102"/>
      <c r="H74" s="102"/>
      <c r="I74" s="102"/>
      <c r="J74" s="102"/>
    </row>
    <row r="75" spans="1:10" s="1" customFormat="1" x14ac:dyDescent="0.2">
      <c r="A75" s="127">
        <v>65</v>
      </c>
      <c r="B75" s="101" t="s">
        <v>135</v>
      </c>
      <c r="C75" s="93" t="s">
        <v>53</v>
      </c>
      <c r="D75" s="102">
        <f t="shared" ref="D75:D93" si="4">E75+J75</f>
        <v>27946713</v>
      </c>
      <c r="E75" s="102">
        <v>27946713</v>
      </c>
      <c r="F75" s="102"/>
      <c r="G75" s="102"/>
      <c r="H75" s="102"/>
      <c r="I75" s="102"/>
      <c r="J75" s="102"/>
    </row>
    <row r="76" spans="1:10" s="1" customFormat="1" x14ac:dyDescent="0.2">
      <c r="A76" s="127">
        <v>66</v>
      </c>
      <c r="B76" s="101" t="s">
        <v>136</v>
      </c>
      <c r="C76" s="93" t="s">
        <v>265</v>
      </c>
      <c r="D76" s="102">
        <f t="shared" si="4"/>
        <v>70140490</v>
      </c>
      <c r="E76" s="102">
        <v>70140490</v>
      </c>
      <c r="F76" s="102">
        <v>213040</v>
      </c>
      <c r="G76" s="102"/>
      <c r="H76" s="102"/>
      <c r="I76" s="102"/>
      <c r="J76" s="102"/>
    </row>
    <row r="77" spans="1:10" s="1" customFormat="1" ht="24" x14ac:dyDescent="0.2">
      <c r="A77" s="127">
        <v>67</v>
      </c>
      <c r="B77" s="101" t="s">
        <v>137</v>
      </c>
      <c r="C77" s="93" t="s">
        <v>266</v>
      </c>
      <c r="D77" s="102">
        <f t="shared" si="4"/>
        <v>0</v>
      </c>
      <c r="E77" s="102">
        <v>0</v>
      </c>
      <c r="F77" s="102"/>
      <c r="G77" s="102"/>
      <c r="H77" s="102"/>
      <c r="I77" s="102"/>
      <c r="J77" s="102"/>
    </row>
    <row r="78" spans="1:10" s="1" customFormat="1" ht="24" x14ac:dyDescent="0.2">
      <c r="A78" s="127">
        <v>68</v>
      </c>
      <c r="B78" s="101" t="s">
        <v>138</v>
      </c>
      <c r="C78" s="93" t="s">
        <v>267</v>
      </c>
      <c r="D78" s="102">
        <f t="shared" si="4"/>
        <v>0</v>
      </c>
      <c r="E78" s="102">
        <v>0</v>
      </c>
      <c r="F78" s="102"/>
      <c r="G78" s="102"/>
      <c r="H78" s="102"/>
      <c r="I78" s="102"/>
      <c r="J78" s="102"/>
    </row>
    <row r="79" spans="1:10" s="1" customFormat="1" ht="24" x14ac:dyDescent="0.2">
      <c r="A79" s="127">
        <v>69</v>
      </c>
      <c r="B79" s="101" t="s">
        <v>139</v>
      </c>
      <c r="C79" s="93" t="s">
        <v>268</v>
      </c>
      <c r="D79" s="102">
        <f t="shared" si="4"/>
        <v>0</v>
      </c>
      <c r="E79" s="102">
        <v>0</v>
      </c>
      <c r="F79" s="102"/>
      <c r="G79" s="102"/>
      <c r="H79" s="102"/>
      <c r="I79" s="102"/>
      <c r="J79" s="102"/>
    </row>
    <row r="80" spans="1:10" s="1" customFormat="1" ht="24" x14ac:dyDescent="0.2">
      <c r="A80" s="127">
        <v>70</v>
      </c>
      <c r="B80" s="101" t="s">
        <v>140</v>
      </c>
      <c r="C80" s="93" t="s">
        <v>269</v>
      </c>
      <c r="D80" s="102">
        <f t="shared" si="4"/>
        <v>0</v>
      </c>
      <c r="E80" s="102">
        <v>0</v>
      </c>
      <c r="F80" s="102"/>
      <c r="G80" s="102"/>
      <c r="H80" s="102"/>
      <c r="I80" s="102"/>
      <c r="J80" s="102"/>
    </row>
    <row r="81" spans="1:10" s="1" customFormat="1" ht="24" x14ac:dyDescent="0.2">
      <c r="A81" s="127">
        <v>71</v>
      </c>
      <c r="B81" s="101" t="s">
        <v>141</v>
      </c>
      <c r="C81" s="93" t="s">
        <v>270</v>
      </c>
      <c r="D81" s="102">
        <f t="shared" si="4"/>
        <v>0</v>
      </c>
      <c r="E81" s="102">
        <v>0</v>
      </c>
      <c r="F81" s="102"/>
      <c r="G81" s="102"/>
      <c r="H81" s="102"/>
      <c r="I81" s="102"/>
      <c r="J81" s="102"/>
    </row>
    <row r="82" spans="1:10" s="1" customFormat="1" ht="24" x14ac:dyDescent="0.2">
      <c r="A82" s="127">
        <v>72</v>
      </c>
      <c r="B82" s="101" t="s">
        <v>142</v>
      </c>
      <c r="C82" s="93" t="s">
        <v>271</v>
      </c>
      <c r="D82" s="102">
        <f t="shared" si="4"/>
        <v>0</v>
      </c>
      <c r="E82" s="102">
        <v>0</v>
      </c>
      <c r="F82" s="102"/>
      <c r="G82" s="102"/>
      <c r="H82" s="102"/>
      <c r="I82" s="102"/>
      <c r="J82" s="102"/>
    </row>
    <row r="83" spans="1:10" s="1" customFormat="1" ht="24" x14ac:dyDescent="0.2">
      <c r="A83" s="127">
        <v>73</v>
      </c>
      <c r="B83" s="101" t="s">
        <v>143</v>
      </c>
      <c r="C83" s="93" t="s">
        <v>272</v>
      </c>
      <c r="D83" s="102">
        <f t="shared" si="4"/>
        <v>0</v>
      </c>
      <c r="E83" s="102">
        <v>0</v>
      </c>
      <c r="F83" s="102"/>
      <c r="G83" s="102"/>
      <c r="H83" s="102"/>
      <c r="I83" s="102"/>
      <c r="J83" s="102"/>
    </row>
    <row r="84" spans="1:10" s="1" customFormat="1" x14ac:dyDescent="0.2">
      <c r="A84" s="127">
        <v>74</v>
      </c>
      <c r="B84" s="128" t="s">
        <v>144</v>
      </c>
      <c r="C84" s="93" t="s">
        <v>145</v>
      </c>
      <c r="D84" s="102">
        <f t="shared" si="4"/>
        <v>53726294</v>
      </c>
      <c r="E84" s="102">
        <v>53726294</v>
      </c>
      <c r="F84" s="102"/>
      <c r="G84" s="102"/>
      <c r="H84" s="102"/>
      <c r="I84" s="102"/>
      <c r="J84" s="102"/>
    </row>
    <row r="85" spans="1:10" s="1" customFormat="1" x14ac:dyDescent="0.2">
      <c r="A85" s="127">
        <v>75</v>
      </c>
      <c r="B85" s="101" t="s">
        <v>146</v>
      </c>
      <c r="C85" s="93" t="s">
        <v>273</v>
      </c>
      <c r="D85" s="102">
        <f t="shared" si="4"/>
        <v>92799781</v>
      </c>
      <c r="E85" s="102">
        <v>92799781</v>
      </c>
      <c r="F85" s="102"/>
      <c r="G85" s="102"/>
      <c r="H85" s="102"/>
      <c r="I85" s="102"/>
      <c r="J85" s="102"/>
    </row>
    <row r="86" spans="1:10" s="1" customFormat="1" x14ac:dyDescent="0.2">
      <c r="A86" s="127">
        <v>76</v>
      </c>
      <c r="B86" s="128" t="s">
        <v>147</v>
      </c>
      <c r="C86" s="93" t="s">
        <v>36</v>
      </c>
      <c r="D86" s="102">
        <f t="shared" si="4"/>
        <v>51576852</v>
      </c>
      <c r="E86" s="102">
        <v>51576852</v>
      </c>
      <c r="F86" s="102"/>
      <c r="G86" s="102"/>
      <c r="H86" s="102"/>
      <c r="I86" s="102"/>
      <c r="J86" s="102"/>
    </row>
    <row r="87" spans="1:10" s="1" customFormat="1" x14ac:dyDescent="0.2">
      <c r="A87" s="127">
        <v>77</v>
      </c>
      <c r="B87" s="101" t="s">
        <v>148</v>
      </c>
      <c r="C87" s="93" t="s">
        <v>38</v>
      </c>
      <c r="D87" s="102">
        <f t="shared" si="4"/>
        <v>13163476</v>
      </c>
      <c r="E87" s="102">
        <v>13163476</v>
      </c>
      <c r="F87" s="102"/>
      <c r="G87" s="102"/>
      <c r="H87" s="102"/>
      <c r="I87" s="102"/>
      <c r="J87" s="102"/>
    </row>
    <row r="88" spans="1:10" s="1" customFormat="1" ht="13.5" customHeight="1" x14ac:dyDescent="0.2">
      <c r="A88" s="127">
        <v>78</v>
      </c>
      <c r="B88" s="101" t="s">
        <v>149</v>
      </c>
      <c r="C88" s="93" t="s">
        <v>37</v>
      </c>
      <c r="D88" s="102">
        <f t="shared" si="4"/>
        <v>99836683</v>
      </c>
      <c r="E88" s="102">
        <v>99836683</v>
      </c>
      <c r="F88" s="102">
        <v>17405382</v>
      </c>
      <c r="G88" s="102"/>
      <c r="H88" s="102"/>
      <c r="I88" s="102"/>
      <c r="J88" s="102"/>
    </row>
    <row r="89" spans="1:10" s="1" customFormat="1" ht="14.25" customHeight="1" x14ac:dyDescent="0.2">
      <c r="A89" s="127">
        <v>79</v>
      </c>
      <c r="B89" s="101" t="s">
        <v>150</v>
      </c>
      <c r="C89" s="93" t="s">
        <v>52</v>
      </c>
      <c r="D89" s="102">
        <f t="shared" si="4"/>
        <v>19267471</v>
      </c>
      <c r="E89" s="102">
        <v>19267471</v>
      </c>
      <c r="F89" s="102"/>
      <c r="G89" s="102"/>
      <c r="H89" s="102"/>
      <c r="I89" s="102"/>
      <c r="J89" s="102"/>
    </row>
    <row r="90" spans="1:10" s="1" customFormat="1" x14ac:dyDescent="0.2">
      <c r="A90" s="127">
        <v>80</v>
      </c>
      <c r="B90" s="101" t="s">
        <v>151</v>
      </c>
      <c r="C90" s="93" t="s">
        <v>254</v>
      </c>
      <c r="D90" s="102">
        <f t="shared" si="4"/>
        <v>69978316</v>
      </c>
      <c r="E90" s="102">
        <v>69978316</v>
      </c>
      <c r="F90" s="102"/>
      <c r="G90" s="102"/>
      <c r="H90" s="102"/>
      <c r="I90" s="102"/>
      <c r="J90" s="102"/>
    </row>
    <row r="91" spans="1:10" s="1" customFormat="1" x14ac:dyDescent="0.2">
      <c r="A91" s="127">
        <v>81</v>
      </c>
      <c r="B91" s="101" t="s">
        <v>152</v>
      </c>
      <c r="C91" s="10" t="s">
        <v>380</v>
      </c>
      <c r="D91" s="102">
        <f>E91+J91</f>
        <v>7426708</v>
      </c>
      <c r="E91" s="102">
        <v>7426708</v>
      </c>
      <c r="F91" s="102"/>
      <c r="G91" s="102"/>
      <c r="H91" s="102"/>
      <c r="I91" s="102"/>
      <c r="J91" s="102"/>
    </row>
    <row r="92" spans="1:10" s="1" customFormat="1" x14ac:dyDescent="0.2">
      <c r="A92" s="127">
        <v>82</v>
      </c>
      <c r="B92" s="101" t="s">
        <v>153</v>
      </c>
      <c r="C92" s="93" t="s">
        <v>287</v>
      </c>
      <c r="D92" s="102">
        <f t="shared" si="4"/>
        <v>0</v>
      </c>
      <c r="E92" s="102">
        <v>0</v>
      </c>
      <c r="F92" s="102"/>
      <c r="G92" s="102"/>
      <c r="H92" s="102"/>
      <c r="I92" s="102"/>
      <c r="J92" s="102"/>
    </row>
    <row r="93" spans="1:10" s="1" customFormat="1" ht="24" x14ac:dyDescent="0.2">
      <c r="A93" s="173">
        <v>83</v>
      </c>
      <c r="B93" s="174" t="s">
        <v>154</v>
      </c>
      <c r="C93" s="110" t="s">
        <v>274</v>
      </c>
      <c r="D93" s="102">
        <f t="shared" si="4"/>
        <v>210624967</v>
      </c>
      <c r="E93" s="102">
        <v>210624967</v>
      </c>
      <c r="F93" s="102"/>
      <c r="G93" s="102"/>
      <c r="H93" s="102"/>
      <c r="I93" s="102"/>
      <c r="J93" s="102"/>
    </row>
    <row r="94" spans="1:10" s="1" customFormat="1" ht="36" x14ac:dyDescent="0.2">
      <c r="A94" s="173"/>
      <c r="B94" s="174"/>
      <c r="C94" s="10" t="s">
        <v>378</v>
      </c>
      <c r="D94" s="114"/>
      <c r="E94" s="114"/>
      <c r="F94" s="102"/>
      <c r="G94" s="102"/>
      <c r="H94" s="102"/>
      <c r="I94" s="102"/>
      <c r="J94" s="102"/>
    </row>
    <row r="95" spans="1:10" s="1" customFormat="1" ht="24" x14ac:dyDescent="0.2">
      <c r="A95" s="173"/>
      <c r="B95" s="174"/>
      <c r="C95" s="10" t="s">
        <v>275</v>
      </c>
      <c r="D95" s="102">
        <f>E97+J95</f>
        <v>0</v>
      </c>
      <c r="E95" s="102"/>
      <c r="F95" s="102"/>
      <c r="G95" s="102"/>
      <c r="H95" s="102"/>
      <c r="I95" s="102"/>
      <c r="J95" s="102"/>
    </row>
    <row r="96" spans="1:10" s="1" customFormat="1" ht="36" x14ac:dyDescent="0.2">
      <c r="A96" s="173"/>
      <c r="B96" s="174"/>
      <c r="C96" s="130" t="s">
        <v>379</v>
      </c>
      <c r="D96" s="102">
        <f>E96+J94</f>
        <v>210624967</v>
      </c>
      <c r="E96" s="102">
        <v>210624967</v>
      </c>
      <c r="F96" s="102"/>
      <c r="G96" s="102"/>
      <c r="H96" s="102"/>
      <c r="I96" s="102"/>
      <c r="J96" s="102"/>
    </row>
    <row r="97" spans="1:10" s="1" customFormat="1" ht="24" x14ac:dyDescent="0.2">
      <c r="A97" s="127">
        <v>84</v>
      </c>
      <c r="B97" s="101" t="s">
        <v>155</v>
      </c>
      <c r="C97" s="93" t="s">
        <v>51</v>
      </c>
      <c r="D97" s="102">
        <f t="shared" ref="D97:D128" si="5">E97+J97</f>
        <v>0</v>
      </c>
      <c r="E97" s="102"/>
      <c r="F97" s="102"/>
      <c r="G97" s="102"/>
      <c r="H97" s="102"/>
      <c r="I97" s="102"/>
      <c r="J97" s="102"/>
    </row>
    <row r="98" spans="1:10" s="1" customFormat="1" x14ac:dyDescent="0.2">
      <c r="A98" s="127">
        <v>85</v>
      </c>
      <c r="B98" s="101" t="s">
        <v>156</v>
      </c>
      <c r="C98" s="93" t="s">
        <v>157</v>
      </c>
      <c r="D98" s="102">
        <f t="shared" si="5"/>
        <v>1332001</v>
      </c>
      <c r="E98" s="94">
        <v>1332001</v>
      </c>
      <c r="F98" s="126"/>
      <c r="G98" s="126"/>
      <c r="H98" s="126"/>
      <c r="I98" s="126"/>
      <c r="J98" s="126"/>
    </row>
    <row r="99" spans="1:10" s="1" customFormat="1" x14ac:dyDescent="0.2">
      <c r="A99" s="127">
        <v>86</v>
      </c>
      <c r="B99" s="128" t="s">
        <v>158</v>
      </c>
      <c r="C99" s="93" t="s">
        <v>159</v>
      </c>
      <c r="D99" s="102">
        <f t="shared" si="5"/>
        <v>15639533</v>
      </c>
      <c r="E99" s="94">
        <v>15639533</v>
      </c>
      <c r="F99" s="126"/>
      <c r="G99" s="126"/>
      <c r="H99" s="126"/>
      <c r="I99" s="126"/>
      <c r="J99" s="126"/>
    </row>
    <row r="100" spans="1:10" s="1" customFormat="1" x14ac:dyDescent="0.2">
      <c r="A100" s="127">
        <v>87</v>
      </c>
      <c r="B100" s="101" t="s">
        <v>160</v>
      </c>
      <c r="C100" s="93" t="s">
        <v>28</v>
      </c>
      <c r="D100" s="102">
        <f t="shared" si="5"/>
        <v>9541427</v>
      </c>
      <c r="E100" s="95">
        <v>9541427</v>
      </c>
      <c r="F100" s="126"/>
      <c r="G100" s="126"/>
      <c r="H100" s="126"/>
      <c r="I100" s="126"/>
      <c r="J100" s="126"/>
    </row>
    <row r="101" spans="1:10" s="1" customFormat="1" x14ac:dyDescent="0.2">
      <c r="A101" s="127">
        <v>88</v>
      </c>
      <c r="B101" s="128" t="s">
        <v>161</v>
      </c>
      <c r="C101" s="93" t="s">
        <v>12</v>
      </c>
      <c r="D101" s="102">
        <f t="shared" si="5"/>
        <v>10532032</v>
      </c>
      <c r="E101" s="94">
        <v>10532032</v>
      </c>
      <c r="F101" s="126"/>
      <c r="G101" s="126"/>
      <c r="H101" s="126"/>
      <c r="I101" s="126"/>
      <c r="J101" s="126"/>
    </row>
    <row r="102" spans="1:10" s="1" customFormat="1" x14ac:dyDescent="0.2">
      <c r="A102" s="127">
        <v>89</v>
      </c>
      <c r="B102" s="128" t="s">
        <v>162</v>
      </c>
      <c r="C102" s="93" t="s">
        <v>27</v>
      </c>
      <c r="D102" s="102">
        <f t="shared" si="5"/>
        <v>28194115</v>
      </c>
      <c r="E102" s="94">
        <v>28194115</v>
      </c>
      <c r="F102" s="126"/>
      <c r="G102" s="126"/>
      <c r="H102" s="126"/>
      <c r="I102" s="126"/>
      <c r="J102" s="126"/>
    </row>
    <row r="103" spans="1:10" s="1" customFormat="1" x14ac:dyDescent="0.2">
      <c r="A103" s="127">
        <v>90</v>
      </c>
      <c r="B103" s="101" t="s">
        <v>163</v>
      </c>
      <c r="C103" s="93" t="s">
        <v>45</v>
      </c>
      <c r="D103" s="102">
        <f t="shared" si="5"/>
        <v>13311464</v>
      </c>
      <c r="E103" s="95">
        <v>13311464</v>
      </c>
      <c r="F103" s="126"/>
      <c r="G103" s="126"/>
      <c r="H103" s="126"/>
      <c r="I103" s="126"/>
      <c r="J103" s="126"/>
    </row>
    <row r="104" spans="1:10" s="1" customFormat="1" x14ac:dyDescent="0.2">
      <c r="A104" s="127">
        <v>91</v>
      </c>
      <c r="B104" s="101" t="s">
        <v>164</v>
      </c>
      <c r="C104" s="93" t="s">
        <v>33</v>
      </c>
      <c r="D104" s="102">
        <f t="shared" si="5"/>
        <v>15992782</v>
      </c>
      <c r="E104" s="94">
        <v>15992782</v>
      </c>
      <c r="F104" s="126"/>
      <c r="G104" s="126"/>
      <c r="H104" s="126"/>
      <c r="I104" s="126"/>
      <c r="J104" s="126"/>
    </row>
    <row r="105" spans="1:10" s="1" customFormat="1" x14ac:dyDescent="0.2">
      <c r="A105" s="127">
        <v>92</v>
      </c>
      <c r="B105" s="101" t="s">
        <v>165</v>
      </c>
      <c r="C105" s="93" t="s">
        <v>29</v>
      </c>
      <c r="D105" s="102">
        <f t="shared" si="5"/>
        <v>34413282</v>
      </c>
      <c r="E105" s="95">
        <v>34413282</v>
      </c>
      <c r="F105" s="126"/>
      <c r="G105" s="126"/>
      <c r="H105" s="126"/>
      <c r="I105" s="126"/>
      <c r="J105" s="126"/>
    </row>
    <row r="106" spans="1:10" s="1" customFormat="1" x14ac:dyDescent="0.2">
      <c r="A106" s="127">
        <v>93</v>
      </c>
      <c r="B106" s="101" t="s">
        <v>166</v>
      </c>
      <c r="C106" s="93" t="s">
        <v>30</v>
      </c>
      <c r="D106" s="102">
        <f t="shared" si="5"/>
        <v>28869778</v>
      </c>
      <c r="E106" s="94">
        <v>28869778</v>
      </c>
      <c r="F106" s="126"/>
      <c r="G106" s="126"/>
      <c r="H106" s="126"/>
      <c r="I106" s="126"/>
      <c r="J106" s="126"/>
    </row>
    <row r="107" spans="1:10" s="1" customFormat="1" x14ac:dyDescent="0.2">
      <c r="A107" s="127">
        <v>94</v>
      </c>
      <c r="B107" s="128" t="s">
        <v>167</v>
      </c>
      <c r="C107" s="93" t="s">
        <v>14</v>
      </c>
      <c r="D107" s="102">
        <f t="shared" si="5"/>
        <v>9456801</v>
      </c>
      <c r="E107" s="94">
        <v>9456801</v>
      </c>
      <c r="F107" s="126"/>
      <c r="G107" s="126"/>
      <c r="H107" s="126"/>
      <c r="I107" s="126"/>
      <c r="J107" s="126"/>
    </row>
    <row r="108" spans="1:10" s="1" customFormat="1" x14ac:dyDescent="0.2">
      <c r="A108" s="127">
        <v>95</v>
      </c>
      <c r="B108" s="101" t="s">
        <v>168</v>
      </c>
      <c r="C108" s="93" t="s">
        <v>31</v>
      </c>
      <c r="D108" s="102">
        <f t="shared" si="5"/>
        <v>15178036</v>
      </c>
      <c r="E108" s="96">
        <v>15178036</v>
      </c>
      <c r="F108" s="126"/>
      <c r="G108" s="126"/>
      <c r="H108" s="126"/>
      <c r="I108" s="126"/>
      <c r="J108" s="126"/>
    </row>
    <row r="109" spans="1:10" s="1" customFormat="1" ht="12" customHeight="1" x14ac:dyDescent="0.2">
      <c r="A109" s="127">
        <v>96</v>
      </c>
      <c r="B109" s="101" t="s">
        <v>169</v>
      </c>
      <c r="C109" s="93" t="s">
        <v>15</v>
      </c>
      <c r="D109" s="102">
        <f t="shared" si="5"/>
        <v>15105735</v>
      </c>
      <c r="E109" s="95">
        <v>15105735</v>
      </c>
      <c r="F109" s="126"/>
      <c r="G109" s="126"/>
      <c r="H109" s="126"/>
      <c r="I109" s="126"/>
      <c r="J109" s="126"/>
    </row>
    <row r="110" spans="1:10" s="22" customFormat="1" x14ac:dyDescent="0.2">
      <c r="A110" s="127">
        <v>97</v>
      </c>
      <c r="B110" s="107" t="s">
        <v>170</v>
      </c>
      <c r="C110" s="104" t="s">
        <v>13</v>
      </c>
      <c r="D110" s="102">
        <f t="shared" si="5"/>
        <v>19118097</v>
      </c>
      <c r="E110" s="94">
        <v>19118097</v>
      </c>
      <c r="F110" s="126">
        <v>90485</v>
      </c>
      <c r="G110" s="126"/>
      <c r="H110" s="126">
        <v>565437.11</v>
      </c>
      <c r="I110" s="126"/>
      <c r="J110" s="126"/>
    </row>
    <row r="111" spans="1:10" s="1" customFormat="1" x14ac:dyDescent="0.2">
      <c r="A111" s="127">
        <v>98</v>
      </c>
      <c r="B111" s="128" t="s">
        <v>171</v>
      </c>
      <c r="C111" s="93" t="s">
        <v>32</v>
      </c>
      <c r="D111" s="102">
        <f t="shared" si="5"/>
        <v>12226692</v>
      </c>
      <c r="E111" s="96">
        <v>12226692</v>
      </c>
      <c r="F111" s="126"/>
      <c r="G111" s="126"/>
      <c r="H111" s="126"/>
      <c r="I111" s="126"/>
      <c r="J111" s="126"/>
    </row>
    <row r="112" spans="1:10" s="1" customFormat="1" x14ac:dyDescent="0.2">
      <c r="A112" s="127">
        <v>99</v>
      </c>
      <c r="B112" s="128" t="s">
        <v>172</v>
      </c>
      <c r="C112" s="93" t="s">
        <v>55</v>
      </c>
      <c r="D112" s="102">
        <f t="shared" si="5"/>
        <v>17292797</v>
      </c>
      <c r="E112" s="94">
        <v>17292797</v>
      </c>
      <c r="F112" s="126"/>
      <c r="G112" s="126"/>
      <c r="H112" s="126"/>
      <c r="I112" s="126"/>
      <c r="J112" s="126"/>
    </row>
    <row r="113" spans="1:10" s="1" customFormat="1" x14ac:dyDescent="0.2">
      <c r="A113" s="127">
        <v>100</v>
      </c>
      <c r="B113" s="101" t="s">
        <v>173</v>
      </c>
      <c r="C113" s="93" t="s">
        <v>34</v>
      </c>
      <c r="D113" s="102">
        <f t="shared" si="5"/>
        <v>29501513</v>
      </c>
      <c r="E113" s="94">
        <v>29501513</v>
      </c>
      <c r="F113" s="126"/>
      <c r="G113" s="126"/>
      <c r="H113" s="126"/>
      <c r="I113" s="126"/>
      <c r="J113" s="126"/>
    </row>
    <row r="114" spans="1:10" s="1" customFormat="1" x14ac:dyDescent="0.2">
      <c r="A114" s="127">
        <v>101</v>
      </c>
      <c r="B114" s="101" t="s">
        <v>174</v>
      </c>
      <c r="C114" s="93" t="s">
        <v>243</v>
      </c>
      <c r="D114" s="102">
        <f t="shared" si="5"/>
        <v>13025991</v>
      </c>
      <c r="E114" s="95">
        <v>13025991</v>
      </c>
      <c r="F114" s="126"/>
      <c r="G114" s="126"/>
      <c r="H114" s="126"/>
      <c r="I114" s="126"/>
      <c r="J114" s="126"/>
    </row>
    <row r="115" spans="1:10" s="1" customFormat="1" ht="13.5" customHeight="1" x14ac:dyDescent="0.2">
      <c r="A115" s="127">
        <v>102</v>
      </c>
      <c r="B115" s="101" t="s">
        <v>175</v>
      </c>
      <c r="C115" s="93" t="s">
        <v>176</v>
      </c>
      <c r="D115" s="102">
        <f t="shared" si="5"/>
        <v>0</v>
      </c>
      <c r="E115" s="96">
        <v>0</v>
      </c>
      <c r="F115" s="126"/>
      <c r="G115" s="126"/>
      <c r="H115" s="126"/>
      <c r="I115" s="126"/>
      <c r="J115" s="126"/>
    </row>
    <row r="116" spans="1:10" s="1" customFormat="1" x14ac:dyDescent="0.2">
      <c r="A116" s="127">
        <v>103</v>
      </c>
      <c r="B116" s="101" t="s">
        <v>177</v>
      </c>
      <c r="C116" s="93" t="s">
        <v>178</v>
      </c>
      <c r="D116" s="102">
        <f t="shared" si="5"/>
        <v>105432755</v>
      </c>
      <c r="E116" s="96">
        <v>105432755</v>
      </c>
      <c r="F116" s="126"/>
      <c r="G116" s="126">
        <v>105432755</v>
      </c>
      <c r="H116" s="126"/>
      <c r="I116" s="126"/>
      <c r="J116" s="126"/>
    </row>
    <row r="117" spans="1:10" s="1" customFormat="1" x14ac:dyDescent="0.2">
      <c r="A117" s="127">
        <v>104</v>
      </c>
      <c r="B117" s="128" t="s">
        <v>179</v>
      </c>
      <c r="C117" s="93" t="s">
        <v>180</v>
      </c>
      <c r="D117" s="102">
        <f t="shared" si="5"/>
        <v>0</v>
      </c>
      <c r="E117" s="126">
        <v>0</v>
      </c>
      <c r="F117" s="126"/>
      <c r="G117" s="126">
        <v>0</v>
      </c>
      <c r="H117" s="126"/>
      <c r="I117" s="126"/>
      <c r="J117" s="126"/>
    </row>
    <row r="118" spans="1:10" s="1" customFormat="1" x14ac:dyDescent="0.2">
      <c r="A118" s="127">
        <v>105</v>
      </c>
      <c r="B118" s="128" t="s">
        <v>181</v>
      </c>
      <c r="C118" s="93" t="s">
        <v>182</v>
      </c>
      <c r="D118" s="102">
        <f t="shared" si="5"/>
        <v>211043</v>
      </c>
      <c r="E118" s="94">
        <v>211043</v>
      </c>
      <c r="F118" s="126"/>
      <c r="G118" s="126">
        <v>0</v>
      </c>
      <c r="H118" s="126"/>
      <c r="I118" s="126"/>
      <c r="J118" s="126"/>
    </row>
    <row r="119" spans="1:10" s="1" customFormat="1" ht="12.75" customHeight="1" x14ac:dyDescent="0.2">
      <c r="A119" s="127">
        <v>106</v>
      </c>
      <c r="B119" s="128" t="s">
        <v>183</v>
      </c>
      <c r="C119" s="93" t="s">
        <v>184</v>
      </c>
      <c r="D119" s="102">
        <f t="shared" si="5"/>
        <v>233013</v>
      </c>
      <c r="E119" s="95">
        <v>233013</v>
      </c>
      <c r="F119" s="126"/>
      <c r="G119" s="126">
        <v>0</v>
      </c>
      <c r="H119" s="126"/>
      <c r="I119" s="126"/>
      <c r="J119" s="126"/>
    </row>
    <row r="120" spans="1:10" s="1" customFormat="1" ht="24" x14ac:dyDescent="0.2">
      <c r="A120" s="127">
        <v>107</v>
      </c>
      <c r="B120" s="128" t="s">
        <v>185</v>
      </c>
      <c r="C120" s="93" t="s">
        <v>186</v>
      </c>
      <c r="D120" s="102">
        <f t="shared" si="5"/>
        <v>286938</v>
      </c>
      <c r="E120" s="96">
        <v>286938</v>
      </c>
      <c r="F120" s="126"/>
      <c r="G120" s="126">
        <v>0</v>
      </c>
      <c r="H120" s="126"/>
      <c r="I120" s="126"/>
      <c r="J120" s="126"/>
    </row>
    <row r="121" spans="1:10" s="1" customFormat="1" x14ac:dyDescent="0.2">
      <c r="A121" s="127">
        <v>108</v>
      </c>
      <c r="B121" s="128" t="s">
        <v>187</v>
      </c>
      <c r="C121" s="93" t="s">
        <v>188</v>
      </c>
      <c r="D121" s="102">
        <f t="shared" si="5"/>
        <v>0</v>
      </c>
      <c r="E121" s="126">
        <v>0</v>
      </c>
      <c r="F121" s="126"/>
      <c r="G121" s="126">
        <v>0</v>
      </c>
      <c r="H121" s="126"/>
      <c r="I121" s="126"/>
      <c r="J121" s="126"/>
    </row>
    <row r="122" spans="1:10" s="1" customFormat="1" x14ac:dyDescent="0.2">
      <c r="A122" s="127">
        <v>109</v>
      </c>
      <c r="B122" s="128" t="s">
        <v>189</v>
      </c>
      <c r="C122" s="93" t="s">
        <v>190</v>
      </c>
      <c r="D122" s="102">
        <f t="shared" si="5"/>
        <v>23552573</v>
      </c>
      <c r="E122" s="94">
        <v>23552573</v>
      </c>
      <c r="F122" s="126"/>
      <c r="G122" s="126">
        <v>0</v>
      </c>
      <c r="H122" s="111"/>
      <c r="I122" s="94">
        <v>23552573</v>
      </c>
      <c r="J122" s="126"/>
    </row>
    <row r="123" spans="1:10" s="1" customFormat="1" x14ac:dyDescent="0.2">
      <c r="A123" s="127">
        <v>110</v>
      </c>
      <c r="B123" s="127" t="s">
        <v>191</v>
      </c>
      <c r="C123" s="109" t="s">
        <v>192</v>
      </c>
      <c r="D123" s="102">
        <f t="shared" si="5"/>
        <v>0</v>
      </c>
      <c r="E123" s="126">
        <v>0</v>
      </c>
      <c r="F123" s="126"/>
      <c r="G123" s="126">
        <v>0</v>
      </c>
      <c r="H123" s="111"/>
      <c r="I123" s="126"/>
      <c r="J123" s="126"/>
    </row>
    <row r="124" spans="1:10" s="1" customFormat="1" x14ac:dyDescent="0.2">
      <c r="A124" s="127">
        <v>111</v>
      </c>
      <c r="B124" s="127" t="s">
        <v>276</v>
      </c>
      <c r="C124" s="109" t="s">
        <v>252</v>
      </c>
      <c r="D124" s="102">
        <f t="shared" si="5"/>
        <v>0</v>
      </c>
      <c r="E124" s="126">
        <v>0</v>
      </c>
      <c r="F124" s="126"/>
      <c r="G124" s="126">
        <v>0</v>
      </c>
      <c r="H124" s="111"/>
      <c r="I124" s="126"/>
      <c r="J124" s="126"/>
    </row>
    <row r="125" spans="1:10" s="1" customFormat="1" x14ac:dyDescent="0.2">
      <c r="A125" s="127">
        <v>112</v>
      </c>
      <c r="B125" s="101" t="s">
        <v>193</v>
      </c>
      <c r="C125" s="93" t="s">
        <v>194</v>
      </c>
      <c r="D125" s="102">
        <f t="shared" si="5"/>
        <v>53676256</v>
      </c>
      <c r="E125" s="96">
        <v>53676256</v>
      </c>
      <c r="F125" s="126">
        <v>9251903</v>
      </c>
      <c r="G125" s="126">
        <v>44424353</v>
      </c>
      <c r="H125" s="111"/>
      <c r="I125" s="126"/>
      <c r="J125" s="126"/>
    </row>
    <row r="126" spans="1:10" s="1" customFormat="1" ht="11.25" customHeight="1" x14ac:dyDescent="0.2">
      <c r="A126" s="127">
        <v>113</v>
      </c>
      <c r="B126" s="128" t="s">
        <v>195</v>
      </c>
      <c r="C126" s="93" t="s">
        <v>196</v>
      </c>
      <c r="D126" s="102">
        <f t="shared" si="5"/>
        <v>0</v>
      </c>
      <c r="E126" s="126">
        <v>0</v>
      </c>
      <c r="F126" s="126"/>
      <c r="G126" s="126">
        <v>0</v>
      </c>
      <c r="H126" s="111"/>
      <c r="I126" s="126"/>
      <c r="J126" s="126"/>
    </row>
    <row r="127" spans="1:10" s="1" customFormat="1" x14ac:dyDescent="0.2">
      <c r="A127" s="127">
        <v>114</v>
      </c>
      <c r="B127" s="101" t="s">
        <v>197</v>
      </c>
      <c r="C127" s="93" t="s">
        <v>198</v>
      </c>
      <c r="D127" s="102">
        <f t="shared" si="5"/>
        <v>21161493</v>
      </c>
      <c r="E127" s="96">
        <v>21161493</v>
      </c>
      <c r="F127" s="126"/>
      <c r="G127" s="126">
        <v>21161493</v>
      </c>
      <c r="H127" s="111"/>
      <c r="I127" s="126"/>
      <c r="J127" s="126"/>
    </row>
    <row r="128" spans="1:10" s="1" customFormat="1" x14ac:dyDescent="0.2">
      <c r="A128" s="127">
        <v>115</v>
      </c>
      <c r="B128" s="128" t="s">
        <v>199</v>
      </c>
      <c r="C128" s="93" t="s">
        <v>290</v>
      </c>
      <c r="D128" s="102">
        <f t="shared" si="5"/>
        <v>262040</v>
      </c>
      <c r="E128" s="94">
        <v>262040</v>
      </c>
      <c r="F128" s="126"/>
      <c r="G128" s="126">
        <v>0</v>
      </c>
      <c r="H128" s="111"/>
      <c r="I128" s="126"/>
      <c r="J128" s="126"/>
    </row>
    <row r="129" spans="1:10" s="1" customFormat="1" ht="14.25" customHeight="1" x14ac:dyDescent="0.2">
      <c r="A129" s="127">
        <v>116</v>
      </c>
      <c r="B129" s="101" t="s">
        <v>200</v>
      </c>
      <c r="C129" s="93" t="s">
        <v>277</v>
      </c>
      <c r="D129" s="102">
        <f t="shared" ref="D129:D155" si="6">E129+J129</f>
        <v>130088</v>
      </c>
      <c r="E129" s="94">
        <v>130088</v>
      </c>
      <c r="F129" s="126"/>
      <c r="G129" s="126">
        <v>0</v>
      </c>
      <c r="H129" s="111"/>
      <c r="I129" s="126"/>
      <c r="J129" s="126"/>
    </row>
    <row r="130" spans="1:10" s="1" customFormat="1" x14ac:dyDescent="0.2">
      <c r="A130" s="127">
        <v>117</v>
      </c>
      <c r="B130" s="101" t="s">
        <v>201</v>
      </c>
      <c r="C130" s="93" t="s">
        <v>202</v>
      </c>
      <c r="D130" s="102">
        <f t="shared" si="6"/>
        <v>0</v>
      </c>
      <c r="E130" s="126">
        <v>0</v>
      </c>
      <c r="F130" s="126"/>
      <c r="G130" s="126">
        <v>0</v>
      </c>
      <c r="H130" s="111"/>
      <c r="I130" s="126"/>
      <c r="J130" s="126"/>
    </row>
    <row r="131" spans="1:10" s="1" customFormat="1" x14ac:dyDescent="0.2">
      <c r="A131" s="127">
        <v>118</v>
      </c>
      <c r="B131" s="101" t="s">
        <v>203</v>
      </c>
      <c r="C131" s="93" t="s">
        <v>204</v>
      </c>
      <c r="D131" s="102">
        <f t="shared" si="6"/>
        <v>0</v>
      </c>
      <c r="E131" s="126">
        <v>0</v>
      </c>
      <c r="F131" s="126"/>
      <c r="G131" s="126">
        <v>0</v>
      </c>
      <c r="H131" s="111"/>
      <c r="I131" s="126"/>
      <c r="J131" s="126"/>
    </row>
    <row r="132" spans="1:10" s="1" customFormat="1" x14ac:dyDescent="0.2">
      <c r="A132" s="127">
        <v>119</v>
      </c>
      <c r="B132" s="101" t="s">
        <v>205</v>
      </c>
      <c r="C132" s="93" t="s">
        <v>206</v>
      </c>
      <c r="D132" s="102">
        <f t="shared" si="6"/>
        <v>0</v>
      </c>
      <c r="E132" s="126">
        <v>0</v>
      </c>
      <c r="F132" s="126"/>
      <c r="G132" s="126">
        <v>0</v>
      </c>
      <c r="H132" s="111"/>
      <c r="I132" s="126"/>
      <c r="J132" s="126"/>
    </row>
    <row r="133" spans="1:10" s="1" customFormat="1" ht="13.5" customHeight="1" x14ac:dyDescent="0.2">
      <c r="A133" s="127">
        <v>120</v>
      </c>
      <c r="B133" s="101" t="s">
        <v>207</v>
      </c>
      <c r="C133" s="93" t="s">
        <v>208</v>
      </c>
      <c r="D133" s="102">
        <f t="shared" si="6"/>
        <v>44058065</v>
      </c>
      <c r="E133" s="97">
        <v>44058065</v>
      </c>
      <c r="F133" s="126"/>
      <c r="G133" s="126">
        <v>44058065</v>
      </c>
      <c r="H133" s="111"/>
      <c r="I133" s="126"/>
      <c r="J133" s="126"/>
    </row>
    <row r="134" spans="1:10" s="1" customFormat="1" x14ac:dyDescent="0.2">
      <c r="A134" s="127">
        <v>121</v>
      </c>
      <c r="B134" s="128" t="s">
        <v>209</v>
      </c>
      <c r="C134" s="93" t="s">
        <v>210</v>
      </c>
      <c r="D134" s="102">
        <f t="shared" si="6"/>
        <v>0</v>
      </c>
      <c r="E134" s="126">
        <v>0</v>
      </c>
      <c r="F134" s="126"/>
      <c r="G134" s="126">
        <v>0</v>
      </c>
      <c r="H134" s="111"/>
      <c r="I134" s="126"/>
      <c r="J134" s="126"/>
    </row>
    <row r="135" spans="1:10" s="1" customFormat="1" ht="24" x14ac:dyDescent="0.2">
      <c r="A135" s="127">
        <v>122</v>
      </c>
      <c r="B135" s="128" t="s">
        <v>211</v>
      </c>
      <c r="C135" s="93" t="s">
        <v>377</v>
      </c>
      <c r="D135" s="102">
        <f t="shared" si="6"/>
        <v>172562</v>
      </c>
      <c r="E135" s="94">
        <v>172562</v>
      </c>
      <c r="F135" s="126"/>
      <c r="G135" s="126">
        <v>0</v>
      </c>
      <c r="H135" s="111"/>
      <c r="I135" s="126"/>
      <c r="J135" s="126"/>
    </row>
    <row r="136" spans="1:10" s="1" customFormat="1" x14ac:dyDescent="0.2">
      <c r="A136" s="127">
        <v>123</v>
      </c>
      <c r="B136" s="128" t="s">
        <v>212</v>
      </c>
      <c r="C136" s="93" t="s">
        <v>249</v>
      </c>
      <c r="D136" s="102">
        <f t="shared" si="6"/>
        <v>46786282</v>
      </c>
      <c r="E136" s="94">
        <v>46786282</v>
      </c>
      <c r="F136" s="126"/>
      <c r="G136" s="126">
        <v>0</v>
      </c>
      <c r="H136" s="111"/>
      <c r="I136" s="126">
        <v>7939070</v>
      </c>
      <c r="J136" s="126"/>
    </row>
    <row r="137" spans="1:10" ht="10.5" customHeight="1" x14ac:dyDescent="0.2">
      <c r="A137" s="127">
        <v>124</v>
      </c>
      <c r="B137" s="128" t="s">
        <v>213</v>
      </c>
      <c r="C137" s="93" t="s">
        <v>214</v>
      </c>
      <c r="D137" s="102">
        <f t="shared" si="6"/>
        <v>3608606523</v>
      </c>
      <c r="E137" s="94">
        <v>3587627513</v>
      </c>
      <c r="F137" s="126">
        <v>3587627513</v>
      </c>
      <c r="G137" s="126">
        <v>0</v>
      </c>
      <c r="H137" s="126"/>
      <c r="I137" s="126"/>
      <c r="J137" s="126">
        <v>20979010</v>
      </c>
    </row>
    <row r="138" spans="1:10" s="1" customFormat="1" x14ac:dyDescent="0.2">
      <c r="A138" s="127">
        <v>125</v>
      </c>
      <c r="B138" s="128" t="s">
        <v>215</v>
      </c>
      <c r="C138" s="93" t="s">
        <v>42</v>
      </c>
      <c r="D138" s="102">
        <f t="shared" si="6"/>
        <v>4485158</v>
      </c>
      <c r="E138" s="94">
        <v>4485158</v>
      </c>
      <c r="F138" s="126"/>
      <c r="G138" s="126">
        <v>0</v>
      </c>
      <c r="H138" s="126"/>
      <c r="I138" s="126"/>
      <c r="J138" s="126"/>
    </row>
    <row r="139" spans="1:10" s="1" customFormat="1" x14ac:dyDescent="0.2">
      <c r="A139" s="127">
        <v>126</v>
      </c>
      <c r="B139" s="101" t="s">
        <v>216</v>
      </c>
      <c r="C139" s="93" t="s">
        <v>48</v>
      </c>
      <c r="D139" s="102">
        <f t="shared" si="6"/>
        <v>52870517</v>
      </c>
      <c r="E139" s="94">
        <v>52870517</v>
      </c>
      <c r="F139" s="126">
        <v>12757770</v>
      </c>
      <c r="G139" s="126">
        <v>0</v>
      </c>
      <c r="H139" s="126"/>
      <c r="I139" s="126"/>
      <c r="J139" s="126"/>
    </row>
    <row r="140" spans="1:10" s="1" customFormat="1" x14ac:dyDescent="0.2">
      <c r="A140" s="127">
        <v>127</v>
      </c>
      <c r="B140" s="101" t="s">
        <v>217</v>
      </c>
      <c r="C140" s="93" t="s">
        <v>253</v>
      </c>
      <c r="D140" s="102">
        <f t="shared" si="6"/>
        <v>41458652</v>
      </c>
      <c r="E140" s="94">
        <v>41458652</v>
      </c>
      <c r="F140" s="126"/>
      <c r="G140" s="126">
        <v>0</v>
      </c>
      <c r="H140" s="126"/>
      <c r="I140" s="126"/>
      <c r="J140" s="126"/>
    </row>
    <row r="141" spans="1:10" s="1" customFormat="1" x14ac:dyDescent="0.2">
      <c r="A141" s="127">
        <v>128</v>
      </c>
      <c r="B141" s="101" t="s">
        <v>218</v>
      </c>
      <c r="C141" s="93" t="s">
        <v>50</v>
      </c>
      <c r="D141" s="102">
        <f t="shared" si="6"/>
        <v>27091232</v>
      </c>
      <c r="E141" s="96">
        <v>27091232</v>
      </c>
      <c r="F141" s="126"/>
      <c r="G141" s="126">
        <v>0</v>
      </c>
      <c r="H141" s="126"/>
      <c r="I141" s="126"/>
      <c r="J141" s="126"/>
    </row>
    <row r="142" spans="1:10" s="1" customFormat="1" x14ac:dyDescent="0.2">
      <c r="A142" s="127">
        <v>129</v>
      </c>
      <c r="B142" s="128" t="s">
        <v>219</v>
      </c>
      <c r="C142" s="93" t="s">
        <v>49</v>
      </c>
      <c r="D142" s="102">
        <f t="shared" si="6"/>
        <v>88907162</v>
      </c>
      <c r="E142" s="96">
        <v>88907162</v>
      </c>
      <c r="F142" s="126"/>
      <c r="G142" s="126">
        <v>85508242</v>
      </c>
      <c r="H142" s="126"/>
      <c r="I142" s="126"/>
      <c r="J142" s="126"/>
    </row>
    <row r="143" spans="1:10" s="1" customFormat="1" x14ac:dyDescent="0.2">
      <c r="A143" s="127">
        <v>130</v>
      </c>
      <c r="B143" s="128" t="s">
        <v>220</v>
      </c>
      <c r="C143" s="93" t="s">
        <v>221</v>
      </c>
      <c r="D143" s="102">
        <f t="shared" si="6"/>
        <v>0</v>
      </c>
      <c r="E143" s="94">
        <v>0</v>
      </c>
      <c r="F143" s="126"/>
      <c r="G143" s="126">
        <v>0</v>
      </c>
      <c r="H143" s="126"/>
      <c r="I143" s="126"/>
      <c r="J143" s="126"/>
    </row>
    <row r="144" spans="1:10" s="1" customFormat="1" x14ac:dyDescent="0.2">
      <c r="A144" s="127">
        <v>131</v>
      </c>
      <c r="B144" s="128" t="s">
        <v>222</v>
      </c>
      <c r="C144" s="93" t="s">
        <v>43</v>
      </c>
      <c r="D144" s="102">
        <f t="shared" si="6"/>
        <v>7666777</v>
      </c>
      <c r="E144" s="94">
        <v>7666777</v>
      </c>
      <c r="F144" s="126"/>
      <c r="G144" s="126">
        <v>0</v>
      </c>
      <c r="H144" s="126"/>
      <c r="I144" s="126"/>
      <c r="J144" s="126"/>
    </row>
    <row r="145" spans="1:66" s="1" customFormat="1" x14ac:dyDescent="0.2">
      <c r="A145" s="127">
        <v>132</v>
      </c>
      <c r="B145" s="101" t="s">
        <v>223</v>
      </c>
      <c r="C145" s="93" t="s">
        <v>251</v>
      </c>
      <c r="D145" s="102">
        <f t="shared" si="6"/>
        <v>36301351</v>
      </c>
      <c r="E145" s="94">
        <v>36301351</v>
      </c>
      <c r="F145" s="126"/>
      <c r="G145" s="126">
        <v>0</v>
      </c>
      <c r="H145" s="126"/>
      <c r="I145" s="126"/>
      <c r="J145" s="126"/>
    </row>
    <row r="146" spans="1:66" s="1" customFormat="1" x14ac:dyDescent="0.2">
      <c r="A146" s="127">
        <v>133</v>
      </c>
      <c r="B146" s="101" t="s">
        <v>224</v>
      </c>
      <c r="C146" s="93" t="s">
        <v>225</v>
      </c>
      <c r="D146" s="102">
        <f t="shared" si="6"/>
        <v>66696633</v>
      </c>
      <c r="E146" s="94">
        <v>66696633</v>
      </c>
      <c r="F146" s="126"/>
      <c r="G146" s="126">
        <v>0</v>
      </c>
      <c r="H146" s="126"/>
      <c r="I146" s="126"/>
      <c r="J146" s="126"/>
    </row>
    <row r="147" spans="1:66" x14ac:dyDescent="0.2">
      <c r="A147" s="127">
        <v>134</v>
      </c>
      <c r="B147" s="128" t="s">
        <v>226</v>
      </c>
      <c r="C147" s="93" t="s">
        <v>227</v>
      </c>
      <c r="D147" s="102">
        <f t="shared" si="6"/>
        <v>24126400</v>
      </c>
      <c r="E147" s="94">
        <v>24126400</v>
      </c>
      <c r="F147" s="126"/>
      <c r="G147" s="126"/>
      <c r="H147" s="126"/>
      <c r="I147" s="126"/>
      <c r="J147" s="126"/>
    </row>
    <row r="148" spans="1:66" x14ac:dyDescent="0.2">
      <c r="A148" s="127">
        <v>135</v>
      </c>
      <c r="B148" s="101" t="s">
        <v>228</v>
      </c>
      <c r="C148" s="93" t="s">
        <v>229</v>
      </c>
      <c r="D148" s="102">
        <f t="shared" si="6"/>
        <v>0</v>
      </c>
      <c r="E148" s="126">
        <v>0</v>
      </c>
      <c r="F148" s="126"/>
      <c r="G148" s="126"/>
      <c r="H148" s="126"/>
      <c r="I148" s="126"/>
      <c r="J148" s="126"/>
    </row>
    <row r="149" spans="1:66" ht="12.75" x14ac:dyDescent="0.2">
      <c r="A149" s="127">
        <v>136</v>
      </c>
      <c r="B149" s="69" t="s">
        <v>230</v>
      </c>
      <c r="C149" s="112" t="s">
        <v>231</v>
      </c>
      <c r="D149" s="102">
        <f t="shared" si="6"/>
        <v>97871345</v>
      </c>
      <c r="E149" s="94">
        <v>85633635</v>
      </c>
      <c r="F149" s="126">
        <v>85633635</v>
      </c>
      <c r="G149" s="126"/>
      <c r="H149" s="126"/>
      <c r="I149" s="126"/>
      <c r="J149" s="126">
        <v>12237710</v>
      </c>
    </row>
    <row r="150" spans="1:66" ht="12.75" x14ac:dyDescent="0.2">
      <c r="A150" s="127">
        <v>137</v>
      </c>
      <c r="B150" s="69" t="s">
        <v>278</v>
      </c>
      <c r="C150" s="70" t="s">
        <v>279</v>
      </c>
      <c r="D150" s="102">
        <f t="shared" si="6"/>
        <v>0</v>
      </c>
      <c r="E150" s="106"/>
      <c r="F150" s="106"/>
      <c r="G150" s="106"/>
      <c r="H150" s="106"/>
      <c r="I150" s="106"/>
      <c r="J150" s="106"/>
    </row>
    <row r="151" spans="1:66" ht="12.75" x14ac:dyDescent="0.2">
      <c r="A151" s="127">
        <v>138</v>
      </c>
      <c r="B151" s="69" t="s">
        <v>280</v>
      </c>
      <c r="C151" s="72" t="s">
        <v>281</v>
      </c>
      <c r="D151" s="102">
        <f t="shared" si="6"/>
        <v>0</v>
      </c>
      <c r="E151" s="106"/>
      <c r="F151" s="106"/>
      <c r="G151" s="106"/>
      <c r="H151" s="106"/>
      <c r="I151" s="106"/>
      <c r="J151" s="106"/>
    </row>
    <row r="152" spans="1:66" ht="12.75" x14ac:dyDescent="0.2">
      <c r="A152" s="127">
        <v>139</v>
      </c>
      <c r="B152" s="69" t="s">
        <v>282</v>
      </c>
      <c r="C152" s="70" t="s">
        <v>283</v>
      </c>
      <c r="D152" s="102">
        <f t="shared" si="6"/>
        <v>0</v>
      </c>
      <c r="E152" s="106"/>
      <c r="F152" s="106"/>
      <c r="G152" s="106"/>
      <c r="H152" s="106"/>
      <c r="I152" s="106"/>
      <c r="J152" s="106"/>
    </row>
    <row r="153" spans="1:66" x14ac:dyDescent="0.2">
      <c r="A153" s="127">
        <v>140</v>
      </c>
      <c r="B153" s="127" t="s">
        <v>288</v>
      </c>
      <c r="C153" s="113" t="s">
        <v>289</v>
      </c>
      <c r="D153" s="102">
        <f t="shared" si="6"/>
        <v>0</v>
      </c>
      <c r="E153" s="106"/>
      <c r="F153" s="106"/>
      <c r="G153" s="106"/>
      <c r="H153" s="106"/>
      <c r="I153" s="106"/>
      <c r="J153" s="106"/>
    </row>
    <row r="154" spans="1:66" x14ac:dyDescent="0.2">
      <c r="A154" s="25">
        <v>141</v>
      </c>
      <c r="B154" s="137" t="s">
        <v>395</v>
      </c>
      <c r="C154" s="75" t="s">
        <v>394</v>
      </c>
      <c r="D154" s="102">
        <f t="shared" si="6"/>
        <v>0</v>
      </c>
      <c r="E154" s="132"/>
      <c r="F154" s="132"/>
      <c r="G154" s="132"/>
      <c r="H154" s="132"/>
      <c r="I154" s="132"/>
      <c r="J154" s="132"/>
    </row>
    <row r="155" spans="1:66" s="4" customFormat="1" x14ac:dyDescent="0.2">
      <c r="A155" s="25">
        <v>142</v>
      </c>
      <c r="B155" s="235" t="s">
        <v>410</v>
      </c>
      <c r="C155" s="75" t="s">
        <v>411</v>
      </c>
      <c r="D155" s="102">
        <f t="shared" si="6"/>
        <v>0</v>
      </c>
      <c r="E155" s="132"/>
      <c r="F155" s="132"/>
      <c r="G155" s="132"/>
      <c r="H155" s="132"/>
      <c r="I155" s="132"/>
      <c r="J155" s="13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9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0" sqref="D10:H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86" customWidth="1"/>
    <col min="5" max="5" width="16.140625" style="86" customWidth="1"/>
    <col min="6" max="8" width="13.140625" style="86" customWidth="1"/>
    <col min="9" max="16384" width="9.140625" style="8"/>
  </cols>
  <sheetData>
    <row r="2" spans="1:8" ht="33" customHeight="1" x14ac:dyDescent="0.2">
      <c r="A2" s="179" t="s">
        <v>403</v>
      </c>
      <c r="B2" s="179"/>
      <c r="C2" s="179"/>
      <c r="D2" s="179"/>
      <c r="E2" s="179"/>
      <c r="F2" s="179"/>
      <c r="G2" s="179"/>
      <c r="H2" s="179"/>
    </row>
    <row r="3" spans="1:8" x14ac:dyDescent="0.2">
      <c r="C3" s="9"/>
      <c r="H3" s="86" t="s">
        <v>308</v>
      </c>
    </row>
    <row r="4" spans="1:8" s="2" customFormat="1" ht="15.75" customHeight="1" x14ac:dyDescent="0.2">
      <c r="A4" s="170" t="s">
        <v>46</v>
      </c>
      <c r="B4" s="170" t="s">
        <v>59</v>
      </c>
      <c r="C4" s="171" t="s">
        <v>47</v>
      </c>
      <c r="D4" s="183" t="s">
        <v>341</v>
      </c>
      <c r="E4" s="183"/>
      <c r="F4" s="183"/>
      <c r="G4" s="183"/>
      <c r="H4" s="183"/>
    </row>
    <row r="5" spans="1:8" ht="15" customHeight="1" x14ac:dyDescent="0.2">
      <c r="A5" s="170"/>
      <c r="B5" s="170"/>
      <c r="C5" s="171"/>
      <c r="D5" s="180" t="s">
        <v>255</v>
      </c>
      <c r="E5" s="180" t="s">
        <v>367</v>
      </c>
      <c r="F5" s="180" t="s">
        <v>342</v>
      </c>
      <c r="G5" s="180" t="s">
        <v>343</v>
      </c>
      <c r="H5" s="180" t="s">
        <v>35</v>
      </c>
    </row>
    <row r="6" spans="1:8" ht="14.25" customHeight="1" x14ac:dyDescent="0.2">
      <c r="A6" s="170"/>
      <c r="B6" s="170"/>
      <c r="C6" s="171"/>
      <c r="D6" s="181"/>
      <c r="E6" s="181"/>
      <c r="F6" s="181"/>
      <c r="G6" s="181"/>
      <c r="H6" s="181"/>
    </row>
    <row r="7" spans="1:8" ht="30.75" customHeight="1" x14ac:dyDescent="0.2">
      <c r="A7" s="170"/>
      <c r="B7" s="170"/>
      <c r="C7" s="171"/>
      <c r="D7" s="182"/>
      <c r="E7" s="182"/>
      <c r="F7" s="182"/>
      <c r="G7" s="182"/>
      <c r="H7" s="182"/>
    </row>
    <row r="8" spans="1:8" s="2" customFormat="1" x14ac:dyDescent="0.2">
      <c r="A8" s="167" t="s">
        <v>248</v>
      </c>
      <c r="B8" s="167"/>
      <c r="C8" s="167"/>
      <c r="D8" s="87">
        <f>D9+D10</f>
        <v>28587169702</v>
      </c>
      <c r="E8" s="87">
        <f t="shared" ref="E8:H8" si="0">E9+E10</f>
        <v>19764937383</v>
      </c>
      <c r="F8" s="87">
        <f t="shared" si="0"/>
        <v>3302658322</v>
      </c>
      <c r="G8" s="87">
        <f t="shared" si="0"/>
        <v>1382797647</v>
      </c>
      <c r="H8" s="87">
        <f t="shared" si="0"/>
        <v>4136776350</v>
      </c>
    </row>
    <row r="9" spans="1:8" s="3" customFormat="1" ht="11.25" customHeight="1" x14ac:dyDescent="0.2">
      <c r="A9" s="5"/>
      <c r="B9" s="5"/>
      <c r="C9" s="11" t="s">
        <v>56</v>
      </c>
      <c r="D9" s="88">
        <v>2510914481</v>
      </c>
      <c r="E9" s="88">
        <v>2505411281</v>
      </c>
      <c r="F9" s="88">
        <v>0</v>
      </c>
      <c r="G9" s="88">
        <v>0</v>
      </c>
      <c r="H9" s="88">
        <v>5503200</v>
      </c>
    </row>
    <row r="10" spans="1:8" s="2" customFormat="1" x14ac:dyDescent="0.2">
      <c r="A10" s="167" t="s">
        <v>247</v>
      </c>
      <c r="B10" s="167"/>
      <c r="C10" s="167"/>
      <c r="D10" s="87">
        <f>SUM(D11:D155)-D96</f>
        <v>26076255221</v>
      </c>
      <c r="E10" s="87">
        <f t="shared" ref="E10:H10" si="1">SUM(E11:E155)-E96</f>
        <v>17259526102</v>
      </c>
      <c r="F10" s="87">
        <f t="shared" si="1"/>
        <v>3302658322</v>
      </c>
      <c r="G10" s="87">
        <f t="shared" si="1"/>
        <v>1382797647</v>
      </c>
      <c r="H10" s="87">
        <f t="shared" si="1"/>
        <v>4131273150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9">
        <f t="shared" ref="D11:D74" si="2">E11+F11+G11+H11</f>
        <v>52366807</v>
      </c>
      <c r="E11" s="89">
        <v>52366807</v>
      </c>
      <c r="F11" s="89">
        <v>0</v>
      </c>
      <c r="G11" s="89">
        <v>0</v>
      </c>
      <c r="H11" s="89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9">
        <f t="shared" si="2"/>
        <v>37051751</v>
      </c>
      <c r="E12" s="89">
        <v>36992977</v>
      </c>
      <c r="F12" s="89">
        <v>58774</v>
      </c>
      <c r="G12" s="89">
        <v>0</v>
      </c>
      <c r="H12" s="89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90">
        <f t="shared" si="2"/>
        <v>221123857</v>
      </c>
      <c r="E13" s="90">
        <v>221123857</v>
      </c>
      <c r="F13" s="90">
        <v>0</v>
      </c>
      <c r="G13" s="90">
        <v>0</v>
      </c>
      <c r="H13" s="90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9">
        <f t="shared" si="2"/>
        <v>42981547</v>
      </c>
      <c r="E14" s="89">
        <v>42981547</v>
      </c>
      <c r="F14" s="89">
        <v>0</v>
      </c>
      <c r="G14" s="89">
        <v>0</v>
      </c>
      <c r="H14" s="89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9">
        <f t="shared" si="2"/>
        <v>51428927</v>
      </c>
      <c r="E15" s="89">
        <v>51428927</v>
      </c>
      <c r="F15" s="89">
        <v>0</v>
      </c>
      <c r="G15" s="89">
        <v>0</v>
      </c>
      <c r="H15" s="89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90">
        <f t="shared" si="2"/>
        <v>589304837</v>
      </c>
      <c r="E16" s="90">
        <v>529171858</v>
      </c>
      <c r="F16" s="90">
        <v>9217534</v>
      </c>
      <c r="G16" s="90">
        <v>0</v>
      </c>
      <c r="H16" s="90">
        <v>50915445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9">
        <f t="shared" si="2"/>
        <v>189845531</v>
      </c>
      <c r="E17" s="89">
        <v>189845531</v>
      </c>
      <c r="F17" s="89">
        <v>0</v>
      </c>
      <c r="G17" s="89">
        <v>0</v>
      </c>
      <c r="H17" s="89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9">
        <f t="shared" si="2"/>
        <v>38772714</v>
      </c>
      <c r="E18" s="89">
        <v>38675396</v>
      </c>
      <c r="F18" s="89">
        <v>97318</v>
      </c>
      <c r="G18" s="89">
        <v>0</v>
      </c>
      <c r="H18" s="89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9">
        <f t="shared" si="2"/>
        <v>62711642</v>
      </c>
      <c r="E19" s="89">
        <v>62711642</v>
      </c>
      <c r="F19" s="89">
        <v>0</v>
      </c>
      <c r="G19" s="89">
        <v>0</v>
      </c>
      <c r="H19" s="89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9">
        <f t="shared" si="2"/>
        <v>47592749</v>
      </c>
      <c r="E20" s="89">
        <v>47592749</v>
      </c>
      <c r="F20" s="89">
        <v>0</v>
      </c>
      <c r="G20" s="89">
        <v>0</v>
      </c>
      <c r="H20" s="89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9">
        <f t="shared" si="2"/>
        <v>50127639</v>
      </c>
      <c r="E21" s="89">
        <v>50127639</v>
      </c>
      <c r="F21" s="89">
        <v>0</v>
      </c>
      <c r="G21" s="89">
        <v>0</v>
      </c>
      <c r="H21" s="89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9">
        <f t="shared" si="2"/>
        <v>135775007</v>
      </c>
      <c r="E22" s="89">
        <v>135775007</v>
      </c>
      <c r="F22" s="89">
        <v>0</v>
      </c>
      <c r="G22" s="89">
        <v>0</v>
      </c>
      <c r="H22" s="89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9">
        <f t="shared" si="2"/>
        <v>0</v>
      </c>
      <c r="E23" s="89">
        <v>0</v>
      </c>
      <c r="F23" s="89">
        <v>0</v>
      </c>
      <c r="G23" s="89">
        <v>0</v>
      </c>
      <c r="H23" s="89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9">
        <f t="shared" si="2"/>
        <v>0</v>
      </c>
      <c r="E24" s="89">
        <v>0</v>
      </c>
      <c r="F24" s="89">
        <v>0</v>
      </c>
      <c r="G24" s="89">
        <v>0</v>
      </c>
      <c r="H24" s="89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9">
        <f t="shared" si="2"/>
        <v>58248458</v>
      </c>
      <c r="E25" s="89">
        <v>58248458</v>
      </c>
      <c r="F25" s="89">
        <v>0</v>
      </c>
      <c r="G25" s="89">
        <v>0</v>
      </c>
      <c r="H25" s="89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9">
        <f t="shared" si="2"/>
        <v>76686916</v>
      </c>
      <c r="E26" s="89">
        <v>76686916</v>
      </c>
      <c r="F26" s="89">
        <v>0</v>
      </c>
      <c r="G26" s="89">
        <v>0</v>
      </c>
      <c r="H26" s="89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9">
        <f t="shared" si="2"/>
        <v>125214757</v>
      </c>
      <c r="E27" s="89">
        <v>125214757</v>
      </c>
      <c r="F27" s="89">
        <v>0</v>
      </c>
      <c r="G27" s="89">
        <v>0</v>
      </c>
      <c r="H27" s="89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90">
        <f t="shared" si="2"/>
        <v>580063104</v>
      </c>
      <c r="E28" s="90">
        <v>529988099</v>
      </c>
      <c r="F28" s="90">
        <v>8090462</v>
      </c>
      <c r="G28" s="90">
        <v>0</v>
      </c>
      <c r="H28" s="90">
        <v>41984543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9">
        <f t="shared" si="2"/>
        <v>29743572</v>
      </c>
      <c r="E29" s="89">
        <v>29743572</v>
      </c>
      <c r="F29" s="89">
        <v>0</v>
      </c>
      <c r="G29" s="89">
        <v>0</v>
      </c>
      <c r="H29" s="89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9">
        <f t="shared" si="2"/>
        <v>28946102</v>
      </c>
      <c r="E30" s="89">
        <v>28946102</v>
      </c>
      <c r="F30" s="89">
        <v>0</v>
      </c>
      <c r="G30" s="89">
        <v>0</v>
      </c>
      <c r="H30" s="89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91">
        <f t="shared" si="2"/>
        <v>194446524</v>
      </c>
      <c r="E31" s="91">
        <v>193997201</v>
      </c>
      <c r="F31" s="91">
        <v>449323</v>
      </c>
      <c r="G31" s="91">
        <v>0</v>
      </c>
      <c r="H31" s="91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90">
        <f t="shared" si="2"/>
        <v>374012835</v>
      </c>
      <c r="E32" s="90">
        <v>299732103</v>
      </c>
      <c r="F32" s="90">
        <v>120393</v>
      </c>
      <c r="G32" s="90">
        <v>55985313</v>
      </c>
      <c r="H32" s="90">
        <v>18175026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90">
        <f t="shared" si="2"/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9">
        <f t="shared" si="2"/>
        <v>0</v>
      </c>
      <c r="E34" s="89">
        <v>0</v>
      </c>
      <c r="F34" s="89">
        <v>0</v>
      </c>
      <c r="G34" s="89">
        <v>0</v>
      </c>
      <c r="H34" s="89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9">
        <f t="shared" si="2"/>
        <v>0</v>
      </c>
      <c r="E35" s="89">
        <v>0</v>
      </c>
      <c r="F35" s="89">
        <v>0</v>
      </c>
      <c r="G35" s="89">
        <v>0</v>
      </c>
      <c r="H35" s="89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9">
        <f t="shared" si="2"/>
        <v>1233600489</v>
      </c>
      <c r="E36" s="89">
        <v>962464138</v>
      </c>
      <c r="F36" s="89">
        <v>47921067</v>
      </c>
      <c r="G36" s="89">
        <v>0</v>
      </c>
      <c r="H36" s="89">
        <v>223215284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9">
        <f t="shared" si="2"/>
        <v>194880446</v>
      </c>
      <c r="E37" s="89">
        <v>194576780</v>
      </c>
      <c r="F37" s="89">
        <v>303666</v>
      </c>
      <c r="G37" s="89">
        <v>0</v>
      </c>
      <c r="H37" s="89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9">
        <f t="shared" si="2"/>
        <v>97133746</v>
      </c>
      <c r="E38" s="89">
        <v>97133746</v>
      </c>
      <c r="F38" s="89">
        <v>0</v>
      </c>
      <c r="G38" s="89">
        <v>0</v>
      </c>
      <c r="H38" s="89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9">
        <f t="shared" si="2"/>
        <v>0</v>
      </c>
      <c r="E39" s="89">
        <v>0</v>
      </c>
      <c r="F39" s="89">
        <v>0</v>
      </c>
      <c r="G39" s="89">
        <v>0</v>
      </c>
      <c r="H39" s="89">
        <v>0</v>
      </c>
    </row>
    <row r="40" spans="1:8" s="22" customFormat="1" x14ac:dyDescent="0.2">
      <c r="A40" s="25">
        <v>30</v>
      </c>
      <c r="B40" s="23" t="s">
        <v>98</v>
      </c>
      <c r="C40" s="76" t="s">
        <v>292</v>
      </c>
      <c r="D40" s="90">
        <f t="shared" si="2"/>
        <v>0</v>
      </c>
      <c r="E40" s="90">
        <v>0</v>
      </c>
      <c r="F40" s="90">
        <v>0</v>
      </c>
      <c r="G40" s="90">
        <v>0</v>
      </c>
      <c r="H40" s="90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90">
        <f t="shared" si="2"/>
        <v>0</v>
      </c>
      <c r="E41" s="90">
        <v>0</v>
      </c>
      <c r="F41" s="90">
        <v>0</v>
      </c>
      <c r="G41" s="90">
        <v>0</v>
      </c>
      <c r="H41" s="90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90">
        <f t="shared" si="2"/>
        <v>459282331</v>
      </c>
      <c r="E42" s="90">
        <v>415926646</v>
      </c>
      <c r="F42" s="90">
        <v>9653809</v>
      </c>
      <c r="G42" s="90">
        <v>0</v>
      </c>
      <c r="H42" s="90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91">
        <f t="shared" si="2"/>
        <v>521091251</v>
      </c>
      <c r="E43" s="91">
        <v>433920341</v>
      </c>
      <c r="F43" s="91">
        <v>8721621</v>
      </c>
      <c r="G43" s="91">
        <v>0</v>
      </c>
      <c r="H43" s="91">
        <v>78449289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9">
        <f t="shared" si="2"/>
        <v>50306868</v>
      </c>
      <c r="E44" s="89">
        <v>50306868</v>
      </c>
      <c r="F44" s="89">
        <v>0</v>
      </c>
      <c r="G44" s="89">
        <v>0</v>
      </c>
      <c r="H44" s="89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9">
        <f t="shared" si="2"/>
        <v>355554742</v>
      </c>
      <c r="E45" s="89">
        <v>344743275</v>
      </c>
      <c r="F45" s="89">
        <v>1025715</v>
      </c>
      <c r="G45" s="89">
        <v>0</v>
      </c>
      <c r="H45" s="89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9">
        <f t="shared" si="2"/>
        <v>61375532</v>
      </c>
      <c r="E46" s="89">
        <v>61375532</v>
      </c>
      <c r="F46" s="89">
        <v>0</v>
      </c>
      <c r="G46" s="89">
        <v>0</v>
      </c>
      <c r="H46" s="89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91">
        <f t="shared" si="2"/>
        <v>219531854</v>
      </c>
      <c r="E47" s="91">
        <v>219469648</v>
      </c>
      <c r="F47" s="91">
        <v>62206</v>
      </c>
      <c r="G47" s="91">
        <v>0</v>
      </c>
      <c r="H47" s="91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9">
        <f t="shared" si="2"/>
        <v>63048593</v>
      </c>
      <c r="E48" s="89">
        <v>63048593</v>
      </c>
      <c r="F48" s="89">
        <v>0</v>
      </c>
      <c r="G48" s="89">
        <v>0</v>
      </c>
      <c r="H48" s="89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9">
        <f t="shared" si="2"/>
        <v>38523642</v>
      </c>
      <c r="E49" s="89">
        <v>38523642</v>
      </c>
      <c r="F49" s="89">
        <v>0</v>
      </c>
      <c r="G49" s="89">
        <v>0</v>
      </c>
      <c r="H49" s="89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9">
        <f t="shared" si="2"/>
        <v>53687752</v>
      </c>
      <c r="E50" s="89">
        <v>53687752</v>
      </c>
      <c r="F50" s="89">
        <v>0</v>
      </c>
      <c r="G50" s="89">
        <v>0</v>
      </c>
      <c r="H50" s="89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9">
        <f t="shared" si="2"/>
        <v>29946768</v>
      </c>
      <c r="E51" s="89">
        <v>29946768</v>
      </c>
      <c r="F51" s="89">
        <v>0</v>
      </c>
      <c r="G51" s="89">
        <v>0</v>
      </c>
      <c r="H51" s="89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9">
        <f t="shared" si="2"/>
        <v>59614735</v>
      </c>
      <c r="E52" s="89">
        <v>37471863</v>
      </c>
      <c r="F52" s="89">
        <v>181557</v>
      </c>
      <c r="G52" s="89">
        <v>0</v>
      </c>
      <c r="H52" s="89">
        <v>21961315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90">
        <f t="shared" si="2"/>
        <v>421720566</v>
      </c>
      <c r="E53" s="90">
        <v>403410718</v>
      </c>
      <c r="F53" s="90">
        <v>12737918</v>
      </c>
      <c r="G53" s="90">
        <v>0</v>
      </c>
      <c r="H53" s="90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9">
        <f t="shared" si="2"/>
        <v>59894775</v>
      </c>
      <c r="E54" s="89">
        <v>59805998</v>
      </c>
      <c r="F54" s="89">
        <v>88777</v>
      </c>
      <c r="G54" s="89">
        <v>0</v>
      </c>
      <c r="H54" s="89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9">
        <f t="shared" si="2"/>
        <v>309675496</v>
      </c>
      <c r="E55" s="89">
        <v>309467332</v>
      </c>
      <c r="F55" s="89">
        <v>208164</v>
      </c>
      <c r="G55" s="89">
        <v>0</v>
      </c>
      <c r="H55" s="89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9">
        <f t="shared" si="2"/>
        <v>45278438</v>
      </c>
      <c r="E56" s="89">
        <v>45278438</v>
      </c>
      <c r="F56" s="89">
        <v>0</v>
      </c>
      <c r="G56" s="89">
        <v>0</v>
      </c>
      <c r="H56" s="89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9">
        <f t="shared" si="2"/>
        <v>69587574</v>
      </c>
      <c r="E57" s="89">
        <v>69568158</v>
      </c>
      <c r="F57" s="89">
        <v>19416</v>
      </c>
      <c r="G57" s="89">
        <v>0</v>
      </c>
      <c r="H57" s="89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9">
        <f t="shared" si="2"/>
        <v>88663436</v>
      </c>
      <c r="E58" s="89">
        <v>88663436</v>
      </c>
      <c r="F58" s="89">
        <v>0</v>
      </c>
      <c r="G58" s="89">
        <v>0</v>
      </c>
      <c r="H58" s="89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9">
        <f t="shared" si="2"/>
        <v>33921708</v>
      </c>
      <c r="E59" s="89">
        <v>33921708</v>
      </c>
      <c r="F59" s="89">
        <v>0</v>
      </c>
      <c r="G59" s="89">
        <v>0</v>
      </c>
      <c r="H59" s="89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9">
        <f t="shared" si="2"/>
        <v>57104414</v>
      </c>
      <c r="E60" s="89">
        <v>57104414</v>
      </c>
      <c r="F60" s="89">
        <v>0</v>
      </c>
      <c r="G60" s="89">
        <v>0</v>
      </c>
      <c r="H60" s="89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9">
        <f t="shared" si="2"/>
        <v>76550427</v>
      </c>
      <c r="E61" s="89">
        <v>76550427</v>
      </c>
      <c r="F61" s="89">
        <v>0</v>
      </c>
      <c r="G61" s="89">
        <v>0</v>
      </c>
      <c r="H61" s="89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9">
        <f t="shared" si="2"/>
        <v>547072576</v>
      </c>
      <c r="E62" s="89">
        <v>420124084</v>
      </c>
      <c r="F62" s="89">
        <v>575717</v>
      </c>
      <c r="G62" s="89">
        <v>126372775</v>
      </c>
      <c r="H62" s="89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9">
        <f t="shared" si="2"/>
        <v>53404000</v>
      </c>
      <c r="E63" s="89">
        <v>53404000</v>
      </c>
      <c r="F63" s="89">
        <v>0</v>
      </c>
      <c r="G63" s="89">
        <v>0</v>
      </c>
      <c r="H63" s="89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9">
        <f t="shared" si="2"/>
        <v>0</v>
      </c>
      <c r="E64" s="89">
        <v>0</v>
      </c>
      <c r="F64" s="89">
        <v>0</v>
      </c>
      <c r="G64" s="89">
        <v>0</v>
      </c>
      <c r="H64" s="89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9">
        <f t="shared" si="2"/>
        <v>178820143</v>
      </c>
      <c r="E65" s="89">
        <v>76782747</v>
      </c>
      <c r="F65" s="89">
        <v>0</v>
      </c>
      <c r="G65" s="89">
        <v>0</v>
      </c>
      <c r="H65" s="89">
        <v>102037396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9">
        <f t="shared" si="2"/>
        <v>0</v>
      </c>
      <c r="E66" s="89">
        <v>0</v>
      </c>
      <c r="F66" s="89">
        <v>0</v>
      </c>
      <c r="G66" s="89">
        <v>0</v>
      </c>
      <c r="H66" s="89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9">
        <f t="shared" si="2"/>
        <v>0</v>
      </c>
      <c r="E67" s="89">
        <v>0</v>
      </c>
      <c r="F67" s="89">
        <v>0</v>
      </c>
      <c r="G67" s="89">
        <v>0</v>
      </c>
      <c r="H67" s="89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9">
        <f t="shared" si="2"/>
        <v>0</v>
      </c>
      <c r="E68" s="89">
        <v>0</v>
      </c>
      <c r="F68" s="89">
        <v>0</v>
      </c>
      <c r="G68" s="89">
        <v>0</v>
      </c>
      <c r="H68" s="89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9">
        <f t="shared" si="2"/>
        <v>0</v>
      </c>
      <c r="E69" s="89">
        <v>0</v>
      </c>
      <c r="F69" s="89">
        <v>0</v>
      </c>
      <c r="G69" s="89">
        <v>0</v>
      </c>
      <c r="H69" s="89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9">
        <f t="shared" si="2"/>
        <v>0</v>
      </c>
      <c r="E70" s="89">
        <v>0</v>
      </c>
      <c r="F70" s="89">
        <v>0</v>
      </c>
      <c r="G70" s="89">
        <v>0</v>
      </c>
      <c r="H70" s="89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9">
        <f t="shared" si="2"/>
        <v>0</v>
      </c>
      <c r="E71" s="89">
        <v>0</v>
      </c>
      <c r="F71" s="89">
        <v>0</v>
      </c>
      <c r="G71" s="89">
        <v>0</v>
      </c>
      <c r="H71" s="89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9">
        <f t="shared" si="2"/>
        <v>0</v>
      </c>
      <c r="E72" s="89">
        <v>0</v>
      </c>
      <c r="F72" s="89">
        <v>0</v>
      </c>
      <c r="G72" s="89">
        <v>0</v>
      </c>
      <c r="H72" s="89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9">
        <f t="shared" si="2"/>
        <v>0</v>
      </c>
      <c r="E73" s="89">
        <v>0</v>
      </c>
      <c r="F73" s="89">
        <v>0</v>
      </c>
      <c r="G73" s="89">
        <v>0</v>
      </c>
      <c r="H73" s="89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9">
        <f t="shared" si="2"/>
        <v>0</v>
      </c>
      <c r="E74" s="89">
        <v>0</v>
      </c>
      <c r="F74" s="89">
        <v>0</v>
      </c>
      <c r="G74" s="89">
        <v>0</v>
      </c>
      <c r="H74" s="89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9">
        <f t="shared" ref="D75:D92" si="3">E75+F75+G75+H75</f>
        <v>0</v>
      </c>
      <c r="E75" s="89">
        <v>0</v>
      </c>
      <c r="F75" s="89">
        <v>0</v>
      </c>
      <c r="G75" s="89">
        <v>0</v>
      </c>
      <c r="H75" s="89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9">
        <f t="shared" si="3"/>
        <v>0</v>
      </c>
      <c r="E76" s="89">
        <v>0</v>
      </c>
      <c r="F76" s="89">
        <v>0</v>
      </c>
      <c r="G76" s="89">
        <v>0</v>
      </c>
      <c r="H76" s="89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9">
        <f t="shared" si="3"/>
        <v>0</v>
      </c>
      <c r="E77" s="89">
        <v>0</v>
      </c>
      <c r="F77" s="89">
        <v>0</v>
      </c>
      <c r="G77" s="89">
        <v>0</v>
      </c>
      <c r="H77" s="89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9">
        <f t="shared" si="3"/>
        <v>0</v>
      </c>
      <c r="E78" s="89">
        <v>0</v>
      </c>
      <c r="F78" s="89">
        <v>0</v>
      </c>
      <c r="G78" s="89">
        <v>0</v>
      </c>
      <c r="H78" s="89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9">
        <f t="shared" si="3"/>
        <v>0</v>
      </c>
      <c r="E79" s="89">
        <v>0</v>
      </c>
      <c r="F79" s="89">
        <v>0</v>
      </c>
      <c r="G79" s="89">
        <v>0</v>
      </c>
      <c r="H79" s="89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9">
        <f t="shared" si="3"/>
        <v>0</v>
      </c>
      <c r="E80" s="89">
        <v>0</v>
      </c>
      <c r="F80" s="89">
        <v>0</v>
      </c>
      <c r="G80" s="89">
        <v>0</v>
      </c>
      <c r="H80" s="89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9">
        <f t="shared" si="3"/>
        <v>0</v>
      </c>
      <c r="E81" s="89">
        <v>0</v>
      </c>
      <c r="F81" s="89">
        <v>0</v>
      </c>
      <c r="G81" s="89">
        <v>0</v>
      </c>
      <c r="H81" s="89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9">
        <f t="shared" si="3"/>
        <v>0</v>
      </c>
      <c r="E82" s="89">
        <v>0</v>
      </c>
      <c r="F82" s="89">
        <v>0</v>
      </c>
      <c r="G82" s="89">
        <v>0</v>
      </c>
      <c r="H82" s="89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9">
        <f t="shared" si="3"/>
        <v>0</v>
      </c>
      <c r="E83" s="89">
        <v>0</v>
      </c>
      <c r="F83" s="89">
        <v>0</v>
      </c>
      <c r="G83" s="89">
        <v>0</v>
      </c>
      <c r="H83" s="89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9">
        <f t="shared" si="3"/>
        <v>395739739</v>
      </c>
      <c r="E84" s="89">
        <v>210198048</v>
      </c>
      <c r="F84" s="89">
        <v>10583</v>
      </c>
      <c r="G84" s="89">
        <v>185531108</v>
      </c>
      <c r="H84" s="89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9">
        <f t="shared" si="3"/>
        <v>72340840</v>
      </c>
      <c r="E85" s="89">
        <v>72340840</v>
      </c>
      <c r="F85" s="89">
        <v>0</v>
      </c>
      <c r="G85" s="89">
        <v>0</v>
      </c>
      <c r="H85" s="89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9">
        <f t="shared" si="3"/>
        <v>665242648</v>
      </c>
      <c r="E86" s="89">
        <v>577045588</v>
      </c>
      <c r="F86" s="89">
        <v>10583</v>
      </c>
      <c r="G86" s="89">
        <v>0</v>
      </c>
      <c r="H86" s="89">
        <v>88186477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9">
        <f t="shared" si="3"/>
        <v>24169892</v>
      </c>
      <c r="E87" s="89">
        <v>24169892</v>
      </c>
      <c r="F87" s="89">
        <v>0</v>
      </c>
      <c r="G87" s="89">
        <v>0</v>
      </c>
      <c r="H87" s="89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9">
        <f t="shared" si="3"/>
        <v>562428166</v>
      </c>
      <c r="E88" s="89">
        <v>438256751</v>
      </c>
      <c r="F88" s="89">
        <v>65354567</v>
      </c>
      <c r="G88" s="89">
        <v>0</v>
      </c>
      <c r="H88" s="89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9">
        <f t="shared" si="3"/>
        <v>435105829</v>
      </c>
      <c r="E89" s="89">
        <v>336672813</v>
      </c>
      <c r="F89" s="89">
        <v>0</v>
      </c>
      <c r="G89" s="89">
        <v>0</v>
      </c>
      <c r="H89" s="89">
        <v>98433016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9">
        <f t="shared" si="3"/>
        <v>914437504</v>
      </c>
      <c r="E90" s="89">
        <v>596001764</v>
      </c>
      <c r="F90" s="89">
        <v>20936</v>
      </c>
      <c r="G90" s="89">
        <v>48753892</v>
      </c>
      <c r="H90" s="89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89">
        <f t="shared" si="3"/>
        <v>319219251</v>
      </c>
      <c r="E91" s="89">
        <v>287677246</v>
      </c>
      <c r="F91" s="89">
        <v>0</v>
      </c>
      <c r="G91" s="89">
        <v>0</v>
      </c>
      <c r="H91" s="89">
        <v>31542005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9">
        <f t="shared" si="3"/>
        <v>0</v>
      </c>
      <c r="E92" s="89">
        <v>0</v>
      </c>
      <c r="F92" s="89">
        <v>0</v>
      </c>
      <c r="G92" s="89">
        <v>0</v>
      </c>
      <c r="H92" s="89">
        <v>0</v>
      </c>
    </row>
    <row r="93" spans="1:8" s="1" customFormat="1" ht="24" x14ac:dyDescent="0.2">
      <c r="A93" s="149">
        <v>83</v>
      </c>
      <c r="B93" s="152" t="s">
        <v>154</v>
      </c>
      <c r="C93" s="17" t="s">
        <v>274</v>
      </c>
      <c r="D93" s="89">
        <f>E93+F93+G93+H93</f>
        <v>538280375</v>
      </c>
      <c r="E93" s="89">
        <v>530856960</v>
      </c>
      <c r="F93" s="89">
        <v>0</v>
      </c>
      <c r="G93" s="89">
        <v>0</v>
      </c>
      <c r="H93" s="89">
        <v>7423415</v>
      </c>
    </row>
    <row r="94" spans="1:8" s="1" customFormat="1" ht="36" x14ac:dyDescent="0.2">
      <c r="A94" s="150"/>
      <c r="B94" s="153"/>
      <c r="C94" s="10" t="s">
        <v>378</v>
      </c>
      <c r="D94" s="89">
        <f t="shared" ref="D94:D155" si="4">E94+F94+G94+H94</f>
        <v>0</v>
      </c>
      <c r="E94" s="89">
        <v>0</v>
      </c>
      <c r="F94" s="89">
        <v>0</v>
      </c>
      <c r="G94" s="89">
        <v>0</v>
      </c>
      <c r="H94" s="89">
        <v>0</v>
      </c>
    </row>
    <row r="95" spans="1:8" s="1" customFormat="1" ht="24" x14ac:dyDescent="0.2">
      <c r="A95" s="150"/>
      <c r="B95" s="153"/>
      <c r="C95" s="10" t="s">
        <v>275</v>
      </c>
      <c r="D95" s="89">
        <f t="shared" si="4"/>
        <v>0</v>
      </c>
      <c r="E95" s="89">
        <v>0</v>
      </c>
      <c r="F95" s="89">
        <v>0</v>
      </c>
      <c r="G95" s="89">
        <v>0</v>
      </c>
      <c r="H95" s="89">
        <v>0</v>
      </c>
    </row>
    <row r="96" spans="1:8" s="1" customFormat="1" ht="36" x14ac:dyDescent="0.2">
      <c r="A96" s="151"/>
      <c r="B96" s="154"/>
      <c r="C96" s="28" t="s">
        <v>379</v>
      </c>
      <c r="D96" s="89">
        <f t="shared" si="4"/>
        <v>538280375</v>
      </c>
      <c r="E96" s="89">
        <v>530856960</v>
      </c>
      <c r="F96" s="89">
        <v>0</v>
      </c>
      <c r="G96" s="89">
        <v>0</v>
      </c>
      <c r="H96" s="89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9">
        <f t="shared" si="4"/>
        <v>0</v>
      </c>
      <c r="E97" s="89">
        <v>0</v>
      </c>
      <c r="F97" s="89">
        <v>0</v>
      </c>
      <c r="G97" s="89">
        <v>0</v>
      </c>
      <c r="H97" s="89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9">
        <f t="shared" si="4"/>
        <v>0</v>
      </c>
      <c r="E98" s="89">
        <v>0</v>
      </c>
      <c r="F98" s="89">
        <v>0</v>
      </c>
      <c r="G98" s="89">
        <v>0</v>
      </c>
      <c r="H98" s="89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9">
        <f t="shared" si="4"/>
        <v>180519010</v>
      </c>
      <c r="E99" s="89">
        <v>180519010</v>
      </c>
      <c r="F99" s="89">
        <v>0</v>
      </c>
      <c r="G99" s="89">
        <v>0</v>
      </c>
      <c r="H99" s="89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9">
        <f t="shared" si="4"/>
        <v>39173606</v>
      </c>
      <c r="E100" s="89">
        <v>39173606</v>
      </c>
      <c r="F100" s="89">
        <v>0</v>
      </c>
      <c r="G100" s="89">
        <v>0</v>
      </c>
      <c r="H100" s="89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9">
        <f t="shared" si="4"/>
        <v>36770497</v>
      </c>
      <c r="E101" s="89">
        <v>36770497</v>
      </c>
      <c r="F101" s="89">
        <v>0</v>
      </c>
      <c r="G101" s="89">
        <v>0</v>
      </c>
      <c r="H101" s="89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9">
        <f t="shared" si="4"/>
        <v>86364783</v>
      </c>
      <c r="E102" s="89">
        <v>86364783</v>
      </c>
      <c r="F102" s="89">
        <v>0</v>
      </c>
      <c r="G102" s="89">
        <v>0</v>
      </c>
      <c r="H102" s="89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9">
        <f t="shared" si="4"/>
        <v>47671991</v>
      </c>
      <c r="E103" s="89">
        <v>47671991</v>
      </c>
      <c r="F103" s="89">
        <v>0</v>
      </c>
      <c r="G103" s="89">
        <v>0</v>
      </c>
      <c r="H103" s="89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9">
        <f t="shared" si="4"/>
        <v>75007044</v>
      </c>
      <c r="E104" s="89">
        <v>74965592</v>
      </c>
      <c r="F104" s="89">
        <v>41452</v>
      </c>
      <c r="G104" s="89">
        <v>0</v>
      </c>
      <c r="H104" s="89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9">
        <f t="shared" si="4"/>
        <v>64888291</v>
      </c>
      <c r="E105" s="89">
        <v>64888291</v>
      </c>
      <c r="F105" s="89">
        <v>0</v>
      </c>
      <c r="G105" s="89">
        <v>0</v>
      </c>
      <c r="H105" s="89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9">
        <f t="shared" si="4"/>
        <v>107207497</v>
      </c>
      <c r="E106" s="89">
        <v>107162712</v>
      </c>
      <c r="F106" s="89">
        <v>44785</v>
      </c>
      <c r="G106" s="89">
        <v>0</v>
      </c>
      <c r="H106" s="89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9">
        <f t="shared" si="4"/>
        <v>31167619</v>
      </c>
      <c r="E107" s="89">
        <v>31167619</v>
      </c>
      <c r="F107" s="89">
        <v>0</v>
      </c>
      <c r="G107" s="89">
        <v>0</v>
      </c>
      <c r="H107" s="89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9">
        <f t="shared" si="4"/>
        <v>47031381</v>
      </c>
      <c r="E108" s="89">
        <v>47031381</v>
      </c>
      <c r="F108" s="89">
        <v>0</v>
      </c>
      <c r="G108" s="89">
        <v>0</v>
      </c>
      <c r="H108" s="89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9">
        <f t="shared" si="4"/>
        <v>98258169</v>
      </c>
      <c r="E109" s="89">
        <v>91175671</v>
      </c>
      <c r="F109" s="89">
        <v>0</v>
      </c>
      <c r="G109" s="89">
        <v>0</v>
      </c>
      <c r="H109" s="89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90">
        <f t="shared" si="4"/>
        <v>206014953</v>
      </c>
      <c r="E110" s="90">
        <v>150610076</v>
      </c>
      <c r="F110" s="90">
        <v>2582308</v>
      </c>
      <c r="G110" s="90">
        <v>0</v>
      </c>
      <c r="H110" s="90">
        <v>52822569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9">
        <f t="shared" si="4"/>
        <v>39041993</v>
      </c>
      <c r="E111" s="89">
        <v>39041993</v>
      </c>
      <c r="F111" s="89">
        <v>0</v>
      </c>
      <c r="G111" s="89">
        <v>0</v>
      </c>
      <c r="H111" s="89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9">
        <f t="shared" si="4"/>
        <v>53444508</v>
      </c>
      <c r="E112" s="89">
        <v>53444508</v>
      </c>
      <c r="F112" s="89">
        <v>0</v>
      </c>
      <c r="G112" s="89">
        <v>0</v>
      </c>
      <c r="H112" s="89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9">
        <f t="shared" si="4"/>
        <v>91365779</v>
      </c>
      <c r="E113" s="89">
        <v>91365779</v>
      </c>
      <c r="F113" s="89">
        <v>0</v>
      </c>
      <c r="G113" s="89">
        <v>0</v>
      </c>
      <c r="H113" s="89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9">
        <f t="shared" si="4"/>
        <v>38764267</v>
      </c>
      <c r="E114" s="89">
        <v>38764267</v>
      </c>
      <c r="F114" s="89">
        <v>0</v>
      </c>
      <c r="G114" s="89">
        <v>0</v>
      </c>
      <c r="H114" s="89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9">
        <f t="shared" si="4"/>
        <v>0</v>
      </c>
      <c r="E115" s="89">
        <v>0</v>
      </c>
      <c r="F115" s="89">
        <v>0</v>
      </c>
      <c r="G115" s="89">
        <v>0</v>
      </c>
      <c r="H115" s="89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9">
        <f t="shared" si="4"/>
        <v>0</v>
      </c>
      <c r="E116" s="89">
        <v>0</v>
      </c>
      <c r="F116" s="89">
        <v>0</v>
      </c>
      <c r="G116" s="89">
        <v>0</v>
      </c>
      <c r="H116" s="89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9">
        <f t="shared" si="4"/>
        <v>0</v>
      </c>
      <c r="E117" s="89">
        <v>0</v>
      </c>
      <c r="F117" s="89">
        <v>0</v>
      </c>
      <c r="G117" s="89">
        <v>0</v>
      </c>
      <c r="H117" s="89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9">
        <f t="shared" si="4"/>
        <v>0</v>
      </c>
      <c r="E118" s="89">
        <v>0</v>
      </c>
      <c r="F118" s="89">
        <v>0</v>
      </c>
      <c r="G118" s="89">
        <v>0</v>
      </c>
      <c r="H118" s="89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9">
        <f t="shared" si="4"/>
        <v>0</v>
      </c>
      <c r="E119" s="89">
        <v>0</v>
      </c>
      <c r="F119" s="89">
        <v>0</v>
      </c>
      <c r="G119" s="89">
        <v>0</v>
      </c>
      <c r="H119" s="89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9">
        <f t="shared" si="4"/>
        <v>0</v>
      </c>
      <c r="E120" s="89">
        <v>0</v>
      </c>
      <c r="F120" s="89">
        <v>0</v>
      </c>
      <c r="G120" s="89">
        <v>0</v>
      </c>
      <c r="H120" s="89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9">
        <f t="shared" si="4"/>
        <v>0</v>
      </c>
      <c r="E121" s="89">
        <v>0</v>
      </c>
      <c r="F121" s="89">
        <v>0</v>
      </c>
      <c r="G121" s="89">
        <v>0</v>
      </c>
      <c r="H121" s="89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9">
        <f t="shared" si="4"/>
        <v>0</v>
      </c>
      <c r="E122" s="89">
        <v>0</v>
      </c>
      <c r="F122" s="89">
        <v>0</v>
      </c>
      <c r="G122" s="89">
        <v>0</v>
      </c>
      <c r="H122" s="89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9">
        <f t="shared" si="4"/>
        <v>0</v>
      </c>
      <c r="E123" s="89">
        <v>0</v>
      </c>
      <c r="F123" s="89">
        <v>0</v>
      </c>
      <c r="G123" s="89">
        <v>0</v>
      </c>
      <c r="H123" s="89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9">
        <f t="shared" si="4"/>
        <v>0</v>
      </c>
      <c r="E124" s="89">
        <v>0</v>
      </c>
      <c r="F124" s="89">
        <v>0</v>
      </c>
      <c r="G124" s="89">
        <v>0</v>
      </c>
      <c r="H124" s="89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9">
        <f t="shared" si="4"/>
        <v>198181533</v>
      </c>
      <c r="E125" s="89">
        <v>7556995</v>
      </c>
      <c r="F125" s="89">
        <v>145425232</v>
      </c>
      <c r="G125" s="89">
        <v>0</v>
      </c>
      <c r="H125" s="89">
        <v>45199306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9">
        <f t="shared" si="4"/>
        <v>0</v>
      </c>
      <c r="E126" s="89">
        <v>0</v>
      </c>
      <c r="F126" s="89">
        <v>0</v>
      </c>
      <c r="G126" s="89">
        <v>0</v>
      </c>
      <c r="H126" s="89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9">
        <f t="shared" si="4"/>
        <v>0</v>
      </c>
      <c r="E127" s="89">
        <v>0</v>
      </c>
      <c r="F127" s="89">
        <v>0</v>
      </c>
      <c r="G127" s="89">
        <v>0</v>
      </c>
      <c r="H127" s="89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9">
        <f t="shared" si="4"/>
        <v>15291237</v>
      </c>
      <c r="E128" s="89">
        <v>15291237</v>
      </c>
      <c r="F128" s="89">
        <v>0</v>
      </c>
      <c r="G128" s="89">
        <v>0</v>
      </c>
      <c r="H128" s="89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9">
        <f t="shared" si="4"/>
        <v>0</v>
      </c>
      <c r="E129" s="89">
        <v>0</v>
      </c>
      <c r="F129" s="89">
        <v>0</v>
      </c>
      <c r="G129" s="89">
        <v>0</v>
      </c>
      <c r="H129" s="89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9">
        <f t="shared" si="4"/>
        <v>0</v>
      </c>
      <c r="E130" s="89">
        <v>0</v>
      </c>
      <c r="F130" s="89">
        <v>0</v>
      </c>
      <c r="G130" s="89">
        <v>0</v>
      </c>
      <c r="H130" s="89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9">
        <f t="shared" si="4"/>
        <v>0</v>
      </c>
      <c r="E131" s="89">
        <v>0</v>
      </c>
      <c r="F131" s="89">
        <v>0</v>
      </c>
      <c r="G131" s="89">
        <v>0</v>
      </c>
      <c r="H131" s="89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9">
        <f t="shared" si="4"/>
        <v>0</v>
      </c>
      <c r="E132" s="89">
        <v>0</v>
      </c>
      <c r="F132" s="89">
        <v>0</v>
      </c>
      <c r="G132" s="89">
        <v>0</v>
      </c>
      <c r="H132" s="89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9">
        <f t="shared" si="4"/>
        <v>0</v>
      </c>
      <c r="E133" s="89">
        <v>0</v>
      </c>
      <c r="F133" s="89">
        <v>0</v>
      </c>
      <c r="G133" s="89">
        <v>0</v>
      </c>
      <c r="H133" s="89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9">
        <f t="shared" si="4"/>
        <v>0</v>
      </c>
      <c r="E134" s="89">
        <v>0</v>
      </c>
      <c r="F134" s="89">
        <v>0</v>
      </c>
      <c r="G134" s="89">
        <v>0</v>
      </c>
      <c r="H134" s="89">
        <v>0</v>
      </c>
    </row>
    <row r="135" spans="1:8" s="1" customFormat="1" ht="24" x14ac:dyDescent="0.2">
      <c r="A135" s="25">
        <v>122</v>
      </c>
      <c r="B135" s="26" t="s">
        <v>211</v>
      </c>
      <c r="C135" s="93" t="s">
        <v>377</v>
      </c>
      <c r="D135" s="89">
        <f t="shared" si="4"/>
        <v>0</v>
      </c>
      <c r="E135" s="89">
        <v>0</v>
      </c>
      <c r="F135" s="89">
        <v>0</v>
      </c>
      <c r="G135" s="89">
        <v>0</v>
      </c>
      <c r="H135" s="89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9">
        <f t="shared" si="4"/>
        <v>2059667014</v>
      </c>
      <c r="E136" s="89">
        <v>1220869025</v>
      </c>
      <c r="F136" s="89">
        <v>227927374</v>
      </c>
      <c r="G136" s="89">
        <v>0</v>
      </c>
      <c r="H136" s="89">
        <v>610870615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91">
        <f t="shared" si="4"/>
        <v>3111958026</v>
      </c>
      <c r="E137" s="91">
        <v>65544557</v>
      </c>
      <c r="F137" s="91">
        <v>2611197582</v>
      </c>
      <c r="G137" s="91">
        <v>0</v>
      </c>
      <c r="H137" s="91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9">
        <f t="shared" si="4"/>
        <v>1232554986</v>
      </c>
      <c r="E138" s="89">
        <v>430754774</v>
      </c>
      <c r="F138" s="89">
        <v>0</v>
      </c>
      <c r="G138" s="89">
        <v>0</v>
      </c>
      <c r="H138" s="89">
        <v>801800212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9">
        <f t="shared" si="4"/>
        <v>949595814</v>
      </c>
      <c r="E139" s="89">
        <v>583851212</v>
      </c>
      <c r="F139" s="89">
        <v>143942695</v>
      </c>
      <c r="G139" s="89">
        <v>0</v>
      </c>
      <c r="H139" s="89">
        <v>221801907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9">
        <f t="shared" si="4"/>
        <v>292186111</v>
      </c>
      <c r="E140" s="89">
        <v>286307215</v>
      </c>
      <c r="F140" s="89">
        <v>0</v>
      </c>
      <c r="G140" s="89">
        <v>0</v>
      </c>
      <c r="H140" s="89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9">
        <f>E141+F141+G141+H141</f>
        <v>1073343983</v>
      </c>
      <c r="E141" s="89">
        <v>825969364</v>
      </c>
      <c r="F141" s="89">
        <v>0</v>
      </c>
      <c r="G141" s="89">
        <v>0</v>
      </c>
      <c r="H141" s="89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9">
        <f t="shared" si="4"/>
        <v>0</v>
      </c>
      <c r="E142" s="89">
        <v>0</v>
      </c>
      <c r="F142" s="89">
        <v>0</v>
      </c>
      <c r="G142" s="89">
        <v>0</v>
      </c>
      <c r="H142" s="89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9">
        <f t="shared" si="4"/>
        <v>0</v>
      </c>
      <c r="E143" s="89">
        <v>0</v>
      </c>
      <c r="F143" s="89">
        <v>0</v>
      </c>
      <c r="G143" s="89">
        <v>0</v>
      </c>
      <c r="H143" s="89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9">
        <f t="shared" si="4"/>
        <v>277401414</v>
      </c>
      <c r="E144" s="89">
        <v>214393574</v>
      </c>
      <c r="F144" s="89">
        <v>0</v>
      </c>
      <c r="G144" s="89">
        <v>0</v>
      </c>
      <c r="H144" s="89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89">
        <f t="shared" si="4"/>
        <v>1109639469</v>
      </c>
      <c r="E145" s="89">
        <v>849336575</v>
      </c>
      <c r="F145" s="89">
        <v>1276607</v>
      </c>
      <c r="G145" s="89">
        <v>0</v>
      </c>
      <c r="H145" s="89">
        <v>259026287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89">
        <f t="shared" si="4"/>
        <v>948597199</v>
      </c>
      <c r="E146" s="89">
        <v>701975033</v>
      </c>
      <c r="F146" s="89">
        <v>5290181</v>
      </c>
      <c r="G146" s="89">
        <v>0</v>
      </c>
      <c r="H146" s="89">
        <v>241331985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91">
        <f t="shared" si="4"/>
        <v>1272465225</v>
      </c>
      <c r="E147" s="91">
        <v>306310666</v>
      </c>
      <c r="F147" s="91">
        <v>0</v>
      </c>
      <c r="G147" s="91">
        <v>966154559</v>
      </c>
      <c r="H147" s="91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91">
        <f t="shared" si="4"/>
        <v>0</v>
      </c>
      <c r="E148" s="91">
        <v>0</v>
      </c>
      <c r="F148" s="91">
        <v>0</v>
      </c>
      <c r="G148" s="91">
        <v>0</v>
      </c>
      <c r="H148" s="91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91">
        <f t="shared" si="4"/>
        <v>0</v>
      </c>
      <c r="E149" s="91">
        <v>0</v>
      </c>
      <c r="F149" s="91">
        <v>0</v>
      </c>
      <c r="G149" s="91">
        <v>0</v>
      </c>
      <c r="H149" s="91">
        <v>0</v>
      </c>
    </row>
    <row r="150" spans="1:72" ht="12.75" x14ac:dyDescent="0.2">
      <c r="A150" s="25">
        <v>137</v>
      </c>
      <c r="B150" s="69" t="s">
        <v>278</v>
      </c>
      <c r="C150" s="70" t="s">
        <v>279</v>
      </c>
      <c r="D150" s="91">
        <f t="shared" si="4"/>
        <v>0</v>
      </c>
      <c r="E150" s="91">
        <v>0</v>
      </c>
      <c r="F150" s="91">
        <v>0</v>
      </c>
      <c r="G150" s="91">
        <v>0</v>
      </c>
      <c r="H150" s="91">
        <v>0</v>
      </c>
    </row>
    <row r="151" spans="1:72" ht="12.75" x14ac:dyDescent="0.2">
      <c r="A151" s="25">
        <v>138</v>
      </c>
      <c r="B151" s="71" t="s">
        <v>280</v>
      </c>
      <c r="C151" s="72" t="s">
        <v>281</v>
      </c>
      <c r="D151" s="91">
        <f t="shared" si="4"/>
        <v>0</v>
      </c>
      <c r="E151" s="91">
        <v>0</v>
      </c>
      <c r="F151" s="91">
        <v>0</v>
      </c>
      <c r="G151" s="91">
        <v>0</v>
      </c>
      <c r="H151" s="91">
        <v>0</v>
      </c>
    </row>
    <row r="152" spans="1:72" ht="12.75" x14ac:dyDescent="0.2">
      <c r="A152" s="25">
        <v>139</v>
      </c>
      <c r="B152" s="73" t="s">
        <v>282</v>
      </c>
      <c r="C152" s="74" t="s">
        <v>283</v>
      </c>
      <c r="D152" s="91">
        <f t="shared" si="4"/>
        <v>0</v>
      </c>
      <c r="E152" s="91">
        <v>0</v>
      </c>
      <c r="F152" s="91">
        <v>0</v>
      </c>
      <c r="G152" s="91">
        <v>0</v>
      </c>
      <c r="H152" s="91">
        <v>0</v>
      </c>
    </row>
    <row r="153" spans="1:72" x14ac:dyDescent="0.2">
      <c r="A153" s="25">
        <v>140</v>
      </c>
      <c r="B153" s="25" t="s">
        <v>288</v>
      </c>
      <c r="C153" s="75" t="s">
        <v>289</v>
      </c>
      <c r="D153" s="91">
        <f t="shared" si="4"/>
        <v>0</v>
      </c>
      <c r="E153" s="91">
        <v>0</v>
      </c>
      <c r="F153" s="91">
        <v>0</v>
      </c>
      <c r="G153" s="91">
        <v>0</v>
      </c>
      <c r="H153" s="91">
        <v>0</v>
      </c>
    </row>
    <row r="154" spans="1:72" x14ac:dyDescent="0.2">
      <c r="A154" s="25">
        <v>141</v>
      </c>
      <c r="B154" s="137" t="s">
        <v>395</v>
      </c>
      <c r="C154" s="75" t="s">
        <v>394</v>
      </c>
      <c r="D154" s="91">
        <f t="shared" si="4"/>
        <v>0</v>
      </c>
      <c r="E154" s="133">
        <v>0</v>
      </c>
      <c r="F154" s="133">
        <v>0</v>
      </c>
      <c r="G154" s="133">
        <v>0</v>
      </c>
      <c r="H154" s="133">
        <v>0</v>
      </c>
    </row>
    <row r="155" spans="1:72" x14ac:dyDescent="0.2">
      <c r="A155" s="25">
        <v>142</v>
      </c>
      <c r="B155" s="235" t="s">
        <v>410</v>
      </c>
      <c r="C155" s="75" t="s">
        <v>411</v>
      </c>
      <c r="D155" s="133">
        <f t="shared" si="4"/>
        <v>0</v>
      </c>
      <c r="E155" s="133">
        <v>0</v>
      </c>
      <c r="F155" s="133">
        <v>0</v>
      </c>
      <c r="G155" s="133">
        <v>0</v>
      </c>
      <c r="H155" s="133">
        <v>0</v>
      </c>
    </row>
    <row r="156" spans="1:72" s="4" customFormat="1" x14ac:dyDescent="0.2">
      <c r="A156" s="6"/>
      <c r="B156" s="6"/>
      <c r="C156" s="7"/>
      <c r="D156" s="86"/>
      <c r="E156" s="86"/>
      <c r="F156" s="86"/>
      <c r="G156" s="86"/>
      <c r="H156" s="86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  <row r="158" spans="1:72" s="4" customFormat="1" x14ac:dyDescent="0.2">
      <c r="A158" s="6"/>
      <c r="B158" s="6"/>
      <c r="C158" s="7"/>
      <c r="D158" s="86"/>
      <c r="E158" s="86"/>
      <c r="F158" s="86"/>
      <c r="G158" s="86"/>
      <c r="H158" s="86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59" spans="1:72" s="4" customFormat="1" x14ac:dyDescent="0.2">
      <c r="A159" s="6"/>
      <c r="B159" s="6"/>
      <c r="C159" s="7"/>
      <c r="D159" s="86"/>
      <c r="E159" s="86"/>
      <c r="F159" s="86"/>
      <c r="G159" s="86"/>
      <c r="H159" s="86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156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G11" sqref="G11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43.5703125" style="68" customWidth="1"/>
    <col min="4" max="4" width="13.28515625" style="33" customWidth="1"/>
    <col min="5" max="6" width="14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5" width="9.140625" style="30"/>
    <col min="16" max="16" width="14.140625" style="30" customWidth="1"/>
    <col min="17" max="17" width="11.5703125" style="30" customWidth="1"/>
    <col min="18" max="16384" width="9.140625" style="30"/>
  </cols>
  <sheetData>
    <row r="1" spans="1:17" ht="35.25" customHeight="1" x14ac:dyDescent="0.2">
      <c r="A1" s="205" t="s">
        <v>404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7" ht="12.75" customHeight="1" x14ac:dyDescent="0.2">
      <c r="C2" s="32"/>
      <c r="N2" s="33" t="s">
        <v>308</v>
      </c>
    </row>
    <row r="3" spans="1:17" s="34" customFormat="1" ht="20.25" customHeight="1" x14ac:dyDescent="0.2">
      <c r="A3" s="206" t="s">
        <v>46</v>
      </c>
      <c r="B3" s="206" t="s">
        <v>59</v>
      </c>
      <c r="C3" s="206" t="s">
        <v>47</v>
      </c>
      <c r="D3" s="210" t="s">
        <v>309</v>
      </c>
      <c r="E3" s="210"/>
      <c r="F3" s="210"/>
      <c r="G3" s="210"/>
      <c r="H3" s="210"/>
      <c r="I3" s="210"/>
      <c r="J3" s="210"/>
      <c r="K3" s="210"/>
      <c r="L3" s="210"/>
      <c r="M3" s="210"/>
      <c r="N3" s="192" t="s">
        <v>310</v>
      </c>
    </row>
    <row r="4" spans="1:17" s="34" customFormat="1" ht="17.25" customHeight="1" x14ac:dyDescent="0.2">
      <c r="A4" s="206"/>
      <c r="B4" s="206"/>
      <c r="C4" s="206"/>
      <c r="D4" s="194" t="s">
        <v>291</v>
      </c>
      <c r="E4" s="210" t="s">
        <v>304</v>
      </c>
      <c r="F4" s="210"/>
      <c r="G4" s="210"/>
      <c r="H4" s="210"/>
      <c r="I4" s="210"/>
      <c r="J4" s="210"/>
      <c r="K4" s="210"/>
      <c r="L4" s="210"/>
      <c r="M4" s="210"/>
      <c r="N4" s="193"/>
    </row>
    <row r="5" spans="1:17" s="34" customFormat="1" ht="24.75" customHeight="1" x14ac:dyDescent="0.2">
      <c r="A5" s="206"/>
      <c r="B5" s="206"/>
      <c r="C5" s="206"/>
      <c r="D5" s="207"/>
      <c r="E5" s="208" t="s">
        <v>311</v>
      </c>
      <c r="F5" s="208"/>
      <c r="G5" s="194"/>
      <c r="H5" s="194"/>
      <c r="I5" s="194"/>
      <c r="J5" s="210" t="s">
        <v>312</v>
      </c>
      <c r="K5" s="210"/>
      <c r="L5" s="210"/>
      <c r="M5" s="210"/>
      <c r="N5" s="193"/>
    </row>
    <row r="6" spans="1:17" s="34" customFormat="1" ht="24.75" customHeight="1" x14ac:dyDescent="0.2">
      <c r="A6" s="206"/>
      <c r="B6" s="206"/>
      <c r="C6" s="206"/>
      <c r="D6" s="207"/>
      <c r="E6" s="192" t="s">
        <v>313</v>
      </c>
      <c r="F6" s="192" t="s">
        <v>314</v>
      </c>
      <c r="G6" s="195" t="s">
        <v>304</v>
      </c>
      <c r="H6" s="196"/>
      <c r="I6" s="197"/>
      <c r="J6" s="193" t="s">
        <v>255</v>
      </c>
      <c r="K6" s="210" t="s">
        <v>304</v>
      </c>
      <c r="L6" s="210"/>
      <c r="M6" s="210"/>
      <c r="N6" s="193"/>
    </row>
    <row r="7" spans="1:17" ht="49.5" customHeight="1" x14ac:dyDescent="0.2">
      <c r="A7" s="206"/>
      <c r="B7" s="206"/>
      <c r="C7" s="206"/>
      <c r="D7" s="207"/>
      <c r="E7" s="193"/>
      <c r="F7" s="193"/>
      <c r="G7" s="192" t="s">
        <v>315</v>
      </c>
      <c r="H7" s="35" t="s">
        <v>316</v>
      </c>
      <c r="I7" s="194" t="s">
        <v>317</v>
      </c>
      <c r="J7" s="193"/>
      <c r="K7" s="194" t="s">
        <v>318</v>
      </c>
      <c r="L7" s="209" t="s">
        <v>392</v>
      </c>
      <c r="M7" s="184" t="s">
        <v>393</v>
      </c>
      <c r="N7" s="193"/>
    </row>
    <row r="8" spans="1:17" ht="60.75" customHeight="1" x14ac:dyDescent="0.2">
      <c r="A8" s="206"/>
      <c r="B8" s="206"/>
      <c r="C8" s="206"/>
      <c r="D8" s="207"/>
      <c r="E8" s="194"/>
      <c r="F8" s="194"/>
      <c r="G8" s="194"/>
      <c r="H8" s="36" t="s">
        <v>319</v>
      </c>
      <c r="I8" s="207"/>
      <c r="J8" s="194"/>
      <c r="K8" s="207"/>
      <c r="L8" s="185"/>
      <c r="M8" s="185"/>
      <c r="N8" s="194"/>
    </row>
    <row r="9" spans="1:17" ht="21" customHeight="1" x14ac:dyDescent="0.2">
      <c r="A9" s="198" t="s">
        <v>255</v>
      </c>
      <c r="B9" s="198"/>
      <c r="C9" s="198"/>
      <c r="D9" s="78">
        <f>D10+D11</f>
        <v>8426078687</v>
      </c>
      <c r="E9" s="78">
        <f t="shared" ref="E9:N9" si="0">E10+E11</f>
        <v>2371553580</v>
      </c>
      <c r="F9" s="78">
        <f t="shared" si="0"/>
        <v>3616664472</v>
      </c>
      <c r="G9" s="78">
        <f t="shared" si="0"/>
        <v>3006400427</v>
      </c>
      <c r="H9" s="78">
        <f t="shared" si="0"/>
        <v>165134343</v>
      </c>
      <c r="I9" s="78">
        <f t="shared" si="0"/>
        <v>445129702</v>
      </c>
      <c r="J9" s="78">
        <f t="shared" si="0"/>
        <v>2437860635</v>
      </c>
      <c r="K9" s="78">
        <f t="shared" si="0"/>
        <v>954010418</v>
      </c>
      <c r="L9" s="78">
        <f t="shared" si="0"/>
        <v>1421301256</v>
      </c>
      <c r="M9" s="78">
        <f t="shared" si="0"/>
        <v>62548961</v>
      </c>
      <c r="N9" s="78">
        <f t="shared" si="0"/>
        <v>1445232997</v>
      </c>
      <c r="P9" s="118"/>
      <c r="Q9" s="118"/>
    </row>
    <row r="10" spans="1:17" ht="17.25" customHeight="1" x14ac:dyDescent="0.2">
      <c r="A10" s="199" t="s">
        <v>56</v>
      </c>
      <c r="B10" s="200"/>
      <c r="C10" s="201"/>
      <c r="D10" s="37">
        <v>136120621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136120621</v>
      </c>
      <c r="K10" s="37">
        <v>29204401</v>
      </c>
      <c r="L10" s="38">
        <v>106916220</v>
      </c>
      <c r="M10" s="122">
        <v>0</v>
      </c>
      <c r="N10" s="39">
        <v>1100642</v>
      </c>
      <c r="P10" s="118"/>
      <c r="Q10" s="118"/>
    </row>
    <row r="11" spans="1:17" ht="15.75" customHeight="1" x14ac:dyDescent="0.2">
      <c r="A11" s="202" t="s">
        <v>247</v>
      </c>
      <c r="B11" s="203"/>
      <c r="C11" s="204"/>
      <c r="D11" s="78">
        <f>E11+F11+J11</f>
        <v>8289958066</v>
      </c>
      <c r="E11" s="78">
        <f>SUM(E12:E156)-E94</f>
        <v>2371553580</v>
      </c>
      <c r="F11" s="78">
        <f t="shared" ref="F11:N11" si="1">SUM(F12:F156)-F94</f>
        <v>3616664472</v>
      </c>
      <c r="G11" s="78">
        <f t="shared" si="1"/>
        <v>3006400427</v>
      </c>
      <c r="H11" s="78">
        <f t="shared" si="1"/>
        <v>165134343</v>
      </c>
      <c r="I11" s="78">
        <f t="shared" si="1"/>
        <v>445129702</v>
      </c>
      <c r="J11" s="78">
        <f t="shared" si="1"/>
        <v>2301740014</v>
      </c>
      <c r="K11" s="78">
        <f t="shared" si="1"/>
        <v>924806017</v>
      </c>
      <c r="L11" s="78">
        <f t="shared" si="1"/>
        <v>1314385036</v>
      </c>
      <c r="M11" s="78">
        <f t="shared" si="1"/>
        <v>62548961</v>
      </c>
      <c r="N11" s="78">
        <f t="shared" si="1"/>
        <v>1444132355</v>
      </c>
      <c r="P11" s="118"/>
      <c r="Q11" s="118"/>
    </row>
    <row r="12" spans="1:17" ht="12" customHeight="1" x14ac:dyDescent="0.2">
      <c r="A12" s="40">
        <v>1</v>
      </c>
      <c r="B12" s="41" t="s">
        <v>60</v>
      </c>
      <c r="C12" s="42" t="s">
        <v>44</v>
      </c>
      <c r="D12" s="37">
        <f>E12+F12+J12</f>
        <v>39009919</v>
      </c>
      <c r="E12" s="37">
        <v>11909732</v>
      </c>
      <c r="F12" s="37">
        <f>G12+H12+I12</f>
        <v>19033200</v>
      </c>
      <c r="G12" s="37">
        <v>14166467</v>
      </c>
      <c r="H12" s="37">
        <v>1637682</v>
      </c>
      <c r="I12" s="37">
        <v>3229051</v>
      </c>
      <c r="J12" s="37">
        <f>K12+L12+M12</f>
        <v>8066987</v>
      </c>
      <c r="K12" s="37">
        <v>4556425</v>
      </c>
      <c r="L12" s="37">
        <v>3506627</v>
      </c>
      <c r="M12" s="123">
        <v>3935</v>
      </c>
      <c r="N12" s="37">
        <v>12567435</v>
      </c>
      <c r="P12" s="118"/>
      <c r="Q12" s="118"/>
    </row>
    <row r="13" spans="1:17" ht="12" customHeight="1" x14ac:dyDescent="0.2">
      <c r="A13" s="40">
        <v>2</v>
      </c>
      <c r="B13" s="43" t="s">
        <v>61</v>
      </c>
      <c r="C13" s="42" t="s">
        <v>232</v>
      </c>
      <c r="D13" s="37">
        <f t="shared" ref="D13:D76" si="2">E13+F13+J13</f>
        <v>35083942</v>
      </c>
      <c r="E13" s="37">
        <v>10919849</v>
      </c>
      <c r="F13" s="37">
        <f t="shared" ref="F13:F76" si="3">G13+H13+I13</f>
        <v>17339675</v>
      </c>
      <c r="G13" s="37">
        <v>15211336</v>
      </c>
      <c r="H13" s="37">
        <v>0</v>
      </c>
      <c r="I13" s="37">
        <v>2128339</v>
      </c>
      <c r="J13" s="37">
        <f t="shared" ref="J13:J76" si="4">K13+L13+M13</f>
        <v>6824418</v>
      </c>
      <c r="K13" s="37">
        <v>4635348</v>
      </c>
      <c r="L13" s="44">
        <v>1623814</v>
      </c>
      <c r="M13" s="120">
        <v>565256</v>
      </c>
      <c r="N13" s="44">
        <v>7901942</v>
      </c>
      <c r="P13" s="118"/>
      <c r="Q13" s="118"/>
    </row>
    <row r="14" spans="1:17" ht="12" customHeight="1" x14ac:dyDescent="0.2">
      <c r="A14" s="40">
        <v>3</v>
      </c>
      <c r="B14" s="45" t="s">
        <v>62</v>
      </c>
      <c r="C14" s="46" t="s">
        <v>5</v>
      </c>
      <c r="D14" s="37">
        <f t="shared" si="2"/>
        <v>115367855</v>
      </c>
      <c r="E14" s="37">
        <v>34326026</v>
      </c>
      <c r="F14" s="37">
        <f t="shared" si="3"/>
        <v>51342853</v>
      </c>
      <c r="G14" s="37">
        <v>45281125</v>
      </c>
      <c r="H14" s="37">
        <v>0</v>
      </c>
      <c r="I14" s="37">
        <v>6061728</v>
      </c>
      <c r="J14" s="37">
        <f t="shared" si="4"/>
        <v>29698976</v>
      </c>
      <c r="K14" s="37">
        <v>13942035</v>
      </c>
      <c r="L14" s="44">
        <v>14662342</v>
      </c>
      <c r="M14" s="120">
        <v>1094599</v>
      </c>
      <c r="N14" s="44">
        <v>21003862</v>
      </c>
      <c r="P14" s="118"/>
      <c r="Q14" s="118"/>
    </row>
    <row r="15" spans="1:17" ht="12" customHeight="1" x14ac:dyDescent="0.2">
      <c r="A15" s="40">
        <v>4</v>
      </c>
      <c r="B15" s="41" t="s">
        <v>63</v>
      </c>
      <c r="C15" s="42" t="s">
        <v>233</v>
      </c>
      <c r="D15" s="37">
        <f t="shared" si="2"/>
        <v>36307871</v>
      </c>
      <c r="E15" s="37">
        <v>10765619</v>
      </c>
      <c r="F15" s="37">
        <f t="shared" si="3"/>
        <v>18467574</v>
      </c>
      <c r="G15" s="37">
        <v>16229689</v>
      </c>
      <c r="H15" s="37">
        <v>0</v>
      </c>
      <c r="I15" s="37">
        <v>2237885</v>
      </c>
      <c r="J15" s="37">
        <f t="shared" si="4"/>
        <v>7074678</v>
      </c>
      <c r="K15" s="37">
        <v>5065590</v>
      </c>
      <c r="L15" s="44">
        <v>2003185</v>
      </c>
      <c r="M15" s="120">
        <v>5903</v>
      </c>
      <c r="N15" s="44">
        <v>7122719</v>
      </c>
      <c r="P15" s="118"/>
      <c r="Q15" s="118"/>
    </row>
    <row r="16" spans="1:17" ht="12" customHeight="1" x14ac:dyDescent="0.2">
      <c r="A16" s="40">
        <v>5</v>
      </c>
      <c r="B16" s="41" t="s">
        <v>64</v>
      </c>
      <c r="C16" s="42" t="s">
        <v>8</v>
      </c>
      <c r="D16" s="37">
        <f t="shared" si="2"/>
        <v>43281443</v>
      </c>
      <c r="E16" s="37">
        <v>13991214</v>
      </c>
      <c r="F16" s="37">
        <f t="shared" si="3"/>
        <v>18585605</v>
      </c>
      <c r="G16" s="37">
        <v>16964997</v>
      </c>
      <c r="H16" s="37">
        <v>0</v>
      </c>
      <c r="I16" s="37">
        <v>1620608</v>
      </c>
      <c r="J16" s="37">
        <f t="shared" si="4"/>
        <v>10704624</v>
      </c>
      <c r="K16" s="37">
        <v>5453076</v>
      </c>
      <c r="L16" s="44">
        <v>5249580</v>
      </c>
      <c r="M16" s="120">
        <v>1968</v>
      </c>
      <c r="N16" s="44">
        <v>8014465</v>
      </c>
      <c r="P16" s="118"/>
      <c r="Q16" s="118"/>
    </row>
    <row r="17" spans="1:17" ht="12" customHeight="1" x14ac:dyDescent="0.2">
      <c r="A17" s="40">
        <v>6</v>
      </c>
      <c r="B17" s="45" t="s">
        <v>65</v>
      </c>
      <c r="C17" s="46" t="s">
        <v>66</v>
      </c>
      <c r="D17" s="37">
        <f t="shared" si="2"/>
        <v>286231543</v>
      </c>
      <c r="E17" s="37">
        <v>83602196</v>
      </c>
      <c r="F17" s="37">
        <f t="shared" si="3"/>
        <v>125968414</v>
      </c>
      <c r="G17" s="37">
        <v>114869076</v>
      </c>
      <c r="H17" s="37">
        <v>0</v>
      </c>
      <c r="I17" s="37">
        <v>11099338</v>
      </c>
      <c r="J17" s="37">
        <f t="shared" si="4"/>
        <v>76660933</v>
      </c>
      <c r="K17" s="37">
        <v>35247385</v>
      </c>
      <c r="L17" s="44">
        <v>38159003</v>
      </c>
      <c r="M17" s="120">
        <v>3254545</v>
      </c>
      <c r="N17" s="44">
        <v>65910464</v>
      </c>
      <c r="P17" s="118"/>
      <c r="Q17" s="118"/>
    </row>
    <row r="18" spans="1:17" ht="12" customHeight="1" x14ac:dyDescent="0.2">
      <c r="A18" s="40">
        <v>7</v>
      </c>
      <c r="B18" s="48" t="s">
        <v>67</v>
      </c>
      <c r="C18" s="49" t="s">
        <v>234</v>
      </c>
      <c r="D18" s="37">
        <f t="shared" si="2"/>
        <v>118182892</v>
      </c>
      <c r="E18" s="37">
        <v>33073466</v>
      </c>
      <c r="F18" s="37">
        <f t="shared" si="3"/>
        <v>51218146</v>
      </c>
      <c r="G18" s="37">
        <v>43570615</v>
      </c>
      <c r="H18" s="37">
        <v>0</v>
      </c>
      <c r="I18" s="37">
        <v>7647531</v>
      </c>
      <c r="J18" s="37">
        <f t="shared" si="4"/>
        <v>33891280</v>
      </c>
      <c r="K18" s="37">
        <v>13983175</v>
      </c>
      <c r="L18" s="44">
        <v>18499136</v>
      </c>
      <c r="M18" s="120">
        <v>1408969</v>
      </c>
      <c r="N18" s="44">
        <v>21856225</v>
      </c>
      <c r="P18" s="118"/>
      <c r="Q18" s="118"/>
    </row>
    <row r="19" spans="1:17" ht="12" customHeight="1" x14ac:dyDescent="0.2">
      <c r="A19" s="40">
        <v>8</v>
      </c>
      <c r="B19" s="45" t="s">
        <v>68</v>
      </c>
      <c r="C19" s="46" t="s">
        <v>17</v>
      </c>
      <c r="D19" s="37">
        <f t="shared" si="2"/>
        <v>47266471</v>
      </c>
      <c r="E19" s="37">
        <v>13893730</v>
      </c>
      <c r="F19" s="37">
        <f t="shared" si="3"/>
        <v>20700389</v>
      </c>
      <c r="G19" s="37">
        <v>18777964</v>
      </c>
      <c r="H19" s="37">
        <v>0</v>
      </c>
      <c r="I19" s="37">
        <v>1922425</v>
      </c>
      <c r="J19" s="37">
        <f t="shared" si="4"/>
        <v>12672352</v>
      </c>
      <c r="K19" s="37">
        <v>5831804</v>
      </c>
      <c r="L19" s="44">
        <v>6838580</v>
      </c>
      <c r="M19" s="120">
        <v>1968</v>
      </c>
      <c r="N19" s="44">
        <v>8758525</v>
      </c>
      <c r="P19" s="118"/>
      <c r="Q19" s="118"/>
    </row>
    <row r="20" spans="1:17" ht="12" customHeight="1" x14ac:dyDescent="0.2">
      <c r="A20" s="40">
        <v>9</v>
      </c>
      <c r="B20" s="45" t="s">
        <v>69</v>
      </c>
      <c r="C20" s="46" t="s">
        <v>6</v>
      </c>
      <c r="D20" s="37">
        <f t="shared" si="2"/>
        <v>41320066</v>
      </c>
      <c r="E20" s="37">
        <v>13174045</v>
      </c>
      <c r="F20" s="37">
        <f t="shared" si="3"/>
        <v>18938034</v>
      </c>
      <c r="G20" s="37">
        <v>15831365</v>
      </c>
      <c r="H20" s="37">
        <v>0</v>
      </c>
      <c r="I20" s="37">
        <v>3106669</v>
      </c>
      <c r="J20" s="37">
        <f t="shared" si="4"/>
        <v>9207987</v>
      </c>
      <c r="K20" s="37">
        <v>5081712</v>
      </c>
      <c r="L20" s="44">
        <v>4120372</v>
      </c>
      <c r="M20" s="120">
        <v>5903</v>
      </c>
      <c r="N20" s="44">
        <v>10376046</v>
      </c>
      <c r="P20" s="118"/>
      <c r="Q20" s="118"/>
    </row>
    <row r="21" spans="1:17" ht="12" customHeight="1" x14ac:dyDescent="0.2">
      <c r="A21" s="40">
        <v>10</v>
      </c>
      <c r="B21" s="45" t="s">
        <v>70</v>
      </c>
      <c r="C21" s="46" t="s">
        <v>18</v>
      </c>
      <c r="D21" s="37">
        <f t="shared" si="2"/>
        <v>49203458</v>
      </c>
      <c r="E21" s="37">
        <v>14335894</v>
      </c>
      <c r="F21" s="37">
        <f t="shared" si="3"/>
        <v>23107149</v>
      </c>
      <c r="G21" s="37">
        <v>20841014</v>
      </c>
      <c r="H21" s="37">
        <v>0</v>
      </c>
      <c r="I21" s="37">
        <v>2266135</v>
      </c>
      <c r="J21" s="37">
        <f t="shared" si="4"/>
        <v>11760415</v>
      </c>
      <c r="K21" s="37">
        <v>6489129</v>
      </c>
      <c r="L21" s="44">
        <v>5265383</v>
      </c>
      <c r="M21" s="120">
        <v>5903</v>
      </c>
      <c r="N21" s="44">
        <v>12674332</v>
      </c>
      <c r="P21" s="118"/>
      <c r="Q21" s="118"/>
    </row>
    <row r="22" spans="1:17" ht="12" customHeight="1" x14ac:dyDescent="0.2">
      <c r="A22" s="40">
        <v>11</v>
      </c>
      <c r="B22" s="45" t="s">
        <v>71</v>
      </c>
      <c r="C22" s="46" t="s">
        <v>7</v>
      </c>
      <c r="D22" s="37">
        <f t="shared" si="2"/>
        <v>43283257</v>
      </c>
      <c r="E22" s="37">
        <v>15026364</v>
      </c>
      <c r="F22" s="37">
        <f t="shared" si="3"/>
        <v>18226003</v>
      </c>
      <c r="G22" s="37">
        <v>16447869</v>
      </c>
      <c r="H22" s="37">
        <v>0</v>
      </c>
      <c r="I22" s="37">
        <v>1778134</v>
      </c>
      <c r="J22" s="37">
        <f t="shared" si="4"/>
        <v>10030890</v>
      </c>
      <c r="K22" s="37">
        <v>5296630</v>
      </c>
      <c r="L22" s="44">
        <v>4730325</v>
      </c>
      <c r="M22" s="120">
        <v>3935</v>
      </c>
      <c r="N22" s="44">
        <v>12153912</v>
      </c>
      <c r="P22" s="118"/>
      <c r="Q22" s="118"/>
    </row>
    <row r="23" spans="1:17" ht="12" customHeight="1" x14ac:dyDescent="0.2">
      <c r="A23" s="40">
        <v>12</v>
      </c>
      <c r="B23" s="45" t="s">
        <v>72</v>
      </c>
      <c r="C23" s="46" t="s">
        <v>19</v>
      </c>
      <c r="D23" s="37">
        <f t="shared" si="2"/>
        <v>77308168</v>
      </c>
      <c r="E23" s="37">
        <v>25388442</v>
      </c>
      <c r="F23" s="37">
        <f t="shared" si="3"/>
        <v>37666218</v>
      </c>
      <c r="G23" s="37">
        <v>32891788</v>
      </c>
      <c r="H23" s="37">
        <v>0</v>
      </c>
      <c r="I23" s="37">
        <v>4774430</v>
      </c>
      <c r="J23" s="37">
        <f t="shared" si="4"/>
        <v>14253508</v>
      </c>
      <c r="K23" s="37">
        <v>10377042</v>
      </c>
      <c r="L23" s="44">
        <v>2889216</v>
      </c>
      <c r="M23" s="120">
        <v>987250</v>
      </c>
      <c r="N23" s="44">
        <v>20632535</v>
      </c>
      <c r="P23" s="118"/>
      <c r="Q23" s="118"/>
    </row>
    <row r="24" spans="1:17" ht="12" customHeight="1" x14ac:dyDescent="0.2">
      <c r="A24" s="40">
        <v>13</v>
      </c>
      <c r="B24" s="45" t="s">
        <v>256</v>
      </c>
      <c r="C24" s="42" t="s">
        <v>257</v>
      </c>
      <c r="D24" s="37">
        <f t="shared" si="2"/>
        <v>0</v>
      </c>
      <c r="E24" s="37">
        <v>0</v>
      </c>
      <c r="F24" s="37">
        <f t="shared" si="3"/>
        <v>0</v>
      </c>
      <c r="G24" s="37">
        <v>0</v>
      </c>
      <c r="H24" s="37">
        <v>0</v>
      </c>
      <c r="I24" s="37">
        <v>0</v>
      </c>
      <c r="J24" s="37">
        <f t="shared" si="4"/>
        <v>0</v>
      </c>
      <c r="K24" s="37">
        <v>0</v>
      </c>
      <c r="L24" s="44">
        <v>0</v>
      </c>
      <c r="M24" s="120">
        <v>0</v>
      </c>
      <c r="N24" s="44">
        <v>0</v>
      </c>
      <c r="P24" s="118"/>
      <c r="Q24" s="118"/>
    </row>
    <row r="25" spans="1:17" ht="12" customHeight="1" x14ac:dyDescent="0.2">
      <c r="A25" s="40">
        <v>14</v>
      </c>
      <c r="B25" s="41" t="s">
        <v>73</v>
      </c>
      <c r="C25" s="46" t="s">
        <v>74</v>
      </c>
      <c r="D25" s="37">
        <f t="shared" si="2"/>
        <v>0</v>
      </c>
      <c r="E25" s="37">
        <v>0</v>
      </c>
      <c r="F25" s="37">
        <f t="shared" si="3"/>
        <v>0</v>
      </c>
      <c r="G25" s="37">
        <v>0</v>
      </c>
      <c r="H25" s="37">
        <v>0</v>
      </c>
      <c r="I25" s="37">
        <v>0</v>
      </c>
      <c r="J25" s="37">
        <f t="shared" si="4"/>
        <v>0</v>
      </c>
      <c r="K25" s="37">
        <v>0</v>
      </c>
      <c r="L25" s="44">
        <v>0</v>
      </c>
      <c r="M25" s="120">
        <v>0</v>
      </c>
      <c r="N25" s="44">
        <v>0</v>
      </c>
      <c r="P25" s="118"/>
      <c r="Q25" s="118"/>
    </row>
    <row r="26" spans="1:17" ht="12" customHeight="1" x14ac:dyDescent="0.2">
      <c r="A26" s="40">
        <v>15</v>
      </c>
      <c r="B26" s="45" t="s">
        <v>75</v>
      </c>
      <c r="C26" s="46" t="s">
        <v>22</v>
      </c>
      <c r="D26" s="37">
        <f t="shared" si="2"/>
        <v>51955110</v>
      </c>
      <c r="E26" s="37">
        <v>20353087</v>
      </c>
      <c r="F26" s="37">
        <f t="shared" si="3"/>
        <v>22645143</v>
      </c>
      <c r="G26" s="37">
        <v>20857441</v>
      </c>
      <c r="H26" s="37">
        <v>0</v>
      </c>
      <c r="I26" s="37">
        <v>1787702</v>
      </c>
      <c r="J26" s="37">
        <f t="shared" si="4"/>
        <v>8956880</v>
      </c>
      <c r="K26" s="37">
        <v>6866800</v>
      </c>
      <c r="L26" s="44">
        <v>1817660</v>
      </c>
      <c r="M26" s="120">
        <v>272420</v>
      </c>
      <c r="N26" s="44">
        <v>8941375</v>
      </c>
      <c r="P26" s="118"/>
      <c r="Q26" s="118"/>
    </row>
    <row r="27" spans="1:17" ht="12" customHeight="1" x14ac:dyDescent="0.2">
      <c r="A27" s="40">
        <v>16</v>
      </c>
      <c r="B27" s="45" t="s">
        <v>76</v>
      </c>
      <c r="C27" s="46" t="s">
        <v>10</v>
      </c>
      <c r="D27" s="37">
        <f t="shared" si="2"/>
        <v>84664096</v>
      </c>
      <c r="E27" s="37">
        <v>28807819</v>
      </c>
      <c r="F27" s="37">
        <f t="shared" si="3"/>
        <v>32412521</v>
      </c>
      <c r="G27" s="37">
        <v>29633898</v>
      </c>
      <c r="H27" s="37">
        <v>0</v>
      </c>
      <c r="I27" s="37">
        <v>2778623</v>
      </c>
      <c r="J27" s="37">
        <f t="shared" si="4"/>
        <v>23443756</v>
      </c>
      <c r="K27" s="37">
        <v>10086517</v>
      </c>
      <c r="L27" s="44">
        <v>13343466</v>
      </c>
      <c r="M27" s="120">
        <v>13773</v>
      </c>
      <c r="N27" s="44">
        <v>9066557</v>
      </c>
      <c r="P27" s="118"/>
      <c r="Q27" s="118"/>
    </row>
    <row r="28" spans="1:17" ht="12" customHeight="1" x14ac:dyDescent="0.2">
      <c r="A28" s="40">
        <v>17</v>
      </c>
      <c r="B28" s="45" t="s">
        <v>77</v>
      </c>
      <c r="C28" s="46" t="s">
        <v>235</v>
      </c>
      <c r="D28" s="37">
        <f t="shared" si="2"/>
        <v>102850817</v>
      </c>
      <c r="E28" s="37">
        <v>36366136</v>
      </c>
      <c r="F28" s="37">
        <f t="shared" si="3"/>
        <v>43080030</v>
      </c>
      <c r="G28" s="37">
        <v>38405713</v>
      </c>
      <c r="H28" s="37">
        <v>0</v>
      </c>
      <c r="I28" s="37">
        <v>4674317</v>
      </c>
      <c r="J28" s="37">
        <f t="shared" si="4"/>
        <v>23404651</v>
      </c>
      <c r="K28" s="37">
        <v>13147107</v>
      </c>
      <c r="L28" s="44">
        <v>10241804</v>
      </c>
      <c r="M28" s="120">
        <v>15740</v>
      </c>
      <c r="N28" s="44">
        <v>10720648</v>
      </c>
      <c r="P28" s="118"/>
      <c r="Q28" s="118"/>
    </row>
    <row r="29" spans="1:17" ht="12" customHeight="1" x14ac:dyDescent="0.2">
      <c r="A29" s="40">
        <v>18</v>
      </c>
      <c r="B29" s="45" t="s">
        <v>78</v>
      </c>
      <c r="C29" s="46" t="s">
        <v>9</v>
      </c>
      <c r="D29" s="37">
        <f t="shared" si="2"/>
        <v>209142839</v>
      </c>
      <c r="E29" s="37">
        <v>58033983</v>
      </c>
      <c r="F29" s="37">
        <f t="shared" si="3"/>
        <v>99949006</v>
      </c>
      <c r="G29" s="37">
        <v>77157393</v>
      </c>
      <c r="H29" s="37">
        <v>11814091</v>
      </c>
      <c r="I29" s="37">
        <v>10977522</v>
      </c>
      <c r="J29" s="37">
        <f t="shared" si="4"/>
        <v>51159850</v>
      </c>
      <c r="K29" s="37">
        <v>22876290</v>
      </c>
      <c r="L29" s="44">
        <v>26985893</v>
      </c>
      <c r="M29" s="120">
        <v>1297667</v>
      </c>
      <c r="N29" s="44">
        <v>18320184</v>
      </c>
      <c r="P29" s="118"/>
      <c r="Q29" s="118"/>
    </row>
    <row r="30" spans="1:17" ht="12" customHeight="1" x14ac:dyDescent="0.2">
      <c r="A30" s="40">
        <v>19</v>
      </c>
      <c r="B30" s="41" t="s">
        <v>79</v>
      </c>
      <c r="C30" s="42" t="s">
        <v>11</v>
      </c>
      <c r="D30" s="37">
        <f t="shared" si="2"/>
        <v>32919947</v>
      </c>
      <c r="E30" s="37">
        <v>12757541</v>
      </c>
      <c r="F30" s="37">
        <f t="shared" si="3"/>
        <v>13572228</v>
      </c>
      <c r="G30" s="37">
        <v>11633174</v>
      </c>
      <c r="H30" s="37">
        <v>0</v>
      </c>
      <c r="I30" s="37">
        <v>1939054</v>
      </c>
      <c r="J30" s="37">
        <f t="shared" si="4"/>
        <v>6590178</v>
      </c>
      <c r="K30" s="37">
        <v>4193826</v>
      </c>
      <c r="L30" s="44">
        <v>2394384</v>
      </c>
      <c r="M30" s="120">
        <v>1968</v>
      </c>
      <c r="N30" s="44">
        <v>4696437</v>
      </c>
      <c r="P30" s="118"/>
      <c r="Q30" s="118"/>
    </row>
    <row r="31" spans="1:17" ht="12" customHeight="1" x14ac:dyDescent="0.2">
      <c r="A31" s="40">
        <v>20</v>
      </c>
      <c r="B31" s="41" t="s">
        <v>80</v>
      </c>
      <c r="C31" s="42" t="s">
        <v>236</v>
      </c>
      <c r="D31" s="37">
        <f t="shared" si="2"/>
        <v>24801087</v>
      </c>
      <c r="E31" s="37">
        <v>8434015</v>
      </c>
      <c r="F31" s="37">
        <f t="shared" si="3"/>
        <v>12045620</v>
      </c>
      <c r="G31" s="37">
        <v>10888045</v>
      </c>
      <c r="H31" s="37">
        <v>0</v>
      </c>
      <c r="I31" s="37">
        <v>1157575</v>
      </c>
      <c r="J31" s="37">
        <f t="shared" si="4"/>
        <v>4321452</v>
      </c>
      <c r="K31" s="37">
        <v>3273763</v>
      </c>
      <c r="L31" s="44">
        <v>1045721</v>
      </c>
      <c r="M31" s="120">
        <v>1968</v>
      </c>
      <c r="N31" s="44">
        <v>6399757</v>
      </c>
      <c r="P31" s="118"/>
      <c r="Q31" s="118"/>
    </row>
    <row r="32" spans="1:17" ht="12" customHeight="1" x14ac:dyDescent="0.2">
      <c r="A32" s="40">
        <v>21</v>
      </c>
      <c r="B32" s="41" t="s">
        <v>81</v>
      </c>
      <c r="C32" s="42" t="s">
        <v>82</v>
      </c>
      <c r="D32" s="37">
        <f t="shared" si="2"/>
        <v>131394858</v>
      </c>
      <c r="E32" s="37">
        <v>43624429</v>
      </c>
      <c r="F32" s="37">
        <f t="shared" si="3"/>
        <v>57262264</v>
      </c>
      <c r="G32" s="37">
        <v>51245476</v>
      </c>
      <c r="H32" s="37">
        <v>0</v>
      </c>
      <c r="I32" s="37">
        <v>6016788</v>
      </c>
      <c r="J32" s="37">
        <f t="shared" si="4"/>
        <v>30508165</v>
      </c>
      <c r="K32" s="37">
        <v>16861750</v>
      </c>
      <c r="L32" s="44">
        <v>12057018</v>
      </c>
      <c r="M32" s="120">
        <v>1589397</v>
      </c>
      <c r="N32" s="44">
        <v>24755104</v>
      </c>
      <c r="P32" s="118"/>
      <c r="Q32" s="118"/>
    </row>
    <row r="33" spans="1:17" ht="12" customHeight="1" x14ac:dyDescent="0.2">
      <c r="A33" s="40">
        <v>22</v>
      </c>
      <c r="B33" s="41" t="s">
        <v>83</v>
      </c>
      <c r="C33" s="42" t="s">
        <v>40</v>
      </c>
      <c r="D33" s="37">
        <f t="shared" si="2"/>
        <v>121015666</v>
      </c>
      <c r="E33" s="37">
        <v>37176206</v>
      </c>
      <c r="F33" s="37">
        <f t="shared" si="3"/>
        <v>50046480</v>
      </c>
      <c r="G33" s="37">
        <v>43024863</v>
      </c>
      <c r="H33" s="37">
        <v>0</v>
      </c>
      <c r="I33" s="37">
        <v>7021617</v>
      </c>
      <c r="J33" s="37">
        <f t="shared" si="4"/>
        <v>33792980</v>
      </c>
      <c r="K33" s="37">
        <v>13183701</v>
      </c>
      <c r="L33" s="44">
        <v>19427839</v>
      </c>
      <c r="M33" s="120">
        <v>1181440</v>
      </c>
      <c r="N33" s="44">
        <v>24898571</v>
      </c>
      <c r="P33" s="118"/>
      <c r="Q33" s="118"/>
    </row>
    <row r="34" spans="1:17" ht="12" customHeight="1" x14ac:dyDescent="0.2">
      <c r="A34" s="40">
        <v>23</v>
      </c>
      <c r="B34" s="45" t="s">
        <v>84</v>
      </c>
      <c r="C34" s="46" t="s">
        <v>85</v>
      </c>
      <c r="D34" s="37">
        <f t="shared" si="2"/>
        <v>49305943</v>
      </c>
      <c r="E34" s="37">
        <v>13340045</v>
      </c>
      <c r="F34" s="37">
        <f t="shared" si="3"/>
        <v>21415182</v>
      </c>
      <c r="G34" s="37">
        <v>19240429</v>
      </c>
      <c r="H34" s="37">
        <v>0</v>
      </c>
      <c r="I34" s="37">
        <v>2174753</v>
      </c>
      <c r="J34" s="37">
        <f t="shared" si="4"/>
        <v>14550716</v>
      </c>
      <c r="K34" s="37">
        <v>5975771</v>
      </c>
      <c r="L34" s="44">
        <v>8564181</v>
      </c>
      <c r="M34" s="120">
        <v>10764</v>
      </c>
      <c r="N34" s="44">
        <v>5365708</v>
      </c>
      <c r="P34" s="118"/>
      <c r="Q34" s="118"/>
    </row>
    <row r="35" spans="1:17" ht="12" customHeight="1" x14ac:dyDescent="0.2">
      <c r="A35" s="40">
        <v>24</v>
      </c>
      <c r="B35" s="45" t="s">
        <v>86</v>
      </c>
      <c r="C35" s="46" t="s">
        <v>87</v>
      </c>
      <c r="D35" s="37">
        <f t="shared" si="2"/>
        <v>0</v>
      </c>
      <c r="E35" s="37">
        <v>0</v>
      </c>
      <c r="F35" s="37">
        <f t="shared" si="3"/>
        <v>0</v>
      </c>
      <c r="G35" s="37">
        <v>0</v>
      </c>
      <c r="H35" s="37">
        <v>0</v>
      </c>
      <c r="I35" s="37">
        <v>0</v>
      </c>
      <c r="J35" s="37">
        <f t="shared" si="4"/>
        <v>0</v>
      </c>
      <c r="K35" s="37">
        <v>0</v>
      </c>
      <c r="L35" s="44">
        <v>0</v>
      </c>
      <c r="M35" s="120">
        <v>0</v>
      </c>
      <c r="N35" s="44">
        <v>0</v>
      </c>
      <c r="P35" s="118"/>
      <c r="Q35" s="118"/>
    </row>
    <row r="36" spans="1:17" ht="12" customHeight="1" x14ac:dyDescent="0.2">
      <c r="A36" s="40">
        <v>25</v>
      </c>
      <c r="B36" s="45" t="s">
        <v>88</v>
      </c>
      <c r="C36" s="46" t="s">
        <v>89</v>
      </c>
      <c r="D36" s="37">
        <f t="shared" si="2"/>
        <v>0</v>
      </c>
      <c r="E36" s="37">
        <v>0</v>
      </c>
      <c r="F36" s="37">
        <f t="shared" si="3"/>
        <v>0</v>
      </c>
      <c r="G36" s="37">
        <v>0</v>
      </c>
      <c r="H36" s="37">
        <v>0</v>
      </c>
      <c r="I36" s="37">
        <v>0</v>
      </c>
      <c r="J36" s="37">
        <f t="shared" si="4"/>
        <v>0</v>
      </c>
      <c r="K36" s="37">
        <v>0</v>
      </c>
      <c r="L36" s="44">
        <v>0</v>
      </c>
      <c r="M36" s="120">
        <v>0</v>
      </c>
      <c r="N36" s="44">
        <v>0</v>
      </c>
      <c r="P36" s="118"/>
      <c r="Q36" s="118"/>
    </row>
    <row r="37" spans="1:17" ht="12" customHeight="1" x14ac:dyDescent="0.2">
      <c r="A37" s="40">
        <v>26</v>
      </c>
      <c r="B37" s="41" t="s">
        <v>90</v>
      </c>
      <c r="C37" s="49" t="s">
        <v>91</v>
      </c>
      <c r="D37" s="37">
        <f t="shared" si="2"/>
        <v>366096154</v>
      </c>
      <c r="E37" s="37">
        <v>57011509</v>
      </c>
      <c r="F37" s="37">
        <f t="shared" si="3"/>
        <v>214620087</v>
      </c>
      <c r="G37" s="37">
        <v>175398497</v>
      </c>
      <c r="H37" s="37">
        <v>17609332</v>
      </c>
      <c r="I37" s="37">
        <v>21612258</v>
      </c>
      <c r="J37" s="37">
        <f t="shared" si="4"/>
        <v>94464558</v>
      </c>
      <c r="K37" s="37">
        <v>44217983</v>
      </c>
      <c r="L37" s="44">
        <v>45181596</v>
      </c>
      <c r="M37" s="120">
        <v>5064979</v>
      </c>
      <c r="N37" s="44">
        <v>75064884</v>
      </c>
      <c r="P37" s="118"/>
      <c r="Q37" s="135"/>
    </row>
    <row r="38" spans="1:17" ht="12" customHeight="1" x14ac:dyDescent="0.2">
      <c r="A38" s="40">
        <v>27</v>
      </c>
      <c r="B38" s="45" t="s">
        <v>92</v>
      </c>
      <c r="C38" s="46" t="s">
        <v>93</v>
      </c>
      <c r="D38" s="37">
        <f t="shared" si="2"/>
        <v>103283082</v>
      </c>
      <c r="E38" s="37">
        <v>21055994</v>
      </c>
      <c r="F38" s="37">
        <f t="shared" si="3"/>
        <v>61105472</v>
      </c>
      <c r="G38" s="37">
        <v>37861075</v>
      </c>
      <c r="H38" s="37">
        <v>19634470</v>
      </c>
      <c r="I38" s="37">
        <v>3609927</v>
      </c>
      <c r="J38" s="37">
        <f t="shared" si="4"/>
        <v>21121616</v>
      </c>
      <c r="K38" s="37">
        <v>12458631</v>
      </c>
      <c r="L38" s="44">
        <v>8662985</v>
      </c>
      <c r="M38" s="120">
        <v>0</v>
      </c>
      <c r="N38" s="44">
        <v>2912287</v>
      </c>
      <c r="P38" s="118"/>
      <c r="Q38" s="135"/>
    </row>
    <row r="39" spans="1:17" ht="12" customHeight="1" x14ac:dyDescent="0.2">
      <c r="A39" s="40">
        <v>28</v>
      </c>
      <c r="B39" s="45" t="s">
        <v>94</v>
      </c>
      <c r="C39" s="46" t="s">
        <v>95</v>
      </c>
      <c r="D39" s="37">
        <f t="shared" si="2"/>
        <v>125005714</v>
      </c>
      <c r="E39" s="37">
        <v>105311970</v>
      </c>
      <c r="F39" s="37">
        <f t="shared" si="3"/>
        <v>1981801</v>
      </c>
      <c r="G39" s="37">
        <v>1981801</v>
      </c>
      <c r="H39" s="37">
        <v>0</v>
      </c>
      <c r="I39" s="37">
        <v>0</v>
      </c>
      <c r="J39" s="37">
        <f t="shared" si="4"/>
        <v>17711943</v>
      </c>
      <c r="K39" s="37">
        <v>9310922</v>
      </c>
      <c r="L39" s="44">
        <v>8336094</v>
      </c>
      <c r="M39" s="120">
        <v>64927</v>
      </c>
      <c r="N39" s="44">
        <v>0</v>
      </c>
      <c r="P39" s="118"/>
      <c r="Q39" s="135"/>
    </row>
    <row r="40" spans="1:17" ht="12" customHeight="1" x14ac:dyDescent="0.2">
      <c r="A40" s="40">
        <v>29</v>
      </c>
      <c r="B40" s="43" t="s">
        <v>96</v>
      </c>
      <c r="C40" s="49" t="s">
        <v>97</v>
      </c>
      <c r="D40" s="37">
        <f t="shared" si="2"/>
        <v>8303555</v>
      </c>
      <c r="E40" s="37">
        <v>0</v>
      </c>
      <c r="F40" s="37">
        <f t="shared" si="3"/>
        <v>0</v>
      </c>
      <c r="G40" s="37">
        <v>0</v>
      </c>
      <c r="H40" s="37">
        <v>0</v>
      </c>
      <c r="I40" s="37">
        <v>0</v>
      </c>
      <c r="J40" s="37">
        <f t="shared" si="4"/>
        <v>8303555</v>
      </c>
      <c r="K40" s="37">
        <v>0</v>
      </c>
      <c r="L40" s="44">
        <v>8303555</v>
      </c>
      <c r="M40" s="120">
        <v>0</v>
      </c>
      <c r="N40" s="44">
        <v>0</v>
      </c>
      <c r="P40" s="118"/>
      <c r="Q40" s="118"/>
    </row>
    <row r="41" spans="1:17" ht="12" customHeight="1" x14ac:dyDescent="0.2">
      <c r="A41" s="40">
        <v>30</v>
      </c>
      <c r="B41" s="41" t="s">
        <v>98</v>
      </c>
      <c r="C41" s="42" t="s">
        <v>23</v>
      </c>
      <c r="D41" s="37">
        <f t="shared" si="2"/>
        <v>0</v>
      </c>
      <c r="E41" s="37">
        <v>0</v>
      </c>
      <c r="F41" s="37">
        <f t="shared" si="3"/>
        <v>0</v>
      </c>
      <c r="G41" s="37">
        <v>0</v>
      </c>
      <c r="H41" s="37">
        <v>0</v>
      </c>
      <c r="I41" s="37">
        <v>0</v>
      </c>
      <c r="J41" s="37">
        <f t="shared" si="4"/>
        <v>0</v>
      </c>
      <c r="K41" s="37">
        <v>0</v>
      </c>
      <c r="L41" s="44">
        <v>0</v>
      </c>
      <c r="M41" s="120">
        <v>0</v>
      </c>
      <c r="N41" s="44">
        <v>0</v>
      </c>
      <c r="P41" s="118"/>
      <c r="Q41" s="118"/>
    </row>
    <row r="42" spans="1:17" ht="12" customHeight="1" x14ac:dyDescent="0.2">
      <c r="A42" s="40">
        <v>31</v>
      </c>
      <c r="B42" s="45" t="s">
        <v>99</v>
      </c>
      <c r="C42" s="46" t="s">
        <v>57</v>
      </c>
      <c r="D42" s="37">
        <f t="shared" si="2"/>
        <v>12547363</v>
      </c>
      <c r="E42" s="37">
        <v>594780</v>
      </c>
      <c r="F42" s="37">
        <f t="shared" si="3"/>
        <v>9545155</v>
      </c>
      <c r="G42" s="37">
        <v>8285922</v>
      </c>
      <c r="H42" s="37">
        <v>0</v>
      </c>
      <c r="I42" s="37">
        <v>1259233</v>
      </c>
      <c r="J42" s="37">
        <f t="shared" si="4"/>
        <v>2407428</v>
      </c>
      <c r="K42" s="37">
        <v>1969454</v>
      </c>
      <c r="L42" s="44">
        <v>437974</v>
      </c>
      <c r="M42" s="120">
        <v>0</v>
      </c>
      <c r="N42" s="44">
        <v>219420</v>
      </c>
      <c r="P42" s="118"/>
      <c r="Q42" s="118"/>
    </row>
    <row r="43" spans="1:17" ht="12" customHeight="1" x14ac:dyDescent="0.2">
      <c r="A43" s="40">
        <v>32</v>
      </c>
      <c r="B43" s="43" t="s">
        <v>100</v>
      </c>
      <c r="C43" s="42" t="s">
        <v>41</v>
      </c>
      <c r="D43" s="37">
        <f t="shared" si="2"/>
        <v>165827564</v>
      </c>
      <c r="E43" s="37">
        <v>47003456</v>
      </c>
      <c r="F43" s="37">
        <f t="shared" si="3"/>
        <v>71568922</v>
      </c>
      <c r="G43" s="37">
        <v>64821224</v>
      </c>
      <c r="H43" s="37">
        <v>0</v>
      </c>
      <c r="I43" s="37">
        <v>6747698</v>
      </c>
      <c r="J43" s="37">
        <f t="shared" si="4"/>
        <v>47255186</v>
      </c>
      <c r="K43" s="37">
        <v>18971653</v>
      </c>
      <c r="L43" s="44">
        <v>27194828</v>
      </c>
      <c r="M43" s="120">
        <v>1088705</v>
      </c>
      <c r="N43" s="44">
        <v>25604654</v>
      </c>
      <c r="P43" s="118"/>
      <c r="Q43" s="118"/>
    </row>
    <row r="44" spans="1:17" ht="12" customHeight="1" x14ac:dyDescent="0.2">
      <c r="A44" s="40">
        <v>33</v>
      </c>
      <c r="B44" s="48" t="s">
        <v>101</v>
      </c>
      <c r="C44" s="49" t="s">
        <v>39</v>
      </c>
      <c r="D44" s="37">
        <f t="shared" si="2"/>
        <v>243313348</v>
      </c>
      <c r="E44" s="37">
        <v>76517318</v>
      </c>
      <c r="F44" s="37">
        <f t="shared" si="3"/>
        <v>104532675</v>
      </c>
      <c r="G44" s="37">
        <v>91342109</v>
      </c>
      <c r="H44" s="37">
        <v>0</v>
      </c>
      <c r="I44" s="37">
        <v>13190566</v>
      </c>
      <c r="J44" s="37">
        <f t="shared" si="4"/>
        <v>62263355</v>
      </c>
      <c r="K44" s="37">
        <v>26949934</v>
      </c>
      <c r="L44" s="44">
        <v>33116327</v>
      </c>
      <c r="M44" s="120">
        <v>2197094</v>
      </c>
      <c r="N44" s="44">
        <v>36712101</v>
      </c>
      <c r="P44" s="118"/>
      <c r="Q44" s="118"/>
    </row>
    <row r="45" spans="1:17" ht="12" customHeight="1" x14ac:dyDescent="0.2">
      <c r="A45" s="40">
        <v>34</v>
      </c>
      <c r="B45" s="43" t="s">
        <v>102</v>
      </c>
      <c r="C45" s="42" t="s">
        <v>16</v>
      </c>
      <c r="D45" s="37">
        <f t="shared" si="2"/>
        <v>45993298</v>
      </c>
      <c r="E45" s="37">
        <v>15759985</v>
      </c>
      <c r="F45" s="37">
        <f t="shared" si="3"/>
        <v>20322037</v>
      </c>
      <c r="G45" s="37">
        <v>17630887</v>
      </c>
      <c r="H45" s="37">
        <v>0</v>
      </c>
      <c r="I45" s="37">
        <v>2691150</v>
      </c>
      <c r="J45" s="37">
        <f t="shared" si="4"/>
        <v>9911276</v>
      </c>
      <c r="K45" s="37">
        <v>5897342</v>
      </c>
      <c r="L45" s="44">
        <v>4009999</v>
      </c>
      <c r="M45" s="120">
        <v>3935</v>
      </c>
      <c r="N45" s="44">
        <v>6014365</v>
      </c>
      <c r="P45" s="118"/>
      <c r="Q45" s="118"/>
    </row>
    <row r="46" spans="1:17" ht="12" customHeight="1" x14ac:dyDescent="0.2">
      <c r="A46" s="40">
        <v>35</v>
      </c>
      <c r="B46" s="45" t="s">
        <v>103</v>
      </c>
      <c r="C46" s="46" t="s">
        <v>21</v>
      </c>
      <c r="D46" s="37">
        <f t="shared" si="2"/>
        <v>155820589</v>
      </c>
      <c r="E46" s="37">
        <v>48974240</v>
      </c>
      <c r="F46" s="37">
        <f t="shared" si="3"/>
        <v>68178294</v>
      </c>
      <c r="G46" s="37">
        <v>62119969</v>
      </c>
      <c r="H46" s="37">
        <v>0</v>
      </c>
      <c r="I46" s="37">
        <v>6058325</v>
      </c>
      <c r="J46" s="37">
        <f t="shared" si="4"/>
        <v>38668055</v>
      </c>
      <c r="K46" s="37">
        <v>18516880</v>
      </c>
      <c r="L46" s="44">
        <v>18804930</v>
      </c>
      <c r="M46" s="120">
        <v>1346245</v>
      </c>
      <c r="N46" s="44">
        <v>22783135</v>
      </c>
      <c r="P46" s="118"/>
      <c r="Q46" s="118"/>
    </row>
    <row r="47" spans="1:17" ht="12" customHeight="1" x14ac:dyDescent="0.2">
      <c r="A47" s="40">
        <v>36</v>
      </c>
      <c r="B47" s="43" t="s">
        <v>104</v>
      </c>
      <c r="C47" s="42" t="s">
        <v>25</v>
      </c>
      <c r="D47" s="37">
        <f t="shared" si="2"/>
        <v>60175540</v>
      </c>
      <c r="E47" s="37">
        <v>20950056</v>
      </c>
      <c r="F47" s="37">
        <f t="shared" si="3"/>
        <v>26770120</v>
      </c>
      <c r="G47" s="37">
        <v>23346886</v>
      </c>
      <c r="H47" s="37">
        <v>0</v>
      </c>
      <c r="I47" s="37">
        <v>3423234</v>
      </c>
      <c r="J47" s="37">
        <f t="shared" si="4"/>
        <v>12455364</v>
      </c>
      <c r="K47" s="37">
        <v>7690077</v>
      </c>
      <c r="L47" s="44">
        <v>3423682</v>
      </c>
      <c r="M47" s="120">
        <v>1341605</v>
      </c>
      <c r="N47" s="44">
        <v>9495552</v>
      </c>
      <c r="P47" s="118"/>
      <c r="Q47" s="118"/>
    </row>
    <row r="48" spans="1:17" ht="12" customHeight="1" x14ac:dyDescent="0.2">
      <c r="A48" s="40">
        <v>37</v>
      </c>
      <c r="B48" s="41" t="s">
        <v>105</v>
      </c>
      <c r="C48" s="42" t="s">
        <v>237</v>
      </c>
      <c r="D48" s="37">
        <f t="shared" si="2"/>
        <v>146559528</v>
      </c>
      <c r="E48" s="37">
        <v>46947001</v>
      </c>
      <c r="F48" s="37">
        <f t="shared" si="3"/>
        <v>68835700</v>
      </c>
      <c r="G48" s="37">
        <v>62096581</v>
      </c>
      <c r="H48" s="37">
        <v>0</v>
      </c>
      <c r="I48" s="37">
        <v>6739119</v>
      </c>
      <c r="J48" s="37">
        <f t="shared" si="4"/>
        <v>30776827</v>
      </c>
      <c r="K48" s="37">
        <v>18331121</v>
      </c>
      <c r="L48" s="44">
        <v>10903869</v>
      </c>
      <c r="M48" s="120">
        <v>1541837</v>
      </c>
      <c r="N48" s="44">
        <v>43155460</v>
      </c>
      <c r="P48" s="118"/>
      <c r="Q48" s="118"/>
    </row>
    <row r="49" spans="1:17" ht="12" customHeight="1" x14ac:dyDescent="0.2">
      <c r="A49" s="40">
        <v>38</v>
      </c>
      <c r="B49" s="50" t="s">
        <v>106</v>
      </c>
      <c r="C49" s="51" t="s">
        <v>238</v>
      </c>
      <c r="D49" s="37">
        <f t="shared" si="2"/>
        <v>51661715</v>
      </c>
      <c r="E49" s="37">
        <v>17499988</v>
      </c>
      <c r="F49" s="37">
        <f t="shared" si="3"/>
        <v>23127915</v>
      </c>
      <c r="G49" s="37">
        <v>21156929</v>
      </c>
      <c r="H49" s="37">
        <v>0</v>
      </c>
      <c r="I49" s="37">
        <v>1970986</v>
      </c>
      <c r="J49" s="37">
        <f t="shared" si="4"/>
        <v>11033812</v>
      </c>
      <c r="K49" s="37">
        <v>6963532</v>
      </c>
      <c r="L49" s="44">
        <v>3492711</v>
      </c>
      <c r="M49" s="120">
        <v>577569</v>
      </c>
      <c r="N49" s="44">
        <v>9693874</v>
      </c>
      <c r="P49" s="118"/>
      <c r="Q49" s="118"/>
    </row>
    <row r="50" spans="1:17" ht="12" customHeight="1" x14ac:dyDescent="0.2">
      <c r="A50" s="40">
        <v>39</v>
      </c>
      <c r="B50" s="41" t="s">
        <v>107</v>
      </c>
      <c r="C50" s="42" t="s">
        <v>239</v>
      </c>
      <c r="D50" s="37">
        <f t="shared" si="2"/>
        <v>31706603</v>
      </c>
      <c r="E50" s="37">
        <v>9433936</v>
      </c>
      <c r="F50" s="37">
        <f t="shared" si="3"/>
        <v>15855649</v>
      </c>
      <c r="G50" s="37">
        <v>14447944</v>
      </c>
      <c r="H50" s="37">
        <v>0</v>
      </c>
      <c r="I50" s="37">
        <v>1407705</v>
      </c>
      <c r="J50" s="37">
        <f t="shared" si="4"/>
        <v>6417018</v>
      </c>
      <c r="K50" s="37">
        <v>4352440</v>
      </c>
      <c r="L50" s="44">
        <v>2062610</v>
      </c>
      <c r="M50" s="120">
        <v>1968</v>
      </c>
      <c r="N50" s="44">
        <v>9951271</v>
      </c>
      <c r="P50" s="118"/>
      <c r="Q50" s="118"/>
    </row>
    <row r="51" spans="1:17" ht="12" customHeight="1" x14ac:dyDescent="0.2">
      <c r="A51" s="40">
        <v>40</v>
      </c>
      <c r="B51" s="48" t="s">
        <v>108</v>
      </c>
      <c r="C51" s="49" t="s">
        <v>24</v>
      </c>
      <c r="D51" s="37">
        <f t="shared" si="2"/>
        <v>53080034</v>
      </c>
      <c r="E51" s="37">
        <v>16211848</v>
      </c>
      <c r="F51" s="37">
        <f t="shared" si="3"/>
        <v>26700460</v>
      </c>
      <c r="G51" s="37">
        <v>24344233</v>
      </c>
      <c r="H51" s="37">
        <v>0</v>
      </c>
      <c r="I51" s="37">
        <v>2356227</v>
      </c>
      <c r="J51" s="37">
        <f t="shared" si="4"/>
        <v>10167726</v>
      </c>
      <c r="K51" s="37">
        <v>7662071</v>
      </c>
      <c r="L51" s="44">
        <v>2501720</v>
      </c>
      <c r="M51" s="120">
        <v>3935</v>
      </c>
      <c r="N51" s="44">
        <v>15684328</v>
      </c>
      <c r="P51" s="118"/>
      <c r="Q51" s="118"/>
    </row>
    <row r="52" spans="1:17" ht="12" customHeight="1" x14ac:dyDescent="0.2">
      <c r="A52" s="40">
        <v>41</v>
      </c>
      <c r="B52" s="45" t="s">
        <v>109</v>
      </c>
      <c r="C52" s="46" t="s">
        <v>20</v>
      </c>
      <c r="D52" s="37">
        <f t="shared" si="2"/>
        <v>25049314</v>
      </c>
      <c r="E52" s="37">
        <v>6471912</v>
      </c>
      <c r="F52" s="37">
        <f t="shared" si="3"/>
        <v>13052364</v>
      </c>
      <c r="G52" s="37">
        <v>11707135</v>
      </c>
      <c r="H52" s="37">
        <v>0</v>
      </c>
      <c r="I52" s="37">
        <v>1345229</v>
      </c>
      <c r="J52" s="37">
        <f t="shared" si="4"/>
        <v>5525038</v>
      </c>
      <c r="K52" s="37">
        <v>3535626</v>
      </c>
      <c r="L52" s="44">
        <v>1987444</v>
      </c>
      <c r="M52" s="120">
        <v>1968</v>
      </c>
      <c r="N52" s="44">
        <v>6720448</v>
      </c>
      <c r="P52" s="118"/>
      <c r="Q52" s="118"/>
    </row>
    <row r="53" spans="1:17" ht="12" customHeight="1" x14ac:dyDescent="0.2">
      <c r="A53" s="40">
        <v>42</v>
      </c>
      <c r="B53" s="43" t="s">
        <v>110</v>
      </c>
      <c r="C53" s="42" t="s">
        <v>111</v>
      </c>
      <c r="D53" s="37">
        <f t="shared" si="2"/>
        <v>27213038</v>
      </c>
      <c r="E53" s="37">
        <v>1152525</v>
      </c>
      <c r="F53" s="37">
        <f t="shared" si="3"/>
        <v>21477374</v>
      </c>
      <c r="G53" s="37">
        <v>16074043</v>
      </c>
      <c r="H53" s="37">
        <v>0</v>
      </c>
      <c r="I53" s="37">
        <v>5403331</v>
      </c>
      <c r="J53" s="37">
        <f t="shared" si="4"/>
        <v>4583139</v>
      </c>
      <c r="K53" s="37">
        <v>3902394</v>
      </c>
      <c r="L53" s="44">
        <v>680745</v>
      </c>
      <c r="M53" s="120">
        <v>0</v>
      </c>
      <c r="N53" s="44">
        <v>1941025</v>
      </c>
      <c r="P53" s="118"/>
      <c r="Q53" s="118"/>
    </row>
    <row r="54" spans="1:17" ht="12" customHeight="1" x14ac:dyDescent="0.2">
      <c r="A54" s="40">
        <v>43</v>
      </c>
      <c r="B54" s="45" t="s">
        <v>112</v>
      </c>
      <c r="C54" s="46" t="s">
        <v>113</v>
      </c>
      <c r="D54" s="37">
        <f t="shared" si="2"/>
        <v>229818170</v>
      </c>
      <c r="E54" s="37">
        <v>63592939</v>
      </c>
      <c r="F54" s="37">
        <f t="shared" si="3"/>
        <v>105955013</v>
      </c>
      <c r="G54" s="37">
        <v>78686455</v>
      </c>
      <c r="H54" s="37">
        <v>16730257</v>
      </c>
      <c r="I54" s="37">
        <v>10538301</v>
      </c>
      <c r="J54" s="37">
        <f t="shared" si="4"/>
        <v>60270218</v>
      </c>
      <c r="K54" s="37">
        <v>23272497</v>
      </c>
      <c r="L54" s="44">
        <v>36506494</v>
      </c>
      <c r="M54" s="120">
        <v>491227</v>
      </c>
      <c r="N54" s="44">
        <v>42969797</v>
      </c>
      <c r="P54" s="118"/>
      <c r="Q54" s="118"/>
    </row>
    <row r="55" spans="1:17" ht="12" customHeight="1" x14ac:dyDescent="0.2">
      <c r="A55" s="40">
        <v>44</v>
      </c>
      <c r="B55" s="41" t="s">
        <v>114</v>
      </c>
      <c r="C55" s="42" t="s">
        <v>244</v>
      </c>
      <c r="D55" s="37">
        <f t="shared" si="2"/>
        <v>44578298</v>
      </c>
      <c r="E55" s="37">
        <v>13453904</v>
      </c>
      <c r="F55" s="37">
        <f t="shared" si="3"/>
        <v>22767690</v>
      </c>
      <c r="G55" s="37">
        <v>20464854</v>
      </c>
      <c r="H55" s="37">
        <v>0</v>
      </c>
      <c r="I55" s="37">
        <v>2302836</v>
      </c>
      <c r="J55" s="37">
        <f t="shared" si="4"/>
        <v>8356704</v>
      </c>
      <c r="K55" s="37">
        <v>6372183</v>
      </c>
      <c r="L55" s="44">
        <v>1976651</v>
      </c>
      <c r="M55" s="120">
        <v>7870</v>
      </c>
      <c r="N55" s="44">
        <v>10786755</v>
      </c>
      <c r="P55" s="118"/>
      <c r="Q55" s="118"/>
    </row>
    <row r="56" spans="1:17" ht="12" customHeight="1" x14ac:dyDescent="0.2">
      <c r="A56" s="40">
        <v>45</v>
      </c>
      <c r="B56" s="41" t="s">
        <v>115</v>
      </c>
      <c r="C56" s="42" t="s">
        <v>2</v>
      </c>
      <c r="D56" s="37">
        <f t="shared" si="2"/>
        <v>158648405</v>
      </c>
      <c r="E56" s="37">
        <v>47291819</v>
      </c>
      <c r="F56" s="37">
        <f t="shared" si="3"/>
        <v>77721644</v>
      </c>
      <c r="G56" s="37">
        <v>65479720</v>
      </c>
      <c r="H56" s="37">
        <v>0</v>
      </c>
      <c r="I56" s="37">
        <v>12241924</v>
      </c>
      <c r="J56" s="37">
        <f t="shared" si="4"/>
        <v>33634942</v>
      </c>
      <c r="K56" s="37">
        <v>19914950</v>
      </c>
      <c r="L56" s="44">
        <v>11388270</v>
      </c>
      <c r="M56" s="120">
        <v>2331722</v>
      </c>
      <c r="N56" s="44">
        <v>16633742</v>
      </c>
      <c r="P56" s="118"/>
      <c r="Q56" s="118"/>
    </row>
    <row r="57" spans="1:17" ht="12" customHeight="1" x14ac:dyDescent="0.2">
      <c r="A57" s="40">
        <v>46</v>
      </c>
      <c r="B57" s="45" t="s">
        <v>116</v>
      </c>
      <c r="C57" s="46" t="s">
        <v>3</v>
      </c>
      <c r="D57" s="37">
        <f t="shared" si="2"/>
        <v>37143232</v>
      </c>
      <c r="E57" s="37">
        <v>12078297</v>
      </c>
      <c r="F57" s="37">
        <f t="shared" si="3"/>
        <v>17971313</v>
      </c>
      <c r="G57" s="37">
        <v>15913412</v>
      </c>
      <c r="H57" s="37">
        <v>0</v>
      </c>
      <c r="I57" s="37">
        <v>2057901</v>
      </c>
      <c r="J57" s="37">
        <f t="shared" si="4"/>
        <v>7093622</v>
      </c>
      <c r="K57" s="37">
        <v>4774557</v>
      </c>
      <c r="L57" s="44">
        <v>2317097</v>
      </c>
      <c r="M57" s="120">
        <v>1968</v>
      </c>
      <c r="N57" s="44">
        <v>9671369</v>
      </c>
      <c r="P57" s="118"/>
      <c r="Q57" s="118"/>
    </row>
    <row r="58" spans="1:17" ht="12" customHeight="1" x14ac:dyDescent="0.2">
      <c r="A58" s="40">
        <v>47</v>
      </c>
      <c r="B58" s="45" t="s">
        <v>117</v>
      </c>
      <c r="C58" s="46" t="s">
        <v>240</v>
      </c>
      <c r="D58" s="37">
        <f t="shared" si="2"/>
        <v>59207790</v>
      </c>
      <c r="E58" s="37">
        <v>17804967</v>
      </c>
      <c r="F58" s="37">
        <f t="shared" si="3"/>
        <v>27424439</v>
      </c>
      <c r="G58" s="37">
        <v>23805056</v>
      </c>
      <c r="H58" s="37">
        <v>0</v>
      </c>
      <c r="I58" s="37">
        <v>3619383</v>
      </c>
      <c r="J58" s="37">
        <f t="shared" si="4"/>
        <v>13978384</v>
      </c>
      <c r="K58" s="37">
        <v>7472313</v>
      </c>
      <c r="L58" s="44">
        <v>6500168</v>
      </c>
      <c r="M58" s="120">
        <v>5903</v>
      </c>
      <c r="N58" s="44">
        <v>14969805</v>
      </c>
      <c r="P58" s="118"/>
      <c r="Q58" s="118"/>
    </row>
    <row r="59" spans="1:17" ht="12" customHeight="1" x14ac:dyDescent="0.2">
      <c r="A59" s="40">
        <v>48</v>
      </c>
      <c r="B59" s="43" t="s">
        <v>118</v>
      </c>
      <c r="C59" s="42" t="s">
        <v>0</v>
      </c>
      <c r="D59" s="37">
        <f t="shared" si="2"/>
        <v>65827597</v>
      </c>
      <c r="E59" s="37">
        <v>21502720</v>
      </c>
      <c r="F59" s="37">
        <f t="shared" si="3"/>
        <v>31307764</v>
      </c>
      <c r="G59" s="37">
        <v>27822518</v>
      </c>
      <c r="H59" s="37">
        <v>0</v>
      </c>
      <c r="I59" s="37">
        <v>3485246</v>
      </c>
      <c r="J59" s="37">
        <f t="shared" si="4"/>
        <v>13017113</v>
      </c>
      <c r="K59" s="37">
        <v>8729384</v>
      </c>
      <c r="L59" s="44">
        <v>4275924</v>
      </c>
      <c r="M59" s="120">
        <v>11805</v>
      </c>
      <c r="N59" s="44">
        <v>14276381</v>
      </c>
      <c r="P59" s="118"/>
      <c r="Q59" s="118"/>
    </row>
    <row r="60" spans="1:17" ht="12" customHeight="1" x14ac:dyDescent="0.2">
      <c r="A60" s="40">
        <v>49</v>
      </c>
      <c r="B60" s="45" t="s">
        <v>119</v>
      </c>
      <c r="C60" s="46" t="s">
        <v>4</v>
      </c>
      <c r="D60" s="37">
        <f t="shared" si="2"/>
        <v>22136502</v>
      </c>
      <c r="E60" s="37">
        <v>6323685</v>
      </c>
      <c r="F60" s="37">
        <f t="shared" si="3"/>
        <v>11474367</v>
      </c>
      <c r="G60" s="37">
        <v>9940498</v>
      </c>
      <c r="H60" s="37">
        <v>0</v>
      </c>
      <c r="I60" s="37">
        <v>1533869</v>
      </c>
      <c r="J60" s="37">
        <f t="shared" si="4"/>
        <v>4338450</v>
      </c>
      <c r="K60" s="37">
        <v>3072636</v>
      </c>
      <c r="L60" s="44">
        <v>1263846</v>
      </c>
      <c r="M60" s="120">
        <v>1968</v>
      </c>
      <c r="N60" s="44">
        <v>5592403</v>
      </c>
      <c r="P60" s="118"/>
      <c r="Q60" s="118"/>
    </row>
    <row r="61" spans="1:17" ht="12" customHeight="1" x14ac:dyDescent="0.2">
      <c r="A61" s="40">
        <v>50</v>
      </c>
      <c r="B61" s="43" t="s">
        <v>120</v>
      </c>
      <c r="C61" s="42" t="s">
        <v>1</v>
      </c>
      <c r="D61" s="37">
        <f t="shared" si="2"/>
        <v>45043029</v>
      </c>
      <c r="E61" s="37">
        <v>14727047</v>
      </c>
      <c r="F61" s="37">
        <f t="shared" si="3"/>
        <v>20662136</v>
      </c>
      <c r="G61" s="37">
        <v>18493774</v>
      </c>
      <c r="H61" s="37">
        <v>0</v>
      </c>
      <c r="I61" s="37">
        <v>2168362</v>
      </c>
      <c r="J61" s="37">
        <f t="shared" si="4"/>
        <v>9653846</v>
      </c>
      <c r="K61" s="37">
        <v>6032997</v>
      </c>
      <c r="L61" s="44">
        <v>2705435</v>
      </c>
      <c r="M61" s="120">
        <v>915414</v>
      </c>
      <c r="N61" s="44">
        <v>7636106</v>
      </c>
      <c r="P61" s="118"/>
      <c r="Q61" s="118"/>
    </row>
    <row r="62" spans="1:17" ht="12" customHeight="1" x14ac:dyDescent="0.2">
      <c r="A62" s="40">
        <v>51</v>
      </c>
      <c r="B62" s="45" t="s">
        <v>121</v>
      </c>
      <c r="C62" s="46" t="s">
        <v>241</v>
      </c>
      <c r="D62" s="37">
        <f t="shared" si="2"/>
        <v>66810424</v>
      </c>
      <c r="E62" s="37">
        <v>21053903</v>
      </c>
      <c r="F62" s="37">
        <f t="shared" si="3"/>
        <v>32140905</v>
      </c>
      <c r="G62" s="37">
        <v>28220102</v>
      </c>
      <c r="H62" s="37">
        <v>0</v>
      </c>
      <c r="I62" s="37">
        <v>3920803</v>
      </c>
      <c r="J62" s="37">
        <f t="shared" si="4"/>
        <v>13615616</v>
      </c>
      <c r="K62" s="37">
        <v>9144885</v>
      </c>
      <c r="L62" s="44">
        <v>4464828</v>
      </c>
      <c r="M62" s="120">
        <v>5903</v>
      </c>
      <c r="N62" s="44">
        <v>18161244</v>
      </c>
      <c r="P62" s="118"/>
      <c r="Q62" s="118"/>
    </row>
    <row r="63" spans="1:17" ht="12" customHeight="1" x14ac:dyDescent="0.2">
      <c r="A63" s="40">
        <v>52</v>
      </c>
      <c r="B63" s="45" t="s">
        <v>122</v>
      </c>
      <c r="C63" s="46" t="s">
        <v>26</v>
      </c>
      <c r="D63" s="37">
        <f t="shared" si="2"/>
        <v>237137334</v>
      </c>
      <c r="E63" s="37">
        <v>75035814</v>
      </c>
      <c r="F63" s="37">
        <f t="shared" si="3"/>
        <v>109267389</v>
      </c>
      <c r="G63" s="37">
        <v>97066272</v>
      </c>
      <c r="H63" s="37">
        <v>0</v>
      </c>
      <c r="I63" s="37">
        <v>12201117</v>
      </c>
      <c r="J63" s="37">
        <f t="shared" si="4"/>
        <v>52834131</v>
      </c>
      <c r="K63" s="37">
        <v>29603503</v>
      </c>
      <c r="L63" s="44">
        <v>20806836</v>
      </c>
      <c r="M63" s="120">
        <v>2423792</v>
      </c>
      <c r="N63" s="44">
        <v>50168469</v>
      </c>
      <c r="P63" s="118"/>
      <c r="Q63" s="118"/>
    </row>
    <row r="64" spans="1:17" ht="12" customHeight="1" x14ac:dyDescent="0.2">
      <c r="A64" s="40">
        <v>53</v>
      </c>
      <c r="B64" s="45" t="s">
        <v>123</v>
      </c>
      <c r="C64" s="46" t="s">
        <v>242</v>
      </c>
      <c r="D64" s="37">
        <f t="shared" si="2"/>
        <v>40885788</v>
      </c>
      <c r="E64" s="37">
        <v>12637046</v>
      </c>
      <c r="F64" s="37">
        <f t="shared" si="3"/>
        <v>17878736</v>
      </c>
      <c r="G64" s="37">
        <v>15913597</v>
      </c>
      <c r="H64" s="37">
        <v>0</v>
      </c>
      <c r="I64" s="37">
        <v>1965139</v>
      </c>
      <c r="J64" s="37">
        <f t="shared" si="4"/>
        <v>10370006</v>
      </c>
      <c r="K64" s="37">
        <v>4978913</v>
      </c>
      <c r="L64" s="44">
        <v>5387158</v>
      </c>
      <c r="M64" s="120">
        <v>3935</v>
      </c>
      <c r="N64" s="44">
        <v>8395637</v>
      </c>
      <c r="P64" s="118"/>
      <c r="Q64" s="118"/>
    </row>
    <row r="65" spans="1:17" ht="12" customHeight="1" x14ac:dyDescent="0.2">
      <c r="A65" s="40">
        <v>54</v>
      </c>
      <c r="B65" s="45" t="s">
        <v>124</v>
      </c>
      <c r="C65" s="46" t="s">
        <v>125</v>
      </c>
      <c r="D65" s="37">
        <f t="shared" si="2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4"/>
        <v>0</v>
      </c>
      <c r="K65" s="37">
        <v>0</v>
      </c>
      <c r="L65" s="44">
        <v>0</v>
      </c>
      <c r="M65" s="120">
        <v>0</v>
      </c>
      <c r="N65" s="44">
        <v>0</v>
      </c>
      <c r="P65" s="118"/>
      <c r="Q65" s="118"/>
    </row>
    <row r="66" spans="1:17" ht="12" customHeight="1" x14ac:dyDescent="0.2">
      <c r="A66" s="40">
        <v>55</v>
      </c>
      <c r="B66" s="45" t="s">
        <v>246</v>
      </c>
      <c r="C66" s="46" t="s">
        <v>245</v>
      </c>
      <c r="D66" s="37">
        <f t="shared" si="2"/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4"/>
        <v>0</v>
      </c>
      <c r="K66" s="37">
        <v>0</v>
      </c>
      <c r="L66" s="44">
        <v>0</v>
      </c>
      <c r="M66" s="120">
        <v>0</v>
      </c>
      <c r="N66" s="44">
        <v>0</v>
      </c>
      <c r="P66" s="118"/>
      <c r="Q66" s="118"/>
    </row>
    <row r="67" spans="1:17" ht="12" customHeight="1" x14ac:dyDescent="0.2">
      <c r="A67" s="52">
        <v>56</v>
      </c>
      <c r="B67" s="53" t="s">
        <v>258</v>
      </c>
      <c r="C67" s="54" t="s">
        <v>259</v>
      </c>
      <c r="D67" s="37">
        <f t="shared" si="2"/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f t="shared" si="4"/>
        <v>0</v>
      </c>
      <c r="K67" s="37">
        <v>0</v>
      </c>
      <c r="L67" s="44">
        <v>0</v>
      </c>
      <c r="M67" s="120">
        <v>0</v>
      </c>
      <c r="N67" s="44">
        <v>0</v>
      </c>
      <c r="P67" s="118"/>
      <c r="Q67" s="118"/>
    </row>
    <row r="68" spans="1:17" ht="12" customHeight="1" x14ac:dyDescent="0.2">
      <c r="A68" s="40">
        <v>57</v>
      </c>
      <c r="B68" s="45" t="s">
        <v>126</v>
      </c>
      <c r="C68" s="46" t="s">
        <v>54</v>
      </c>
      <c r="D68" s="37">
        <f t="shared" si="2"/>
        <v>105943639</v>
      </c>
      <c r="E68" s="37">
        <v>94256195</v>
      </c>
      <c r="F68" s="37">
        <f t="shared" si="3"/>
        <v>1541928</v>
      </c>
      <c r="G68" s="37">
        <v>1541928</v>
      </c>
      <c r="H68" s="37">
        <v>0</v>
      </c>
      <c r="I68" s="37">
        <v>0</v>
      </c>
      <c r="J68" s="37">
        <f t="shared" si="4"/>
        <v>10145516</v>
      </c>
      <c r="K68" s="37">
        <v>8274958</v>
      </c>
      <c r="L68" s="44">
        <v>1801696</v>
      </c>
      <c r="M68" s="120">
        <v>68862</v>
      </c>
      <c r="N68" s="44">
        <v>0</v>
      </c>
      <c r="P68" s="118"/>
      <c r="Q68" s="118"/>
    </row>
    <row r="69" spans="1:17" ht="12" customHeight="1" x14ac:dyDescent="0.2">
      <c r="A69" s="40">
        <v>58</v>
      </c>
      <c r="B69" s="43" t="s">
        <v>127</v>
      </c>
      <c r="C69" s="46" t="s">
        <v>320</v>
      </c>
      <c r="D69" s="37">
        <f t="shared" si="2"/>
        <v>86118422</v>
      </c>
      <c r="E69" s="37">
        <v>75964872</v>
      </c>
      <c r="F69" s="37">
        <f t="shared" si="3"/>
        <v>2837802</v>
      </c>
      <c r="G69" s="37">
        <v>2837802</v>
      </c>
      <c r="H69" s="37">
        <v>0</v>
      </c>
      <c r="I69" s="37">
        <v>0</v>
      </c>
      <c r="J69" s="37">
        <f t="shared" si="4"/>
        <v>7315748</v>
      </c>
      <c r="K69" s="37">
        <v>6577264</v>
      </c>
      <c r="L69" s="44">
        <v>665687</v>
      </c>
      <c r="M69" s="120">
        <v>72797</v>
      </c>
      <c r="N69" s="44">
        <v>0</v>
      </c>
      <c r="P69" s="118"/>
      <c r="Q69" s="118"/>
    </row>
    <row r="70" spans="1:17" ht="12" customHeight="1" x14ac:dyDescent="0.2">
      <c r="A70" s="40">
        <v>59</v>
      </c>
      <c r="B70" s="48" t="s">
        <v>128</v>
      </c>
      <c r="C70" s="49" t="s">
        <v>129</v>
      </c>
      <c r="D70" s="37">
        <f t="shared" si="2"/>
        <v>125084941</v>
      </c>
      <c r="E70" s="37">
        <v>111622295</v>
      </c>
      <c r="F70" s="37">
        <f t="shared" si="3"/>
        <v>954785</v>
      </c>
      <c r="G70" s="37">
        <v>954785</v>
      </c>
      <c r="H70" s="37">
        <v>0</v>
      </c>
      <c r="I70" s="37">
        <v>0</v>
      </c>
      <c r="J70" s="37">
        <f t="shared" si="4"/>
        <v>12507861</v>
      </c>
      <c r="K70" s="37">
        <v>9351610</v>
      </c>
      <c r="L70" s="44">
        <v>3085422</v>
      </c>
      <c r="M70" s="120">
        <v>70829</v>
      </c>
      <c r="N70" s="44">
        <v>0</v>
      </c>
      <c r="P70" s="118"/>
      <c r="Q70" s="118"/>
    </row>
    <row r="71" spans="1:17" ht="12" customHeight="1" x14ac:dyDescent="0.2">
      <c r="A71" s="40">
        <v>60</v>
      </c>
      <c r="B71" s="43" t="s">
        <v>130</v>
      </c>
      <c r="C71" s="46" t="s">
        <v>321</v>
      </c>
      <c r="D71" s="37">
        <f t="shared" si="2"/>
        <v>161442945</v>
      </c>
      <c r="E71" s="37">
        <v>132670055</v>
      </c>
      <c r="F71" s="37">
        <f t="shared" si="3"/>
        <v>1874783</v>
      </c>
      <c r="G71" s="37">
        <v>1874783</v>
      </c>
      <c r="H71" s="37">
        <v>0</v>
      </c>
      <c r="I71" s="37">
        <v>0</v>
      </c>
      <c r="J71" s="37">
        <f t="shared" si="4"/>
        <v>26898107</v>
      </c>
      <c r="K71" s="37">
        <v>11847093</v>
      </c>
      <c r="L71" s="44">
        <v>14942803</v>
      </c>
      <c r="M71" s="120">
        <v>108211</v>
      </c>
      <c r="N71" s="44">
        <v>0</v>
      </c>
      <c r="P71" s="118"/>
      <c r="Q71" s="118"/>
    </row>
    <row r="72" spans="1:17" ht="12" customHeight="1" x14ac:dyDescent="0.2">
      <c r="A72" s="40">
        <v>61</v>
      </c>
      <c r="B72" s="45" t="s">
        <v>131</v>
      </c>
      <c r="C72" s="46" t="s">
        <v>250</v>
      </c>
      <c r="D72" s="37">
        <f t="shared" si="2"/>
        <v>64708039</v>
      </c>
      <c r="E72" s="37">
        <v>55738912</v>
      </c>
      <c r="F72" s="37">
        <f t="shared" si="3"/>
        <v>600144</v>
      </c>
      <c r="G72" s="37">
        <v>600144</v>
      </c>
      <c r="H72" s="37">
        <v>0</v>
      </c>
      <c r="I72" s="37">
        <v>0</v>
      </c>
      <c r="J72" s="37">
        <f t="shared" si="4"/>
        <v>8368983</v>
      </c>
      <c r="K72" s="37">
        <v>4751435</v>
      </c>
      <c r="L72" s="44">
        <v>3584101</v>
      </c>
      <c r="M72" s="120">
        <v>33447</v>
      </c>
      <c r="N72" s="44">
        <v>0</v>
      </c>
      <c r="P72" s="118"/>
      <c r="Q72" s="118"/>
    </row>
    <row r="73" spans="1:17" ht="12" customHeight="1" x14ac:dyDescent="0.2">
      <c r="A73" s="40">
        <v>62</v>
      </c>
      <c r="B73" s="41" t="s">
        <v>132</v>
      </c>
      <c r="C73" s="46" t="s">
        <v>322</v>
      </c>
      <c r="D73" s="37">
        <f t="shared" si="2"/>
        <v>26081391</v>
      </c>
      <c r="E73" s="37">
        <v>0</v>
      </c>
      <c r="F73" s="37">
        <f t="shared" si="3"/>
        <v>0</v>
      </c>
      <c r="G73" s="37">
        <v>0</v>
      </c>
      <c r="H73" s="37">
        <v>0</v>
      </c>
      <c r="I73" s="37">
        <v>0</v>
      </c>
      <c r="J73" s="37">
        <f t="shared" si="4"/>
        <v>26081391</v>
      </c>
      <c r="K73" s="37">
        <v>0</v>
      </c>
      <c r="L73" s="44">
        <v>26081391</v>
      </c>
      <c r="M73" s="120">
        <v>0</v>
      </c>
      <c r="N73" s="44">
        <v>0</v>
      </c>
      <c r="P73" s="118"/>
      <c r="Q73" s="118"/>
    </row>
    <row r="74" spans="1:17" ht="12" customHeight="1" x14ac:dyDescent="0.2">
      <c r="A74" s="40">
        <v>63</v>
      </c>
      <c r="B74" s="41" t="s">
        <v>133</v>
      </c>
      <c r="C74" s="46" t="s">
        <v>323</v>
      </c>
      <c r="D74" s="37">
        <f t="shared" si="2"/>
        <v>21374173</v>
      </c>
      <c r="E74" s="37">
        <v>0</v>
      </c>
      <c r="F74" s="37">
        <f t="shared" si="3"/>
        <v>0</v>
      </c>
      <c r="G74" s="37">
        <v>0</v>
      </c>
      <c r="H74" s="37">
        <v>0</v>
      </c>
      <c r="I74" s="37">
        <v>0</v>
      </c>
      <c r="J74" s="37">
        <f t="shared" si="4"/>
        <v>21374173</v>
      </c>
      <c r="K74" s="37">
        <v>0</v>
      </c>
      <c r="L74" s="44">
        <v>21374173</v>
      </c>
      <c r="M74" s="120">
        <v>0</v>
      </c>
      <c r="N74" s="44">
        <v>0</v>
      </c>
      <c r="P74" s="118"/>
      <c r="Q74" s="118"/>
    </row>
    <row r="75" spans="1:17" ht="12" customHeight="1" x14ac:dyDescent="0.2">
      <c r="A75" s="40">
        <v>64</v>
      </c>
      <c r="B75" s="43" t="s">
        <v>134</v>
      </c>
      <c r="C75" s="46" t="s">
        <v>324</v>
      </c>
      <c r="D75" s="37">
        <f t="shared" si="2"/>
        <v>123205621</v>
      </c>
      <c r="E75" s="37">
        <v>5700300</v>
      </c>
      <c r="F75" s="37">
        <f t="shared" si="3"/>
        <v>90007058</v>
      </c>
      <c r="G75" s="37">
        <v>76937369</v>
      </c>
      <c r="H75" s="37">
        <v>0</v>
      </c>
      <c r="I75" s="37">
        <v>13069689</v>
      </c>
      <c r="J75" s="37">
        <f t="shared" si="4"/>
        <v>27498263</v>
      </c>
      <c r="K75" s="37">
        <v>18140061</v>
      </c>
      <c r="L75" s="44">
        <v>6842314</v>
      </c>
      <c r="M75" s="120">
        <v>2515888</v>
      </c>
      <c r="N75" s="44">
        <v>37231114</v>
      </c>
      <c r="P75" s="118"/>
      <c r="Q75" s="118"/>
    </row>
    <row r="76" spans="1:17" ht="12" customHeight="1" x14ac:dyDescent="0.2">
      <c r="A76" s="40">
        <v>65</v>
      </c>
      <c r="B76" s="43" t="s">
        <v>135</v>
      </c>
      <c r="C76" s="42" t="s">
        <v>53</v>
      </c>
      <c r="D76" s="37">
        <f t="shared" si="2"/>
        <v>91746137</v>
      </c>
      <c r="E76" s="37">
        <v>3581303</v>
      </c>
      <c r="F76" s="37">
        <f t="shared" si="3"/>
        <v>60488967</v>
      </c>
      <c r="G76" s="37">
        <v>48279280</v>
      </c>
      <c r="H76" s="37">
        <v>0</v>
      </c>
      <c r="I76" s="37">
        <v>12209687</v>
      </c>
      <c r="J76" s="37">
        <f t="shared" si="4"/>
        <v>27675867</v>
      </c>
      <c r="K76" s="37">
        <v>11580429</v>
      </c>
      <c r="L76" s="44">
        <v>14697032</v>
      </c>
      <c r="M76" s="120">
        <v>1398406</v>
      </c>
      <c r="N76" s="44">
        <v>42234177</v>
      </c>
      <c r="P76" s="118"/>
      <c r="Q76" s="118"/>
    </row>
    <row r="77" spans="1:17" ht="12" customHeight="1" x14ac:dyDescent="0.2">
      <c r="A77" s="40">
        <v>66</v>
      </c>
      <c r="B77" s="43" t="s">
        <v>136</v>
      </c>
      <c r="C77" s="46" t="s">
        <v>325</v>
      </c>
      <c r="D77" s="37">
        <f t="shared" ref="D77:D140" si="5">E77+F77+J77</f>
        <v>164960949</v>
      </c>
      <c r="E77" s="37">
        <v>7738395</v>
      </c>
      <c r="F77" s="37">
        <f t="shared" ref="F77:F140" si="6">G77+H77+I77</f>
        <v>119135463</v>
      </c>
      <c r="G77" s="37">
        <v>104341753</v>
      </c>
      <c r="H77" s="37">
        <v>0</v>
      </c>
      <c r="I77" s="37">
        <v>14793710</v>
      </c>
      <c r="J77" s="37">
        <f t="shared" ref="J77:J140" si="7">K77+L77+M77</f>
        <v>38087091</v>
      </c>
      <c r="K77" s="37">
        <v>25331424</v>
      </c>
      <c r="L77" s="44">
        <v>10268792</v>
      </c>
      <c r="M77" s="120">
        <v>2486875</v>
      </c>
      <c r="N77" s="44">
        <v>59258937</v>
      </c>
      <c r="P77" s="118"/>
      <c r="Q77" s="118"/>
    </row>
    <row r="78" spans="1:17" ht="12" customHeight="1" x14ac:dyDescent="0.2">
      <c r="A78" s="40">
        <v>67</v>
      </c>
      <c r="B78" s="43" t="s">
        <v>137</v>
      </c>
      <c r="C78" s="46" t="s">
        <v>326</v>
      </c>
      <c r="D78" s="37">
        <f t="shared" si="5"/>
        <v>1555981</v>
      </c>
      <c r="E78" s="37">
        <v>0</v>
      </c>
      <c r="F78" s="37">
        <f t="shared" si="6"/>
        <v>0</v>
      </c>
      <c r="G78" s="37">
        <v>0</v>
      </c>
      <c r="H78" s="37">
        <v>0</v>
      </c>
      <c r="I78" s="37">
        <v>0</v>
      </c>
      <c r="J78" s="37">
        <f t="shared" si="7"/>
        <v>1555981</v>
      </c>
      <c r="K78" s="37">
        <v>0</v>
      </c>
      <c r="L78" s="44">
        <v>1555981</v>
      </c>
      <c r="M78" s="120">
        <v>0</v>
      </c>
      <c r="N78" s="44">
        <v>9846</v>
      </c>
      <c r="P78" s="118"/>
      <c r="Q78" s="118"/>
    </row>
    <row r="79" spans="1:17" ht="12" customHeight="1" x14ac:dyDescent="0.2">
      <c r="A79" s="40">
        <v>68</v>
      </c>
      <c r="B79" s="41" t="s">
        <v>138</v>
      </c>
      <c r="C79" s="46" t="s">
        <v>327</v>
      </c>
      <c r="D79" s="37">
        <f t="shared" si="5"/>
        <v>2388207</v>
      </c>
      <c r="E79" s="37">
        <v>0</v>
      </c>
      <c r="F79" s="37">
        <f t="shared" si="6"/>
        <v>0</v>
      </c>
      <c r="G79" s="37">
        <v>0</v>
      </c>
      <c r="H79" s="37">
        <v>0</v>
      </c>
      <c r="I79" s="37">
        <v>0</v>
      </c>
      <c r="J79" s="37">
        <f t="shared" si="7"/>
        <v>2388207</v>
      </c>
      <c r="K79" s="37">
        <v>0</v>
      </c>
      <c r="L79" s="44">
        <v>2388207</v>
      </c>
      <c r="M79" s="120">
        <v>0</v>
      </c>
      <c r="N79" s="44">
        <v>11252</v>
      </c>
      <c r="P79" s="118"/>
      <c r="Q79" s="118"/>
    </row>
    <row r="80" spans="1:17" ht="12" customHeight="1" x14ac:dyDescent="0.2">
      <c r="A80" s="40">
        <v>69</v>
      </c>
      <c r="B80" s="43" t="s">
        <v>139</v>
      </c>
      <c r="C80" s="46" t="s">
        <v>328</v>
      </c>
      <c r="D80" s="37">
        <f t="shared" si="5"/>
        <v>2254179</v>
      </c>
      <c r="E80" s="37">
        <v>0</v>
      </c>
      <c r="F80" s="37">
        <f t="shared" si="6"/>
        <v>0</v>
      </c>
      <c r="G80" s="37">
        <v>0</v>
      </c>
      <c r="H80" s="37">
        <v>0</v>
      </c>
      <c r="I80" s="37">
        <v>0</v>
      </c>
      <c r="J80" s="37">
        <f t="shared" si="7"/>
        <v>2254179</v>
      </c>
      <c r="K80" s="37">
        <v>0</v>
      </c>
      <c r="L80" s="44">
        <v>2254179</v>
      </c>
      <c r="M80" s="120">
        <v>0</v>
      </c>
      <c r="N80" s="44">
        <v>16878</v>
      </c>
      <c r="P80" s="118"/>
      <c r="Q80" s="118"/>
    </row>
    <row r="81" spans="1:17" ht="12" customHeight="1" x14ac:dyDescent="0.2">
      <c r="A81" s="40">
        <v>70</v>
      </c>
      <c r="B81" s="43" t="s">
        <v>140</v>
      </c>
      <c r="C81" s="46" t="s">
        <v>329</v>
      </c>
      <c r="D81" s="37">
        <f t="shared" si="5"/>
        <v>2156929</v>
      </c>
      <c r="E81" s="37">
        <v>0</v>
      </c>
      <c r="F81" s="37">
        <f t="shared" si="6"/>
        <v>0</v>
      </c>
      <c r="G81" s="37">
        <v>0</v>
      </c>
      <c r="H81" s="37">
        <v>0</v>
      </c>
      <c r="I81" s="37">
        <v>0</v>
      </c>
      <c r="J81" s="37">
        <f t="shared" si="7"/>
        <v>2156929</v>
      </c>
      <c r="K81" s="37">
        <v>0</v>
      </c>
      <c r="L81" s="44">
        <v>2156929</v>
      </c>
      <c r="M81" s="120">
        <v>0</v>
      </c>
      <c r="N81" s="44">
        <v>26724</v>
      </c>
      <c r="P81" s="118"/>
      <c r="Q81" s="118"/>
    </row>
    <row r="82" spans="1:17" ht="12" customHeight="1" x14ac:dyDescent="0.2">
      <c r="A82" s="40">
        <v>71</v>
      </c>
      <c r="B82" s="41" t="s">
        <v>141</v>
      </c>
      <c r="C82" s="46" t="s">
        <v>330</v>
      </c>
      <c r="D82" s="37">
        <f t="shared" si="5"/>
        <v>12586867</v>
      </c>
      <c r="E82" s="37">
        <v>0</v>
      </c>
      <c r="F82" s="37">
        <f t="shared" si="6"/>
        <v>0</v>
      </c>
      <c r="G82" s="37">
        <v>0</v>
      </c>
      <c r="H82" s="37">
        <v>0</v>
      </c>
      <c r="I82" s="37">
        <v>0</v>
      </c>
      <c r="J82" s="37">
        <f t="shared" si="7"/>
        <v>12586867</v>
      </c>
      <c r="K82" s="37">
        <v>0</v>
      </c>
      <c r="L82" s="44">
        <v>12586867</v>
      </c>
      <c r="M82" s="120">
        <v>0</v>
      </c>
      <c r="N82" s="44">
        <v>0</v>
      </c>
      <c r="P82" s="118"/>
      <c r="Q82" s="118"/>
    </row>
    <row r="83" spans="1:17" ht="12" customHeight="1" x14ac:dyDescent="0.2">
      <c r="A83" s="40">
        <v>72</v>
      </c>
      <c r="B83" s="41" t="s">
        <v>142</v>
      </c>
      <c r="C83" s="46" t="s">
        <v>331</v>
      </c>
      <c r="D83" s="37">
        <f t="shared" si="5"/>
        <v>1698115</v>
      </c>
      <c r="E83" s="37">
        <v>0</v>
      </c>
      <c r="F83" s="37">
        <f t="shared" si="6"/>
        <v>0</v>
      </c>
      <c r="G83" s="37">
        <v>0</v>
      </c>
      <c r="H83" s="37">
        <v>0</v>
      </c>
      <c r="I83" s="37">
        <v>0</v>
      </c>
      <c r="J83" s="37">
        <f t="shared" si="7"/>
        <v>1698115</v>
      </c>
      <c r="K83" s="37">
        <v>0</v>
      </c>
      <c r="L83" s="44">
        <v>1698115</v>
      </c>
      <c r="M83" s="120">
        <v>0</v>
      </c>
      <c r="N83" s="44">
        <v>14065</v>
      </c>
      <c r="P83" s="118"/>
      <c r="Q83" s="118"/>
    </row>
    <row r="84" spans="1:17" ht="12" customHeight="1" x14ac:dyDescent="0.2">
      <c r="A84" s="40">
        <v>73</v>
      </c>
      <c r="B84" s="41" t="s">
        <v>143</v>
      </c>
      <c r="C84" s="46" t="s">
        <v>332</v>
      </c>
      <c r="D84" s="37">
        <f t="shared" si="5"/>
        <v>3060844</v>
      </c>
      <c r="E84" s="37">
        <v>0</v>
      </c>
      <c r="F84" s="37">
        <f t="shared" si="6"/>
        <v>0</v>
      </c>
      <c r="G84" s="37">
        <v>0</v>
      </c>
      <c r="H84" s="37">
        <v>0</v>
      </c>
      <c r="I84" s="37">
        <v>0</v>
      </c>
      <c r="J84" s="37">
        <f t="shared" si="7"/>
        <v>3060844</v>
      </c>
      <c r="K84" s="37">
        <v>0</v>
      </c>
      <c r="L84" s="44">
        <v>3060844</v>
      </c>
      <c r="M84" s="120">
        <v>0</v>
      </c>
      <c r="N84" s="44">
        <v>0</v>
      </c>
      <c r="P84" s="118"/>
      <c r="Q84" s="118"/>
    </row>
    <row r="85" spans="1:17" ht="12" customHeight="1" x14ac:dyDescent="0.2">
      <c r="A85" s="40">
        <v>74</v>
      </c>
      <c r="B85" s="45" t="s">
        <v>144</v>
      </c>
      <c r="C85" s="46" t="s">
        <v>145</v>
      </c>
      <c r="D85" s="37">
        <f t="shared" si="5"/>
        <v>169507346</v>
      </c>
      <c r="E85" s="37">
        <v>66645864</v>
      </c>
      <c r="F85" s="37">
        <f t="shared" si="6"/>
        <v>66828583</v>
      </c>
      <c r="G85" s="37">
        <v>57440976</v>
      </c>
      <c r="H85" s="37">
        <v>0</v>
      </c>
      <c r="I85" s="37">
        <v>9387607</v>
      </c>
      <c r="J85" s="37">
        <f t="shared" si="7"/>
        <v>36032899</v>
      </c>
      <c r="K85" s="37">
        <v>18435574</v>
      </c>
      <c r="L85" s="44">
        <v>15753832</v>
      </c>
      <c r="M85" s="120">
        <v>1843493</v>
      </c>
      <c r="N85" s="44">
        <v>36435012</v>
      </c>
      <c r="P85" s="118"/>
      <c r="Q85" s="118"/>
    </row>
    <row r="86" spans="1:17" ht="12" customHeight="1" x14ac:dyDescent="0.2">
      <c r="A86" s="40">
        <v>75</v>
      </c>
      <c r="B86" s="41" t="s">
        <v>146</v>
      </c>
      <c r="C86" s="46" t="s">
        <v>333</v>
      </c>
      <c r="D86" s="37">
        <f t="shared" si="5"/>
        <v>248288411</v>
      </c>
      <c r="E86" s="37">
        <v>29079880</v>
      </c>
      <c r="F86" s="37">
        <f t="shared" si="6"/>
        <v>164211420</v>
      </c>
      <c r="G86" s="37">
        <v>139435824</v>
      </c>
      <c r="H86" s="37">
        <v>0</v>
      </c>
      <c r="I86" s="37">
        <v>24775596</v>
      </c>
      <c r="J86" s="37">
        <f t="shared" si="7"/>
        <v>54997111</v>
      </c>
      <c r="K86" s="37">
        <v>34886540</v>
      </c>
      <c r="L86" s="44">
        <v>17583004</v>
      </c>
      <c r="M86" s="120">
        <v>2527567</v>
      </c>
      <c r="N86" s="44">
        <v>52200919</v>
      </c>
      <c r="P86" s="118"/>
      <c r="Q86" s="118"/>
    </row>
    <row r="87" spans="1:17" ht="12" customHeight="1" x14ac:dyDescent="0.2">
      <c r="A87" s="40">
        <v>76</v>
      </c>
      <c r="B87" s="45" t="s">
        <v>147</v>
      </c>
      <c r="C87" s="46" t="s">
        <v>36</v>
      </c>
      <c r="D87" s="37">
        <f t="shared" si="5"/>
        <v>142268053</v>
      </c>
      <c r="E87" s="37">
        <v>6069027</v>
      </c>
      <c r="F87" s="37">
        <f t="shared" si="6"/>
        <v>94615930</v>
      </c>
      <c r="G87" s="37">
        <v>82410633</v>
      </c>
      <c r="H87" s="37">
        <v>0</v>
      </c>
      <c r="I87" s="37">
        <v>12205297</v>
      </c>
      <c r="J87" s="37">
        <f t="shared" si="7"/>
        <v>41583096</v>
      </c>
      <c r="K87" s="37">
        <v>19746053</v>
      </c>
      <c r="L87" s="44">
        <v>19620511</v>
      </c>
      <c r="M87" s="120">
        <v>2216532</v>
      </c>
      <c r="N87" s="44">
        <v>44968490</v>
      </c>
      <c r="P87" s="118"/>
      <c r="Q87" s="118"/>
    </row>
    <row r="88" spans="1:17" ht="12" customHeight="1" x14ac:dyDescent="0.2">
      <c r="A88" s="40">
        <v>77</v>
      </c>
      <c r="B88" s="48" t="s">
        <v>148</v>
      </c>
      <c r="C88" s="49" t="s">
        <v>38</v>
      </c>
      <c r="D88" s="37">
        <f t="shared" si="5"/>
        <v>38520329</v>
      </c>
      <c r="E88" s="37">
        <v>1811253</v>
      </c>
      <c r="F88" s="37">
        <f t="shared" si="6"/>
        <v>28064908</v>
      </c>
      <c r="G88" s="37">
        <v>24359687</v>
      </c>
      <c r="H88" s="37">
        <v>0</v>
      </c>
      <c r="I88" s="37">
        <v>3705221</v>
      </c>
      <c r="J88" s="37">
        <f t="shared" si="7"/>
        <v>8644168</v>
      </c>
      <c r="K88" s="37">
        <v>5783522</v>
      </c>
      <c r="L88" s="44">
        <v>2860646</v>
      </c>
      <c r="M88" s="120">
        <v>0</v>
      </c>
      <c r="N88" s="44">
        <v>11104633</v>
      </c>
      <c r="P88" s="118"/>
      <c r="Q88" s="118"/>
    </row>
    <row r="89" spans="1:17" ht="12" customHeight="1" x14ac:dyDescent="0.2">
      <c r="A89" s="40">
        <v>78</v>
      </c>
      <c r="B89" s="41" t="s">
        <v>149</v>
      </c>
      <c r="C89" s="46" t="s">
        <v>37</v>
      </c>
      <c r="D89" s="37">
        <f t="shared" si="5"/>
        <v>295664073</v>
      </c>
      <c r="E89" s="37">
        <v>9904495</v>
      </c>
      <c r="F89" s="37">
        <f t="shared" si="6"/>
        <v>227488608</v>
      </c>
      <c r="G89" s="37">
        <v>134048354</v>
      </c>
      <c r="H89" s="37">
        <v>58773973</v>
      </c>
      <c r="I89" s="37">
        <v>34666281</v>
      </c>
      <c r="J89" s="37">
        <f t="shared" si="7"/>
        <v>58270970</v>
      </c>
      <c r="K89" s="37">
        <v>32185463</v>
      </c>
      <c r="L89" s="44">
        <v>22968911</v>
      </c>
      <c r="M89" s="120">
        <v>3116596</v>
      </c>
      <c r="N89" s="44">
        <v>82198198</v>
      </c>
      <c r="P89" s="118"/>
      <c r="Q89" s="118"/>
    </row>
    <row r="90" spans="1:17" ht="12" customHeight="1" x14ac:dyDescent="0.2">
      <c r="A90" s="40">
        <v>79</v>
      </c>
      <c r="B90" s="48" t="s">
        <v>150</v>
      </c>
      <c r="C90" s="49" t="s">
        <v>52</v>
      </c>
      <c r="D90" s="37">
        <f t="shared" si="5"/>
        <v>99249138</v>
      </c>
      <c r="E90" s="37">
        <v>81504359</v>
      </c>
      <c r="F90" s="37">
        <f t="shared" si="6"/>
        <v>2863224</v>
      </c>
      <c r="G90" s="37">
        <v>2863224</v>
      </c>
      <c r="H90" s="37">
        <v>0</v>
      </c>
      <c r="I90" s="37">
        <v>0</v>
      </c>
      <c r="J90" s="37">
        <f t="shared" si="7"/>
        <v>14881555</v>
      </c>
      <c r="K90" s="37">
        <v>6840599</v>
      </c>
      <c r="L90" s="44">
        <v>8007509</v>
      </c>
      <c r="M90" s="120">
        <v>33447</v>
      </c>
      <c r="N90" s="44">
        <v>0</v>
      </c>
      <c r="P90" s="118"/>
      <c r="Q90" s="118"/>
    </row>
    <row r="91" spans="1:17" ht="12" customHeight="1" x14ac:dyDescent="0.2">
      <c r="A91" s="40">
        <v>80</v>
      </c>
      <c r="B91" s="41" t="s">
        <v>151</v>
      </c>
      <c r="C91" s="46" t="s">
        <v>334</v>
      </c>
      <c r="D91" s="37">
        <f t="shared" si="5"/>
        <v>222919437</v>
      </c>
      <c r="E91" s="37">
        <v>7909767</v>
      </c>
      <c r="F91" s="37">
        <f t="shared" si="6"/>
        <v>132653166</v>
      </c>
      <c r="G91" s="37">
        <v>107802335</v>
      </c>
      <c r="H91" s="37">
        <v>0</v>
      </c>
      <c r="I91" s="37">
        <v>24850831</v>
      </c>
      <c r="J91" s="37">
        <f t="shared" si="7"/>
        <v>82356504</v>
      </c>
      <c r="K91" s="37">
        <v>26166895</v>
      </c>
      <c r="L91" s="44">
        <v>53785014</v>
      </c>
      <c r="M91" s="120">
        <v>2404595</v>
      </c>
      <c r="N91" s="44">
        <v>52846521</v>
      </c>
      <c r="P91" s="118"/>
      <c r="Q91" s="118"/>
    </row>
    <row r="92" spans="1:17" ht="12" customHeight="1" x14ac:dyDescent="0.2">
      <c r="A92" s="40">
        <v>81</v>
      </c>
      <c r="B92" s="48" t="s">
        <v>152</v>
      </c>
      <c r="C92" s="21" t="s">
        <v>380</v>
      </c>
      <c r="D92" s="37">
        <f t="shared" si="5"/>
        <v>11300480</v>
      </c>
      <c r="E92" s="37">
        <v>0</v>
      </c>
      <c r="F92" s="37">
        <f t="shared" si="6"/>
        <v>0</v>
      </c>
      <c r="G92" s="37">
        <v>0</v>
      </c>
      <c r="H92" s="37">
        <v>0</v>
      </c>
      <c r="I92" s="37">
        <v>0</v>
      </c>
      <c r="J92" s="37">
        <f t="shared" si="7"/>
        <v>11300480</v>
      </c>
      <c r="K92" s="37">
        <v>0</v>
      </c>
      <c r="L92" s="44">
        <v>11300480</v>
      </c>
      <c r="M92" s="120">
        <v>0</v>
      </c>
      <c r="N92" s="44">
        <v>0</v>
      </c>
      <c r="P92" s="118"/>
      <c r="Q92" s="118"/>
    </row>
    <row r="93" spans="1:17" ht="12" customHeight="1" x14ac:dyDescent="0.2">
      <c r="A93" s="40">
        <v>82</v>
      </c>
      <c r="B93" s="43" t="s">
        <v>153</v>
      </c>
      <c r="C93" s="47" t="s">
        <v>287</v>
      </c>
      <c r="D93" s="37">
        <f t="shared" si="5"/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f t="shared" si="7"/>
        <v>0</v>
      </c>
      <c r="K93" s="37">
        <v>0</v>
      </c>
      <c r="L93" s="44">
        <v>0</v>
      </c>
      <c r="M93" s="120">
        <v>0</v>
      </c>
      <c r="N93" s="44">
        <v>0</v>
      </c>
      <c r="P93" s="118"/>
      <c r="Q93" s="118"/>
    </row>
    <row r="94" spans="1:17" ht="22.5" customHeight="1" x14ac:dyDescent="0.2">
      <c r="A94" s="186">
        <v>83</v>
      </c>
      <c r="B94" s="189" t="s">
        <v>154</v>
      </c>
      <c r="C94" s="46" t="s">
        <v>274</v>
      </c>
      <c r="D94" s="37">
        <f t="shared" si="5"/>
        <v>15109424</v>
      </c>
      <c r="E94" s="37">
        <f>E95+E96+E97</f>
        <v>461708</v>
      </c>
      <c r="F94" s="37">
        <f t="shared" ref="F94:I94" si="8">F95+F96+F97</f>
        <v>7073783</v>
      </c>
      <c r="G94" s="37">
        <f t="shared" si="8"/>
        <v>6173218</v>
      </c>
      <c r="H94" s="37">
        <f t="shared" si="8"/>
        <v>0</v>
      </c>
      <c r="I94" s="37">
        <f t="shared" si="8"/>
        <v>900565</v>
      </c>
      <c r="J94" s="37">
        <f t="shared" si="7"/>
        <v>7573933</v>
      </c>
      <c r="K94" s="37">
        <f>K95+K96+K97</f>
        <v>1406999</v>
      </c>
      <c r="L94" s="37">
        <v>6166934</v>
      </c>
      <c r="M94" s="37">
        <f t="shared" ref="M94:N94" si="9">M95+M96+M97</f>
        <v>0</v>
      </c>
      <c r="N94" s="37">
        <f t="shared" si="9"/>
        <v>272869</v>
      </c>
      <c r="P94" s="118"/>
      <c r="Q94" s="118"/>
    </row>
    <row r="95" spans="1:17" ht="36" customHeight="1" x14ac:dyDescent="0.2">
      <c r="A95" s="187"/>
      <c r="B95" s="190"/>
      <c r="C95" s="10" t="s">
        <v>378</v>
      </c>
      <c r="D95" s="38">
        <f t="shared" si="5"/>
        <v>11212420</v>
      </c>
      <c r="E95" s="37">
        <v>461708</v>
      </c>
      <c r="F95" s="37">
        <f t="shared" si="6"/>
        <v>7073783</v>
      </c>
      <c r="G95" s="37">
        <v>6173218</v>
      </c>
      <c r="H95" s="37">
        <v>0</v>
      </c>
      <c r="I95" s="37">
        <v>900565</v>
      </c>
      <c r="J95" s="37">
        <f t="shared" si="7"/>
        <v>3676929</v>
      </c>
      <c r="K95" s="37">
        <v>1406999</v>
      </c>
      <c r="L95" s="44">
        <v>2269930</v>
      </c>
      <c r="M95" s="120">
        <v>0</v>
      </c>
      <c r="N95" s="44">
        <v>272869</v>
      </c>
      <c r="P95" s="118"/>
      <c r="Q95" s="118"/>
    </row>
    <row r="96" spans="1:17" ht="25.5" customHeight="1" x14ac:dyDescent="0.2">
      <c r="A96" s="187"/>
      <c r="B96" s="190"/>
      <c r="C96" s="10" t="s">
        <v>275</v>
      </c>
      <c r="D96" s="37">
        <f t="shared" si="5"/>
        <v>2244204</v>
      </c>
      <c r="E96" s="37">
        <v>0</v>
      </c>
      <c r="F96" s="37">
        <f t="shared" si="6"/>
        <v>0</v>
      </c>
      <c r="G96" s="37">
        <v>0</v>
      </c>
      <c r="H96" s="37">
        <v>0</v>
      </c>
      <c r="I96" s="37">
        <v>0</v>
      </c>
      <c r="J96" s="37">
        <f t="shared" si="7"/>
        <v>2244204</v>
      </c>
      <c r="K96" s="37">
        <v>0</v>
      </c>
      <c r="L96" s="44">
        <v>2244204</v>
      </c>
      <c r="M96" s="120">
        <v>0</v>
      </c>
      <c r="N96" s="44"/>
      <c r="P96" s="118"/>
      <c r="Q96" s="118"/>
    </row>
    <row r="97" spans="1:17" ht="38.25" customHeight="1" x14ac:dyDescent="0.2">
      <c r="A97" s="188"/>
      <c r="B97" s="191"/>
      <c r="C97" s="28" t="s">
        <v>379</v>
      </c>
      <c r="D97" s="37">
        <f t="shared" si="5"/>
        <v>1652800</v>
      </c>
      <c r="E97" s="37">
        <v>0</v>
      </c>
      <c r="F97" s="37">
        <f t="shared" si="6"/>
        <v>0</v>
      </c>
      <c r="G97" s="37">
        <v>0</v>
      </c>
      <c r="H97" s="37">
        <v>0</v>
      </c>
      <c r="I97" s="37">
        <v>0</v>
      </c>
      <c r="J97" s="37">
        <f t="shared" si="7"/>
        <v>1652800</v>
      </c>
      <c r="K97" s="37">
        <v>0</v>
      </c>
      <c r="L97" s="44">
        <v>1652800</v>
      </c>
      <c r="M97" s="120">
        <v>0</v>
      </c>
      <c r="N97" s="44"/>
      <c r="P97" s="118"/>
      <c r="Q97" s="118"/>
    </row>
    <row r="98" spans="1:17" ht="12" customHeight="1" x14ac:dyDescent="0.2">
      <c r="A98" s="40">
        <v>84</v>
      </c>
      <c r="B98" s="43" t="s">
        <v>155</v>
      </c>
      <c r="C98" s="42" t="s">
        <v>51</v>
      </c>
      <c r="D98" s="37">
        <f t="shared" si="5"/>
        <v>1681386</v>
      </c>
      <c r="E98" s="37">
        <v>0</v>
      </c>
      <c r="F98" s="37">
        <f t="shared" si="6"/>
        <v>0</v>
      </c>
      <c r="G98" s="37">
        <v>0</v>
      </c>
      <c r="H98" s="37">
        <v>0</v>
      </c>
      <c r="I98" s="37">
        <v>0</v>
      </c>
      <c r="J98" s="37">
        <f t="shared" si="7"/>
        <v>1681386</v>
      </c>
      <c r="K98" s="37">
        <v>0</v>
      </c>
      <c r="L98" s="44">
        <v>1681386</v>
      </c>
      <c r="M98" s="120">
        <v>0</v>
      </c>
      <c r="N98" s="44">
        <v>0</v>
      </c>
      <c r="P98" s="118"/>
      <c r="Q98" s="118"/>
    </row>
    <row r="99" spans="1:17" ht="12" customHeight="1" x14ac:dyDescent="0.2">
      <c r="A99" s="40">
        <v>85</v>
      </c>
      <c r="B99" s="43" t="s">
        <v>156</v>
      </c>
      <c r="C99" s="49" t="s">
        <v>157</v>
      </c>
      <c r="D99" s="37">
        <f t="shared" si="5"/>
        <v>8505283</v>
      </c>
      <c r="E99" s="37">
        <v>385389</v>
      </c>
      <c r="F99" s="37">
        <f t="shared" si="6"/>
        <v>6084199</v>
      </c>
      <c r="G99" s="37">
        <v>5155509</v>
      </c>
      <c r="H99" s="37">
        <v>0</v>
      </c>
      <c r="I99" s="37">
        <v>928690</v>
      </c>
      <c r="J99" s="37">
        <f t="shared" si="7"/>
        <v>2035695</v>
      </c>
      <c r="K99" s="37">
        <v>1235341</v>
      </c>
      <c r="L99" s="44">
        <v>800354</v>
      </c>
      <c r="M99" s="120">
        <v>0</v>
      </c>
      <c r="N99" s="44">
        <v>3050785</v>
      </c>
      <c r="P99" s="118"/>
      <c r="Q99" s="118"/>
    </row>
    <row r="100" spans="1:17" ht="12" customHeight="1" x14ac:dyDescent="0.2">
      <c r="A100" s="40">
        <v>86</v>
      </c>
      <c r="B100" s="45" t="s">
        <v>158</v>
      </c>
      <c r="C100" s="46" t="s">
        <v>159</v>
      </c>
      <c r="D100" s="37">
        <f t="shared" si="5"/>
        <v>35428288</v>
      </c>
      <c r="E100" s="37">
        <v>1561986</v>
      </c>
      <c r="F100" s="37">
        <f t="shared" si="6"/>
        <v>26079625</v>
      </c>
      <c r="G100" s="37">
        <v>21327317</v>
      </c>
      <c r="H100" s="37">
        <v>0</v>
      </c>
      <c r="I100" s="37">
        <v>4752308</v>
      </c>
      <c r="J100" s="37">
        <f t="shared" si="7"/>
        <v>7786677</v>
      </c>
      <c r="K100" s="37">
        <v>5081584</v>
      </c>
      <c r="L100" s="44">
        <v>2705093</v>
      </c>
      <c r="M100" s="120">
        <v>0</v>
      </c>
      <c r="N100" s="44">
        <v>9409753</v>
      </c>
      <c r="P100" s="118"/>
      <c r="Q100" s="118"/>
    </row>
    <row r="101" spans="1:17" ht="12" customHeight="1" x14ac:dyDescent="0.2">
      <c r="A101" s="40">
        <v>87</v>
      </c>
      <c r="B101" s="43" t="s">
        <v>160</v>
      </c>
      <c r="C101" s="42" t="s">
        <v>28</v>
      </c>
      <c r="D101" s="37">
        <f t="shared" si="5"/>
        <v>32696607</v>
      </c>
      <c r="E101" s="37">
        <v>11545971</v>
      </c>
      <c r="F101" s="37">
        <f t="shared" si="6"/>
        <v>14991634</v>
      </c>
      <c r="G101" s="37">
        <v>13344433</v>
      </c>
      <c r="H101" s="37">
        <v>0</v>
      </c>
      <c r="I101" s="37">
        <v>1647201</v>
      </c>
      <c r="J101" s="37">
        <f t="shared" si="7"/>
        <v>6159002</v>
      </c>
      <c r="K101" s="37">
        <v>4213430</v>
      </c>
      <c r="L101" s="44">
        <v>1941637</v>
      </c>
      <c r="M101" s="120">
        <v>3935</v>
      </c>
      <c r="N101" s="44">
        <v>6441953</v>
      </c>
      <c r="P101" s="118"/>
      <c r="Q101" s="118"/>
    </row>
    <row r="102" spans="1:17" ht="12" customHeight="1" x14ac:dyDescent="0.2">
      <c r="A102" s="40">
        <v>88</v>
      </c>
      <c r="B102" s="45" t="s">
        <v>161</v>
      </c>
      <c r="C102" s="46" t="s">
        <v>12</v>
      </c>
      <c r="D102" s="37">
        <f t="shared" si="5"/>
        <v>30835397</v>
      </c>
      <c r="E102" s="37">
        <v>11685197</v>
      </c>
      <c r="F102" s="37">
        <f t="shared" si="6"/>
        <v>13658356</v>
      </c>
      <c r="G102" s="37">
        <v>12775268</v>
      </c>
      <c r="H102" s="37">
        <v>0</v>
      </c>
      <c r="I102" s="37">
        <v>883088</v>
      </c>
      <c r="J102" s="37">
        <f t="shared" si="7"/>
        <v>5491844</v>
      </c>
      <c r="K102" s="37">
        <v>4289596</v>
      </c>
      <c r="L102" s="44">
        <v>1200280</v>
      </c>
      <c r="M102" s="120">
        <v>1968</v>
      </c>
      <c r="N102" s="44">
        <v>5039633</v>
      </c>
      <c r="P102" s="118"/>
      <c r="Q102" s="118"/>
    </row>
    <row r="103" spans="1:17" ht="12" customHeight="1" x14ac:dyDescent="0.2">
      <c r="A103" s="40">
        <v>89</v>
      </c>
      <c r="B103" s="45" t="s">
        <v>162</v>
      </c>
      <c r="C103" s="46" t="s">
        <v>27</v>
      </c>
      <c r="D103" s="37">
        <f t="shared" si="5"/>
        <v>97256485</v>
      </c>
      <c r="E103" s="37">
        <v>33833487</v>
      </c>
      <c r="F103" s="37">
        <f t="shared" si="6"/>
        <v>41907126</v>
      </c>
      <c r="G103" s="37">
        <v>36640847</v>
      </c>
      <c r="H103" s="37">
        <v>0</v>
      </c>
      <c r="I103" s="37">
        <v>5266279</v>
      </c>
      <c r="J103" s="37">
        <f t="shared" si="7"/>
        <v>21515872</v>
      </c>
      <c r="K103" s="37">
        <v>11877446</v>
      </c>
      <c r="L103" s="44">
        <v>8318374</v>
      </c>
      <c r="M103" s="120">
        <v>1320052</v>
      </c>
      <c r="N103" s="44">
        <v>18481936</v>
      </c>
      <c r="P103" s="118"/>
      <c r="Q103" s="118"/>
    </row>
    <row r="104" spans="1:17" ht="12" customHeight="1" x14ac:dyDescent="0.2">
      <c r="A104" s="40">
        <v>90</v>
      </c>
      <c r="B104" s="43" t="s">
        <v>163</v>
      </c>
      <c r="C104" s="49" t="s">
        <v>45</v>
      </c>
      <c r="D104" s="37">
        <f t="shared" si="5"/>
        <v>39046130</v>
      </c>
      <c r="E104" s="37">
        <v>13400584</v>
      </c>
      <c r="F104" s="37">
        <f t="shared" si="6"/>
        <v>17885592</v>
      </c>
      <c r="G104" s="37">
        <v>15498363</v>
      </c>
      <c r="H104" s="37">
        <v>0</v>
      </c>
      <c r="I104" s="37">
        <v>2387229</v>
      </c>
      <c r="J104" s="37">
        <f t="shared" si="7"/>
        <v>7759954</v>
      </c>
      <c r="K104" s="37">
        <v>5110392</v>
      </c>
      <c r="L104" s="44">
        <v>2647594</v>
      </c>
      <c r="M104" s="120">
        <v>1968</v>
      </c>
      <c r="N104" s="44">
        <v>7404027</v>
      </c>
      <c r="P104" s="118"/>
      <c r="Q104" s="118"/>
    </row>
    <row r="105" spans="1:17" ht="12" customHeight="1" x14ac:dyDescent="0.2">
      <c r="A105" s="40">
        <v>91</v>
      </c>
      <c r="B105" s="43" t="s">
        <v>164</v>
      </c>
      <c r="C105" s="42" t="s">
        <v>33</v>
      </c>
      <c r="D105" s="37">
        <f t="shared" si="5"/>
        <v>47892152</v>
      </c>
      <c r="E105" s="37">
        <v>11783015</v>
      </c>
      <c r="F105" s="37">
        <f t="shared" si="6"/>
        <v>23392006</v>
      </c>
      <c r="G105" s="37">
        <v>20185569</v>
      </c>
      <c r="H105" s="37">
        <v>0</v>
      </c>
      <c r="I105" s="37">
        <v>3206437</v>
      </c>
      <c r="J105" s="37">
        <f t="shared" si="7"/>
        <v>12717131</v>
      </c>
      <c r="K105" s="37">
        <v>6290675</v>
      </c>
      <c r="L105" s="44">
        <v>5075043</v>
      </c>
      <c r="M105" s="120">
        <v>1351413</v>
      </c>
      <c r="N105" s="44">
        <v>14747572</v>
      </c>
      <c r="P105" s="118"/>
      <c r="Q105" s="118"/>
    </row>
    <row r="106" spans="1:17" ht="12" customHeight="1" x14ac:dyDescent="0.2">
      <c r="A106" s="40">
        <v>92</v>
      </c>
      <c r="B106" s="41" t="s">
        <v>165</v>
      </c>
      <c r="C106" s="42" t="s">
        <v>29</v>
      </c>
      <c r="D106" s="37">
        <f t="shared" si="5"/>
        <v>104831436</v>
      </c>
      <c r="E106" s="37">
        <v>39211210</v>
      </c>
      <c r="F106" s="37">
        <f t="shared" si="6"/>
        <v>45513577</v>
      </c>
      <c r="G106" s="37">
        <v>41633995</v>
      </c>
      <c r="H106" s="37">
        <v>0</v>
      </c>
      <c r="I106" s="37">
        <v>3879582</v>
      </c>
      <c r="J106" s="37">
        <f t="shared" si="7"/>
        <v>20106649</v>
      </c>
      <c r="K106" s="37">
        <v>14206200</v>
      </c>
      <c r="L106" s="44">
        <v>4799675</v>
      </c>
      <c r="M106" s="120">
        <v>1100774</v>
      </c>
      <c r="N106" s="44">
        <v>13581550</v>
      </c>
      <c r="P106" s="118"/>
      <c r="Q106" s="118"/>
    </row>
    <row r="107" spans="1:17" ht="12" customHeight="1" x14ac:dyDescent="0.2">
      <c r="A107" s="40">
        <v>93</v>
      </c>
      <c r="B107" s="41" t="s">
        <v>166</v>
      </c>
      <c r="C107" s="42" t="s">
        <v>30</v>
      </c>
      <c r="D107" s="37">
        <f t="shared" si="5"/>
        <v>88675977</v>
      </c>
      <c r="E107" s="37">
        <v>25363627</v>
      </c>
      <c r="F107" s="37">
        <f t="shared" si="6"/>
        <v>39508686</v>
      </c>
      <c r="G107" s="37">
        <v>34156393</v>
      </c>
      <c r="H107" s="37">
        <v>0</v>
      </c>
      <c r="I107" s="37">
        <v>5352293</v>
      </c>
      <c r="J107" s="37">
        <f t="shared" si="7"/>
        <v>23803664</v>
      </c>
      <c r="K107" s="37">
        <v>11338991</v>
      </c>
      <c r="L107" s="44">
        <v>11180534</v>
      </c>
      <c r="M107" s="120">
        <v>1284139</v>
      </c>
      <c r="N107" s="44">
        <v>11802277</v>
      </c>
      <c r="P107" s="118"/>
      <c r="Q107" s="118"/>
    </row>
    <row r="108" spans="1:17" ht="12" customHeight="1" x14ac:dyDescent="0.2">
      <c r="A108" s="40">
        <v>94</v>
      </c>
      <c r="B108" s="45" t="s">
        <v>167</v>
      </c>
      <c r="C108" s="46" t="s">
        <v>14</v>
      </c>
      <c r="D108" s="37">
        <f t="shared" si="5"/>
        <v>29988231</v>
      </c>
      <c r="E108" s="37">
        <v>10227259</v>
      </c>
      <c r="F108" s="37">
        <f t="shared" si="6"/>
        <v>13011465</v>
      </c>
      <c r="G108" s="37">
        <v>12215703</v>
      </c>
      <c r="H108" s="37">
        <v>0</v>
      </c>
      <c r="I108" s="37">
        <v>795762</v>
      </c>
      <c r="J108" s="37">
        <f t="shared" si="7"/>
        <v>6749507</v>
      </c>
      <c r="K108" s="37">
        <v>3916962</v>
      </c>
      <c r="L108" s="44">
        <v>2463329</v>
      </c>
      <c r="M108" s="120">
        <v>369216</v>
      </c>
      <c r="N108" s="44">
        <v>7022854</v>
      </c>
      <c r="P108" s="118"/>
      <c r="Q108" s="118"/>
    </row>
    <row r="109" spans="1:17" ht="12" customHeight="1" x14ac:dyDescent="0.2">
      <c r="A109" s="40">
        <v>95</v>
      </c>
      <c r="B109" s="48" t="s">
        <v>168</v>
      </c>
      <c r="C109" s="49" t="s">
        <v>31</v>
      </c>
      <c r="D109" s="37">
        <f t="shared" si="5"/>
        <v>45164112</v>
      </c>
      <c r="E109" s="37">
        <v>14403013</v>
      </c>
      <c r="F109" s="37">
        <f t="shared" si="6"/>
        <v>21348572</v>
      </c>
      <c r="G109" s="37">
        <v>18575220</v>
      </c>
      <c r="H109" s="37">
        <v>0</v>
      </c>
      <c r="I109" s="37">
        <v>2773352</v>
      </c>
      <c r="J109" s="37">
        <f t="shared" si="7"/>
        <v>9412527</v>
      </c>
      <c r="K109" s="37">
        <v>6097892</v>
      </c>
      <c r="L109" s="44">
        <v>3308732</v>
      </c>
      <c r="M109" s="120">
        <v>5903</v>
      </c>
      <c r="N109" s="44">
        <v>10155219</v>
      </c>
      <c r="P109" s="118"/>
      <c r="Q109" s="118"/>
    </row>
    <row r="110" spans="1:17" ht="12" customHeight="1" x14ac:dyDescent="0.2">
      <c r="A110" s="40">
        <v>96</v>
      </c>
      <c r="B110" s="41" t="s">
        <v>169</v>
      </c>
      <c r="C110" s="42" t="s">
        <v>15</v>
      </c>
      <c r="D110" s="37">
        <f t="shared" si="5"/>
        <v>45060542</v>
      </c>
      <c r="E110" s="37">
        <v>15770643</v>
      </c>
      <c r="F110" s="37">
        <f t="shared" si="6"/>
        <v>18794990</v>
      </c>
      <c r="G110" s="37">
        <v>17763603</v>
      </c>
      <c r="H110" s="37">
        <v>0</v>
      </c>
      <c r="I110" s="37">
        <v>1031387</v>
      </c>
      <c r="J110" s="37">
        <f t="shared" si="7"/>
        <v>10494909</v>
      </c>
      <c r="K110" s="37">
        <v>5861898</v>
      </c>
      <c r="L110" s="44">
        <v>4631043</v>
      </c>
      <c r="M110" s="120">
        <v>1968</v>
      </c>
      <c r="N110" s="44">
        <v>9745916</v>
      </c>
      <c r="P110" s="118"/>
      <c r="Q110" s="118"/>
    </row>
    <row r="111" spans="1:17" ht="12" customHeight="1" x14ac:dyDescent="0.2">
      <c r="A111" s="40">
        <v>97</v>
      </c>
      <c r="B111" s="43" t="s">
        <v>170</v>
      </c>
      <c r="C111" s="42" t="s">
        <v>13</v>
      </c>
      <c r="D111" s="37">
        <f t="shared" si="5"/>
        <v>62419014</v>
      </c>
      <c r="E111" s="37">
        <v>19883311</v>
      </c>
      <c r="F111" s="37">
        <f t="shared" si="6"/>
        <v>22622126</v>
      </c>
      <c r="G111" s="37">
        <v>20697766</v>
      </c>
      <c r="H111" s="37">
        <v>0</v>
      </c>
      <c r="I111" s="37">
        <v>1924360</v>
      </c>
      <c r="J111" s="37">
        <f t="shared" si="7"/>
        <v>19913577</v>
      </c>
      <c r="K111" s="37">
        <v>6926523</v>
      </c>
      <c r="L111" s="44">
        <v>12389085</v>
      </c>
      <c r="M111" s="120">
        <v>597969</v>
      </c>
      <c r="N111" s="44">
        <v>9014515</v>
      </c>
      <c r="P111" s="118"/>
      <c r="Q111" s="118"/>
    </row>
    <row r="112" spans="1:17" ht="12" customHeight="1" x14ac:dyDescent="0.2">
      <c r="A112" s="40">
        <v>98</v>
      </c>
      <c r="B112" s="45" t="s">
        <v>171</v>
      </c>
      <c r="C112" s="46" t="s">
        <v>32</v>
      </c>
      <c r="D112" s="37">
        <f t="shared" si="5"/>
        <v>39885118</v>
      </c>
      <c r="E112" s="37">
        <v>13189940</v>
      </c>
      <c r="F112" s="37">
        <f t="shared" si="6"/>
        <v>15990128</v>
      </c>
      <c r="G112" s="37">
        <v>14007490</v>
      </c>
      <c r="H112" s="37">
        <v>0</v>
      </c>
      <c r="I112" s="37">
        <v>1982638</v>
      </c>
      <c r="J112" s="37">
        <f t="shared" si="7"/>
        <v>10705050</v>
      </c>
      <c r="K112" s="37">
        <v>4577440</v>
      </c>
      <c r="L112" s="44">
        <v>6119740</v>
      </c>
      <c r="M112" s="120">
        <v>7870</v>
      </c>
      <c r="N112" s="44">
        <v>6112823</v>
      </c>
      <c r="P112" s="118"/>
      <c r="Q112" s="118"/>
    </row>
    <row r="113" spans="1:17" ht="12" customHeight="1" x14ac:dyDescent="0.2">
      <c r="A113" s="40">
        <v>99</v>
      </c>
      <c r="B113" s="45" t="s">
        <v>172</v>
      </c>
      <c r="C113" s="46" t="s">
        <v>55</v>
      </c>
      <c r="D113" s="37">
        <f t="shared" si="5"/>
        <v>51181758</v>
      </c>
      <c r="E113" s="37">
        <v>16429026</v>
      </c>
      <c r="F113" s="37">
        <f t="shared" si="6"/>
        <v>22525733</v>
      </c>
      <c r="G113" s="37">
        <v>20494029</v>
      </c>
      <c r="H113" s="37">
        <v>0</v>
      </c>
      <c r="I113" s="37">
        <v>2031704</v>
      </c>
      <c r="J113" s="37">
        <f t="shared" si="7"/>
        <v>12226999</v>
      </c>
      <c r="K113" s="37">
        <v>6607823</v>
      </c>
      <c r="L113" s="44">
        <v>4591962</v>
      </c>
      <c r="M113" s="120">
        <v>1027214</v>
      </c>
      <c r="N113" s="44">
        <v>11783992</v>
      </c>
      <c r="P113" s="118"/>
      <c r="Q113" s="118"/>
    </row>
    <row r="114" spans="1:17" ht="12" customHeight="1" x14ac:dyDescent="0.2">
      <c r="A114" s="40">
        <v>100</v>
      </c>
      <c r="B114" s="41" t="s">
        <v>173</v>
      </c>
      <c r="C114" s="42" t="s">
        <v>34</v>
      </c>
      <c r="D114" s="37">
        <f t="shared" si="5"/>
        <v>85922902</v>
      </c>
      <c r="E114" s="37">
        <v>25844942</v>
      </c>
      <c r="F114" s="37">
        <f t="shared" si="6"/>
        <v>38895928</v>
      </c>
      <c r="G114" s="37">
        <v>35329853</v>
      </c>
      <c r="H114" s="37">
        <v>0</v>
      </c>
      <c r="I114" s="37">
        <v>3566075</v>
      </c>
      <c r="J114" s="37">
        <f t="shared" si="7"/>
        <v>21182032</v>
      </c>
      <c r="K114" s="37">
        <v>11279717</v>
      </c>
      <c r="L114" s="44">
        <v>8949511</v>
      </c>
      <c r="M114" s="120">
        <v>952804</v>
      </c>
      <c r="N114" s="44">
        <v>18078259</v>
      </c>
      <c r="P114" s="118"/>
      <c r="Q114" s="118"/>
    </row>
    <row r="115" spans="1:17" ht="12" customHeight="1" x14ac:dyDescent="0.2">
      <c r="A115" s="40">
        <v>101</v>
      </c>
      <c r="B115" s="43" t="s">
        <v>174</v>
      </c>
      <c r="C115" s="42" t="s">
        <v>243</v>
      </c>
      <c r="D115" s="37">
        <f t="shared" si="5"/>
        <v>39998111</v>
      </c>
      <c r="E115" s="37">
        <v>12929140</v>
      </c>
      <c r="F115" s="37">
        <f t="shared" si="6"/>
        <v>18900183</v>
      </c>
      <c r="G115" s="37">
        <v>16237775</v>
      </c>
      <c r="H115" s="37">
        <v>0</v>
      </c>
      <c r="I115" s="37">
        <v>2662408</v>
      </c>
      <c r="J115" s="37">
        <f t="shared" si="7"/>
        <v>8168788</v>
      </c>
      <c r="K115" s="37">
        <v>5259150</v>
      </c>
      <c r="L115" s="44">
        <v>2903735</v>
      </c>
      <c r="M115" s="120">
        <v>5903</v>
      </c>
      <c r="N115" s="44">
        <v>9914700</v>
      </c>
      <c r="P115" s="118"/>
      <c r="Q115" s="118"/>
    </row>
    <row r="116" spans="1:17" ht="12" customHeight="1" x14ac:dyDescent="0.2">
      <c r="A116" s="40">
        <v>102</v>
      </c>
      <c r="B116" s="41" t="s">
        <v>175</v>
      </c>
      <c r="C116" s="46" t="s">
        <v>176</v>
      </c>
      <c r="D116" s="37">
        <f t="shared" si="5"/>
        <v>1359119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f t="shared" si="7"/>
        <v>1359119</v>
      </c>
      <c r="K116" s="37"/>
      <c r="L116" s="44">
        <v>1359119</v>
      </c>
      <c r="M116" s="120">
        <v>0</v>
      </c>
      <c r="N116" s="44">
        <v>0</v>
      </c>
      <c r="P116" s="118"/>
      <c r="Q116" s="118"/>
    </row>
    <row r="117" spans="1:17" ht="12" customHeight="1" x14ac:dyDescent="0.2">
      <c r="A117" s="40">
        <v>103</v>
      </c>
      <c r="B117" s="41" t="s">
        <v>177</v>
      </c>
      <c r="C117" s="42" t="s">
        <v>178</v>
      </c>
      <c r="D117" s="37">
        <f t="shared" si="5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f t="shared" si="7"/>
        <v>0</v>
      </c>
      <c r="K117" s="37"/>
      <c r="L117" s="44">
        <v>0</v>
      </c>
      <c r="M117" s="120">
        <v>0</v>
      </c>
      <c r="N117" s="44">
        <v>0</v>
      </c>
      <c r="P117" s="118"/>
      <c r="Q117" s="118"/>
    </row>
    <row r="118" spans="1:17" ht="12" customHeight="1" x14ac:dyDescent="0.2">
      <c r="A118" s="40">
        <v>104</v>
      </c>
      <c r="B118" s="45" t="s">
        <v>179</v>
      </c>
      <c r="C118" s="46" t="s">
        <v>180</v>
      </c>
      <c r="D118" s="37">
        <f t="shared" si="5"/>
        <v>193528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f t="shared" si="7"/>
        <v>193528</v>
      </c>
      <c r="K118" s="37"/>
      <c r="L118" s="44">
        <v>193528</v>
      </c>
      <c r="M118" s="120">
        <v>0</v>
      </c>
      <c r="N118" s="44">
        <v>0</v>
      </c>
      <c r="P118" s="118"/>
      <c r="Q118" s="118"/>
    </row>
    <row r="119" spans="1:17" ht="12" customHeight="1" x14ac:dyDescent="0.2">
      <c r="A119" s="40">
        <v>105</v>
      </c>
      <c r="B119" s="45" t="s">
        <v>181</v>
      </c>
      <c r="C119" s="46" t="s">
        <v>182</v>
      </c>
      <c r="D119" s="37">
        <f t="shared" si="5"/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f t="shared" si="7"/>
        <v>0</v>
      </c>
      <c r="K119" s="37"/>
      <c r="L119" s="44">
        <v>0</v>
      </c>
      <c r="M119" s="120">
        <v>0</v>
      </c>
      <c r="N119" s="44">
        <v>0</v>
      </c>
      <c r="P119" s="118"/>
      <c r="Q119" s="118"/>
    </row>
    <row r="120" spans="1:17" ht="12" customHeight="1" x14ac:dyDescent="0.2">
      <c r="A120" s="40">
        <v>106</v>
      </c>
      <c r="B120" s="45" t="s">
        <v>183</v>
      </c>
      <c r="C120" s="46" t="s">
        <v>184</v>
      </c>
      <c r="D120" s="37">
        <f t="shared" si="5"/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f t="shared" si="7"/>
        <v>0</v>
      </c>
      <c r="K120" s="37"/>
      <c r="L120" s="44">
        <v>0</v>
      </c>
      <c r="M120" s="120">
        <v>0</v>
      </c>
      <c r="N120" s="44">
        <v>0</v>
      </c>
      <c r="P120" s="118"/>
      <c r="Q120" s="118"/>
    </row>
    <row r="121" spans="1:17" ht="12" customHeight="1" x14ac:dyDescent="0.2">
      <c r="A121" s="40">
        <v>107</v>
      </c>
      <c r="B121" s="45" t="s">
        <v>185</v>
      </c>
      <c r="C121" s="46" t="s">
        <v>186</v>
      </c>
      <c r="D121" s="37">
        <f t="shared" si="5"/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 t="shared" si="7"/>
        <v>0</v>
      </c>
      <c r="K121" s="37"/>
      <c r="L121" s="44">
        <v>0</v>
      </c>
      <c r="M121" s="120">
        <v>0</v>
      </c>
      <c r="N121" s="44">
        <v>0</v>
      </c>
      <c r="P121" s="118"/>
      <c r="Q121" s="118"/>
    </row>
    <row r="122" spans="1:17" ht="12" customHeight="1" x14ac:dyDescent="0.2">
      <c r="A122" s="40">
        <v>108</v>
      </c>
      <c r="B122" s="45" t="s">
        <v>187</v>
      </c>
      <c r="C122" s="46" t="s">
        <v>188</v>
      </c>
      <c r="D122" s="37">
        <f t="shared" si="5"/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7"/>
        <v>0</v>
      </c>
      <c r="K122" s="37"/>
      <c r="L122" s="44">
        <v>0</v>
      </c>
      <c r="M122" s="120">
        <v>0</v>
      </c>
      <c r="N122" s="44">
        <v>0</v>
      </c>
      <c r="P122" s="118"/>
      <c r="Q122" s="118"/>
    </row>
    <row r="123" spans="1:17" ht="12" customHeight="1" x14ac:dyDescent="0.2">
      <c r="A123" s="40">
        <v>109</v>
      </c>
      <c r="B123" s="45" t="s">
        <v>189</v>
      </c>
      <c r="C123" s="46" t="s">
        <v>190</v>
      </c>
      <c r="D123" s="37">
        <f t="shared" si="5"/>
        <v>4974934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f t="shared" si="7"/>
        <v>4974934</v>
      </c>
      <c r="K123" s="37"/>
      <c r="L123" s="44">
        <v>4974934</v>
      </c>
      <c r="M123" s="120">
        <v>0</v>
      </c>
      <c r="N123" s="44">
        <v>0</v>
      </c>
      <c r="P123" s="118"/>
      <c r="Q123" s="118"/>
    </row>
    <row r="124" spans="1:17" ht="12" customHeight="1" x14ac:dyDescent="0.2">
      <c r="A124" s="40">
        <v>110</v>
      </c>
      <c r="B124" s="55" t="s">
        <v>191</v>
      </c>
      <c r="C124" s="56" t="s">
        <v>192</v>
      </c>
      <c r="D124" s="37">
        <f t="shared" si="5"/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f t="shared" si="7"/>
        <v>0</v>
      </c>
      <c r="K124" s="37"/>
      <c r="L124" s="44">
        <v>0</v>
      </c>
      <c r="M124" s="120">
        <v>0</v>
      </c>
      <c r="N124" s="44">
        <v>0</v>
      </c>
      <c r="P124" s="118"/>
      <c r="Q124" s="118"/>
    </row>
    <row r="125" spans="1:17" ht="12" customHeight="1" x14ac:dyDescent="0.2">
      <c r="A125" s="40">
        <v>111</v>
      </c>
      <c r="B125" s="55" t="s">
        <v>276</v>
      </c>
      <c r="C125" s="56" t="s">
        <v>252</v>
      </c>
      <c r="D125" s="37">
        <f t="shared" si="5"/>
        <v>260002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f t="shared" si="7"/>
        <v>260002</v>
      </c>
      <c r="K125" s="37"/>
      <c r="L125" s="44">
        <v>260002</v>
      </c>
      <c r="M125" s="120">
        <v>0</v>
      </c>
      <c r="N125" s="44">
        <v>0</v>
      </c>
      <c r="P125" s="118"/>
      <c r="Q125" s="118"/>
    </row>
    <row r="126" spans="1:17" ht="12" customHeight="1" x14ac:dyDescent="0.2">
      <c r="A126" s="40">
        <v>112</v>
      </c>
      <c r="B126" s="43" t="s">
        <v>193</v>
      </c>
      <c r="C126" s="42" t="s">
        <v>194</v>
      </c>
      <c r="D126" s="37">
        <f t="shared" si="5"/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f t="shared" si="7"/>
        <v>0</v>
      </c>
      <c r="K126" s="37"/>
      <c r="L126" s="44">
        <v>0</v>
      </c>
      <c r="M126" s="120">
        <v>0</v>
      </c>
      <c r="N126" s="44">
        <v>0</v>
      </c>
      <c r="P126" s="118"/>
      <c r="Q126" s="118"/>
    </row>
    <row r="127" spans="1:17" ht="12" customHeight="1" x14ac:dyDescent="0.2">
      <c r="A127" s="40">
        <v>113</v>
      </c>
      <c r="B127" s="45" t="s">
        <v>195</v>
      </c>
      <c r="C127" s="46" t="s">
        <v>196</v>
      </c>
      <c r="D127" s="37">
        <f t="shared" si="5"/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f t="shared" si="7"/>
        <v>0</v>
      </c>
      <c r="K127" s="37"/>
      <c r="L127" s="44">
        <v>0</v>
      </c>
      <c r="M127" s="120">
        <v>0</v>
      </c>
      <c r="N127" s="44">
        <v>0</v>
      </c>
      <c r="P127" s="118"/>
      <c r="Q127" s="118"/>
    </row>
    <row r="128" spans="1:17" ht="12" customHeight="1" x14ac:dyDescent="0.2">
      <c r="A128" s="40">
        <v>114</v>
      </c>
      <c r="B128" s="41" t="s">
        <v>197</v>
      </c>
      <c r="C128" s="57" t="s">
        <v>198</v>
      </c>
      <c r="D128" s="37">
        <f t="shared" si="5"/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f t="shared" si="7"/>
        <v>0</v>
      </c>
      <c r="K128" s="37"/>
      <c r="L128" s="44">
        <v>0</v>
      </c>
      <c r="M128" s="120">
        <v>0</v>
      </c>
      <c r="N128" s="44">
        <v>0</v>
      </c>
      <c r="P128" s="118"/>
      <c r="Q128" s="118"/>
    </row>
    <row r="129" spans="1:17" ht="12" customHeight="1" x14ac:dyDescent="0.2">
      <c r="A129" s="40">
        <v>115</v>
      </c>
      <c r="B129" s="45" t="s">
        <v>199</v>
      </c>
      <c r="C129" s="47" t="s">
        <v>290</v>
      </c>
      <c r="D129" s="37">
        <f t="shared" si="5"/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f t="shared" si="7"/>
        <v>0</v>
      </c>
      <c r="K129" s="37"/>
      <c r="L129" s="44">
        <v>0</v>
      </c>
      <c r="M129" s="120">
        <v>0</v>
      </c>
      <c r="N129" s="44">
        <v>0</v>
      </c>
      <c r="P129" s="118"/>
      <c r="Q129" s="118"/>
    </row>
    <row r="130" spans="1:17" ht="12" customHeight="1" x14ac:dyDescent="0.2">
      <c r="A130" s="40">
        <v>116</v>
      </c>
      <c r="B130" s="43" t="s">
        <v>200</v>
      </c>
      <c r="C130" s="46" t="s">
        <v>335</v>
      </c>
      <c r="D130" s="37">
        <f t="shared" si="5"/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f t="shared" si="7"/>
        <v>0</v>
      </c>
      <c r="K130" s="37"/>
      <c r="L130" s="44">
        <v>0</v>
      </c>
      <c r="M130" s="120">
        <v>0</v>
      </c>
      <c r="N130" s="44">
        <v>0</v>
      </c>
      <c r="P130" s="118"/>
      <c r="Q130" s="118"/>
    </row>
    <row r="131" spans="1:17" ht="12" customHeight="1" x14ac:dyDescent="0.2">
      <c r="A131" s="40">
        <v>117</v>
      </c>
      <c r="B131" s="43" t="s">
        <v>201</v>
      </c>
      <c r="C131" s="46" t="s">
        <v>202</v>
      </c>
      <c r="D131" s="37">
        <f t="shared" si="5"/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f t="shared" si="7"/>
        <v>0</v>
      </c>
      <c r="K131" s="37"/>
      <c r="L131" s="44">
        <v>0</v>
      </c>
      <c r="M131" s="120">
        <v>0</v>
      </c>
      <c r="N131" s="44">
        <v>0</v>
      </c>
      <c r="P131" s="118"/>
      <c r="Q131" s="118"/>
    </row>
    <row r="132" spans="1:17" ht="12" customHeight="1" x14ac:dyDescent="0.2">
      <c r="A132" s="40">
        <v>118</v>
      </c>
      <c r="B132" s="43" t="s">
        <v>203</v>
      </c>
      <c r="C132" s="46" t="s">
        <v>204</v>
      </c>
      <c r="D132" s="37">
        <f t="shared" si="5"/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f t="shared" si="7"/>
        <v>0</v>
      </c>
      <c r="K132" s="37"/>
      <c r="L132" s="44">
        <v>0</v>
      </c>
      <c r="M132" s="120">
        <v>0</v>
      </c>
      <c r="N132" s="44">
        <v>0</v>
      </c>
      <c r="P132" s="118"/>
      <c r="Q132" s="118"/>
    </row>
    <row r="133" spans="1:17" ht="12" customHeight="1" x14ac:dyDescent="0.2">
      <c r="A133" s="40">
        <v>119</v>
      </c>
      <c r="B133" s="41" t="s">
        <v>205</v>
      </c>
      <c r="C133" s="42" t="s">
        <v>206</v>
      </c>
      <c r="D133" s="37">
        <f t="shared" si="5"/>
        <v>236553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f t="shared" si="7"/>
        <v>236553</v>
      </c>
      <c r="K133" s="37"/>
      <c r="L133" s="44">
        <v>236553</v>
      </c>
      <c r="M133" s="120">
        <v>0</v>
      </c>
      <c r="N133" s="44">
        <v>0</v>
      </c>
      <c r="P133" s="118"/>
      <c r="Q133" s="118"/>
    </row>
    <row r="134" spans="1:17" ht="12" customHeight="1" x14ac:dyDescent="0.2">
      <c r="A134" s="40">
        <v>120</v>
      </c>
      <c r="B134" s="43" t="s">
        <v>207</v>
      </c>
      <c r="C134" s="42" t="s">
        <v>208</v>
      </c>
      <c r="D134" s="37">
        <f t="shared" si="5"/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f t="shared" si="7"/>
        <v>0</v>
      </c>
      <c r="K134" s="37"/>
      <c r="L134" s="44">
        <v>0</v>
      </c>
      <c r="M134" s="120">
        <v>0</v>
      </c>
      <c r="N134" s="44">
        <v>0</v>
      </c>
      <c r="P134" s="118"/>
      <c r="Q134" s="118"/>
    </row>
    <row r="135" spans="1:17" ht="12" customHeight="1" x14ac:dyDescent="0.2">
      <c r="A135" s="40">
        <v>121</v>
      </c>
      <c r="B135" s="45" t="s">
        <v>209</v>
      </c>
      <c r="C135" s="46" t="s">
        <v>210</v>
      </c>
      <c r="D135" s="37">
        <f t="shared" si="5"/>
        <v>1658766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f t="shared" si="7"/>
        <v>1658766</v>
      </c>
      <c r="K135" s="37"/>
      <c r="L135" s="44">
        <v>1658766</v>
      </c>
      <c r="M135" s="120">
        <v>0</v>
      </c>
      <c r="N135" s="44">
        <v>0</v>
      </c>
      <c r="P135" s="118"/>
      <c r="Q135" s="118"/>
    </row>
    <row r="136" spans="1:17" ht="12" customHeight="1" x14ac:dyDescent="0.2">
      <c r="A136" s="40">
        <v>122</v>
      </c>
      <c r="B136" s="45" t="s">
        <v>211</v>
      </c>
      <c r="C136" s="93" t="s">
        <v>377</v>
      </c>
      <c r="D136" s="37">
        <f t="shared" si="5"/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f t="shared" si="7"/>
        <v>0</v>
      </c>
      <c r="K136" s="37"/>
      <c r="L136" s="44">
        <v>0</v>
      </c>
      <c r="M136" s="120">
        <v>0</v>
      </c>
      <c r="N136" s="44">
        <v>0</v>
      </c>
      <c r="P136" s="118"/>
      <c r="Q136" s="118"/>
    </row>
    <row r="137" spans="1:17" ht="12" customHeight="1" x14ac:dyDescent="0.2">
      <c r="A137" s="40">
        <v>123</v>
      </c>
      <c r="B137" s="45" t="s">
        <v>212</v>
      </c>
      <c r="C137" s="46" t="s">
        <v>249</v>
      </c>
      <c r="D137" s="37">
        <f t="shared" si="5"/>
        <v>85058426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f t="shared" si="7"/>
        <v>85058426</v>
      </c>
      <c r="K137" s="37"/>
      <c r="L137" s="44">
        <v>85058426</v>
      </c>
      <c r="M137" s="120">
        <v>0</v>
      </c>
      <c r="N137" s="44">
        <v>0</v>
      </c>
      <c r="P137" s="118"/>
      <c r="Q137" s="118"/>
    </row>
    <row r="138" spans="1:17" ht="12" customHeight="1" x14ac:dyDescent="0.2">
      <c r="A138" s="40">
        <v>124</v>
      </c>
      <c r="B138" s="45" t="s">
        <v>213</v>
      </c>
      <c r="C138" s="46" t="s">
        <v>214</v>
      </c>
      <c r="D138" s="37">
        <f t="shared" si="5"/>
        <v>198424458</v>
      </c>
      <c r="E138" s="37">
        <v>0</v>
      </c>
      <c r="F138" s="37">
        <f t="shared" si="6"/>
        <v>38934538</v>
      </c>
      <c r="G138" s="37">
        <v>0</v>
      </c>
      <c r="H138" s="37">
        <v>38934538</v>
      </c>
      <c r="I138" s="37">
        <v>0</v>
      </c>
      <c r="J138" s="37">
        <f t="shared" si="7"/>
        <v>159489920</v>
      </c>
      <c r="K138" s="37"/>
      <c r="L138" s="44">
        <v>159489920</v>
      </c>
      <c r="M138" s="120">
        <v>0</v>
      </c>
      <c r="N138" s="44">
        <v>0</v>
      </c>
      <c r="P138" s="118"/>
      <c r="Q138" s="118"/>
    </row>
    <row r="139" spans="1:17" ht="12" customHeight="1" x14ac:dyDescent="0.2">
      <c r="A139" s="40">
        <v>125</v>
      </c>
      <c r="B139" s="45" t="s">
        <v>215</v>
      </c>
      <c r="C139" s="46" t="s">
        <v>42</v>
      </c>
      <c r="D139" s="37">
        <f t="shared" si="5"/>
        <v>29988030</v>
      </c>
      <c r="E139" s="37">
        <v>0</v>
      </c>
      <c r="F139" s="37">
        <f t="shared" si="6"/>
        <v>0</v>
      </c>
      <c r="G139" s="37">
        <v>0</v>
      </c>
      <c r="H139" s="37">
        <v>0</v>
      </c>
      <c r="I139" s="37">
        <v>0</v>
      </c>
      <c r="J139" s="37">
        <f t="shared" si="7"/>
        <v>29988030</v>
      </c>
      <c r="K139" s="37"/>
      <c r="L139" s="44">
        <v>29988030</v>
      </c>
      <c r="M139" s="120">
        <v>0</v>
      </c>
      <c r="N139" s="44">
        <v>0</v>
      </c>
      <c r="P139" s="118"/>
      <c r="Q139" s="118"/>
    </row>
    <row r="140" spans="1:17" ht="12" customHeight="1" x14ac:dyDescent="0.2">
      <c r="A140" s="40">
        <v>126</v>
      </c>
      <c r="B140" s="41" t="s">
        <v>216</v>
      </c>
      <c r="C140" s="42" t="s">
        <v>48</v>
      </c>
      <c r="D140" s="37">
        <f t="shared" si="5"/>
        <v>45461452</v>
      </c>
      <c r="E140" s="37">
        <v>0</v>
      </c>
      <c r="F140" s="37">
        <f t="shared" si="6"/>
        <v>0</v>
      </c>
      <c r="G140" s="37">
        <v>0</v>
      </c>
      <c r="H140" s="37">
        <v>0</v>
      </c>
      <c r="I140" s="37">
        <v>0</v>
      </c>
      <c r="J140" s="37">
        <f t="shared" si="7"/>
        <v>45461452</v>
      </c>
      <c r="K140" s="37">
        <v>0</v>
      </c>
      <c r="L140" s="44">
        <v>45461452</v>
      </c>
      <c r="M140" s="120">
        <v>0</v>
      </c>
      <c r="N140" s="44">
        <v>0</v>
      </c>
      <c r="P140" s="118"/>
      <c r="Q140" s="118"/>
    </row>
    <row r="141" spans="1:17" ht="12" customHeight="1" x14ac:dyDescent="0.2">
      <c r="A141" s="40">
        <v>127</v>
      </c>
      <c r="B141" s="41" t="s">
        <v>217</v>
      </c>
      <c r="C141" s="46" t="s">
        <v>253</v>
      </c>
      <c r="D141" s="37">
        <f t="shared" ref="D141:D156" si="10">E141+F141+J141</f>
        <v>19535835</v>
      </c>
      <c r="E141" s="37">
        <v>0</v>
      </c>
      <c r="F141" s="37">
        <f t="shared" ref="F141:F147" si="11">G141+H141+I141</f>
        <v>0</v>
      </c>
      <c r="G141" s="37">
        <v>0</v>
      </c>
      <c r="H141" s="37">
        <v>0</v>
      </c>
      <c r="I141" s="37">
        <v>0</v>
      </c>
      <c r="J141" s="37">
        <f t="shared" ref="J141:J154" si="12">K141+L141+M141</f>
        <v>19535835</v>
      </c>
      <c r="K141" s="37">
        <v>0</v>
      </c>
      <c r="L141" s="44">
        <v>19535835</v>
      </c>
      <c r="M141" s="120">
        <v>0</v>
      </c>
      <c r="N141" s="44">
        <v>0</v>
      </c>
      <c r="P141" s="118"/>
      <c r="Q141" s="118"/>
    </row>
    <row r="142" spans="1:17" ht="12" customHeight="1" x14ac:dyDescent="0.2">
      <c r="A142" s="40">
        <v>128</v>
      </c>
      <c r="B142" s="48" t="s">
        <v>218</v>
      </c>
      <c r="C142" s="49" t="s">
        <v>50</v>
      </c>
      <c r="D142" s="37">
        <f t="shared" si="10"/>
        <v>16091603</v>
      </c>
      <c r="E142" s="37">
        <v>0</v>
      </c>
      <c r="F142" s="37">
        <f t="shared" si="11"/>
        <v>0</v>
      </c>
      <c r="G142" s="37">
        <v>0</v>
      </c>
      <c r="H142" s="37">
        <v>0</v>
      </c>
      <c r="I142" s="37">
        <v>0</v>
      </c>
      <c r="J142" s="37">
        <f t="shared" si="12"/>
        <v>16091603</v>
      </c>
      <c r="K142" s="37">
        <v>0</v>
      </c>
      <c r="L142" s="44">
        <v>16091603</v>
      </c>
      <c r="M142" s="120">
        <v>0</v>
      </c>
      <c r="N142" s="44">
        <v>0</v>
      </c>
      <c r="P142" s="118"/>
      <c r="Q142" s="118"/>
    </row>
    <row r="143" spans="1:17" ht="12" customHeight="1" x14ac:dyDescent="0.2">
      <c r="A143" s="40">
        <v>129</v>
      </c>
      <c r="B143" s="45" t="s">
        <v>219</v>
      </c>
      <c r="C143" s="46" t="s">
        <v>49</v>
      </c>
      <c r="D143" s="37">
        <f t="shared" si="10"/>
        <v>31276398</v>
      </c>
      <c r="E143" s="37">
        <v>0</v>
      </c>
      <c r="F143" s="37">
        <f t="shared" si="11"/>
        <v>0</v>
      </c>
      <c r="G143" s="37">
        <v>0</v>
      </c>
      <c r="H143" s="37">
        <v>0</v>
      </c>
      <c r="I143" s="37">
        <v>0</v>
      </c>
      <c r="J143" s="37">
        <f t="shared" si="12"/>
        <v>31276398</v>
      </c>
      <c r="K143" s="37">
        <v>0</v>
      </c>
      <c r="L143" s="44">
        <v>31276398</v>
      </c>
      <c r="M143" s="120">
        <v>0</v>
      </c>
      <c r="N143" s="44">
        <v>0</v>
      </c>
      <c r="P143" s="118"/>
      <c r="Q143" s="118"/>
    </row>
    <row r="144" spans="1:17" ht="12" customHeight="1" x14ac:dyDescent="0.2">
      <c r="A144" s="40">
        <v>130</v>
      </c>
      <c r="B144" s="45" t="s">
        <v>220</v>
      </c>
      <c r="C144" s="46" t="s">
        <v>221</v>
      </c>
      <c r="D144" s="37">
        <f t="shared" si="10"/>
        <v>12625841</v>
      </c>
      <c r="E144" s="37">
        <v>0</v>
      </c>
      <c r="F144" s="37">
        <f t="shared" si="11"/>
        <v>0</v>
      </c>
      <c r="G144" s="37">
        <v>0</v>
      </c>
      <c r="H144" s="37">
        <v>0</v>
      </c>
      <c r="I144" s="37">
        <v>0</v>
      </c>
      <c r="J144" s="37">
        <f t="shared" si="12"/>
        <v>12625841</v>
      </c>
      <c r="K144" s="37">
        <v>0</v>
      </c>
      <c r="L144" s="44">
        <v>12625841</v>
      </c>
      <c r="M144" s="120">
        <v>0</v>
      </c>
      <c r="N144" s="44">
        <v>0</v>
      </c>
      <c r="P144" s="118"/>
      <c r="Q144" s="118"/>
    </row>
    <row r="145" spans="1:17" ht="12" customHeight="1" x14ac:dyDescent="0.2">
      <c r="A145" s="40">
        <v>131</v>
      </c>
      <c r="B145" s="45" t="s">
        <v>222</v>
      </c>
      <c r="C145" s="46" t="s">
        <v>43</v>
      </c>
      <c r="D145" s="37">
        <f t="shared" si="10"/>
        <v>20204538</v>
      </c>
      <c r="E145" s="37">
        <v>0</v>
      </c>
      <c r="F145" s="37">
        <f t="shared" si="11"/>
        <v>0</v>
      </c>
      <c r="G145" s="37">
        <v>0</v>
      </c>
      <c r="H145" s="37">
        <v>0</v>
      </c>
      <c r="I145" s="37">
        <v>0</v>
      </c>
      <c r="J145" s="37">
        <f t="shared" si="12"/>
        <v>20204538</v>
      </c>
      <c r="K145" s="37">
        <v>0</v>
      </c>
      <c r="L145" s="44">
        <v>20204538</v>
      </c>
      <c r="M145" s="120">
        <v>0</v>
      </c>
      <c r="N145" s="44">
        <v>0</v>
      </c>
      <c r="P145" s="118"/>
      <c r="Q145" s="118"/>
    </row>
    <row r="146" spans="1:17" ht="12" customHeight="1" x14ac:dyDescent="0.2">
      <c r="A146" s="40">
        <v>132</v>
      </c>
      <c r="B146" s="48" t="s">
        <v>223</v>
      </c>
      <c r="C146" s="49" t="s">
        <v>251</v>
      </c>
      <c r="D146" s="37">
        <f t="shared" si="10"/>
        <v>97619176</v>
      </c>
      <c r="E146" s="37">
        <v>4419270</v>
      </c>
      <c r="F146" s="37">
        <f t="shared" si="11"/>
        <v>72744837</v>
      </c>
      <c r="G146" s="37">
        <v>60013608</v>
      </c>
      <c r="H146" s="37">
        <v>0</v>
      </c>
      <c r="I146" s="37">
        <v>12731229</v>
      </c>
      <c r="J146" s="37">
        <f t="shared" si="12"/>
        <v>20455069</v>
      </c>
      <c r="K146" s="37">
        <v>14428723</v>
      </c>
      <c r="L146" s="44">
        <v>4497216</v>
      </c>
      <c r="M146" s="120">
        <v>1529130</v>
      </c>
      <c r="N146" s="44">
        <v>28313650</v>
      </c>
      <c r="P146" s="118"/>
      <c r="Q146" s="118"/>
    </row>
    <row r="147" spans="1:17" ht="12" customHeight="1" x14ac:dyDescent="0.2">
      <c r="A147" s="40">
        <v>133</v>
      </c>
      <c r="B147" s="43" t="s">
        <v>224</v>
      </c>
      <c r="C147" s="49" t="s">
        <v>225</v>
      </c>
      <c r="D147" s="37">
        <f t="shared" si="10"/>
        <v>216840280</v>
      </c>
      <c r="E147" s="37">
        <v>63329393</v>
      </c>
      <c r="F147" s="37">
        <f t="shared" si="11"/>
        <v>107367464</v>
      </c>
      <c r="G147" s="37">
        <v>90854361</v>
      </c>
      <c r="H147" s="37">
        <v>0</v>
      </c>
      <c r="I147" s="37">
        <v>16513103</v>
      </c>
      <c r="J147" s="37">
        <f t="shared" si="12"/>
        <v>46143423</v>
      </c>
      <c r="K147" s="37">
        <v>28376561</v>
      </c>
      <c r="L147" s="44">
        <v>14839217</v>
      </c>
      <c r="M147" s="120">
        <v>2927645</v>
      </c>
      <c r="N147" s="44">
        <v>37849991</v>
      </c>
      <c r="P147" s="118"/>
      <c r="Q147" s="118"/>
    </row>
    <row r="148" spans="1:17" ht="12" customHeight="1" x14ac:dyDescent="0.2">
      <c r="A148" s="40">
        <v>134</v>
      </c>
      <c r="B148" s="45" t="s">
        <v>226</v>
      </c>
      <c r="C148" s="46" t="s">
        <v>227</v>
      </c>
      <c r="D148" s="37">
        <f t="shared" si="10"/>
        <v>1786299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f t="shared" si="12"/>
        <v>1786299</v>
      </c>
      <c r="K148" s="37">
        <v>0</v>
      </c>
      <c r="L148" s="44">
        <v>1786299</v>
      </c>
      <c r="M148" s="120">
        <v>0</v>
      </c>
      <c r="N148" s="44">
        <v>0</v>
      </c>
      <c r="P148" s="118"/>
      <c r="Q148" s="118"/>
    </row>
    <row r="149" spans="1:17" ht="12" customHeight="1" x14ac:dyDescent="0.2">
      <c r="A149" s="40">
        <v>135</v>
      </c>
      <c r="B149" s="41" t="s">
        <v>228</v>
      </c>
      <c r="C149" s="42" t="s">
        <v>229</v>
      </c>
      <c r="D149" s="37">
        <f t="shared" si="10"/>
        <v>11929573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f t="shared" si="12"/>
        <v>11929573</v>
      </c>
      <c r="K149" s="37">
        <v>0</v>
      </c>
      <c r="L149" s="44">
        <v>11929573</v>
      </c>
      <c r="M149" s="120">
        <v>0</v>
      </c>
      <c r="N149" s="44">
        <v>0</v>
      </c>
      <c r="P149" s="118"/>
      <c r="Q149" s="118"/>
    </row>
    <row r="150" spans="1:17" ht="12" customHeight="1" x14ac:dyDescent="0.2">
      <c r="A150" s="40">
        <v>136</v>
      </c>
      <c r="B150" s="58" t="s">
        <v>230</v>
      </c>
      <c r="C150" s="59" t="s">
        <v>231</v>
      </c>
      <c r="D150" s="37">
        <f t="shared" si="10"/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f t="shared" si="12"/>
        <v>0</v>
      </c>
      <c r="K150" s="37">
        <v>0</v>
      </c>
      <c r="L150" s="44">
        <v>0</v>
      </c>
      <c r="M150" s="120">
        <v>0</v>
      </c>
      <c r="N150" s="44">
        <v>0</v>
      </c>
      <c r="P150" s="118"/>
      <c r="Q150" s="118"/>
    </row>
    <row r="151" spans="1:17" ht="12" customHeight="1" x14ac:dyDescent="0.2">
      <c r="A151" s="40">
        <v>137</v>
      </c>
      <c r="B151" s="60" t="s">
        <v>278</v>
      </c>
      <c r="C151" s="61" t="s">
        <v>279</v>
      </c>
      <c r="D151" s="37">
        <f t="shared" si="10"/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f t="shared" si="12"/>
        <v>0</v>
      </c>
      <c r="K151" s="37">
        <v>0</v>
      </c>
      <c r="L151" s="44"/>
      <c r="M151" s="120">
        <v>0</v>
      </c>
      <c r="N151" s="44"/>
      <c r="P151" s="118"/>
      <c r="Q151" s="118"/>
    </row>
    <row r="152" spans="1:17" ht="12" customHeight="1" x14ac:dyDescent="0.2">
      <c r="A152" s="40">
        <v>138</v>
      </c>
      <c r="B152" s="62" t="s">
        <v>280</v>
      </c>
      <c r="C152" s="63" t="s">
        <v>281</v>
      </c>
      <c r="D152" s="37">
        <f t="shared" si="10"/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f t="shared" si="12"/>
        <v>0</v>
      </c>
      <c r="K152" s="37">
        <v>0</v>
      </c>
      <c r="L152" s="44"/>
      <c r="M152" s="120">
        <v>0</v>
      </c>
      <c r="N152" s="44"/>
      <c r="P152" s="118"/>
      <c r="Q152" s="118"/>
    </row>
    <row r="153" spans="1:17" ht="12" customHeight="1" x14ac:dyDescent="0.2">
      <c r="A153" s="40">
        <v>139</v>
      </c>
      <c r="B153" s="64" t="s">
        <v>282</v>
      </c>
      <c r="C153" s="65" t="s">
        <v>283</v>
      </c>
      <c r="D153" s="37">
        <f t="shared" si="10"/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f t="shared" si="12"/>
        <v>0</v>
      </c>
      <c r="K153" s="37">
        <v>0</v>
      </c>
      <c r="L153" s="44"/>
      <c r="M153" s="120">
        <v>0</v>
      </c>
      <c r="N153" s="44"/>
      <c r="P153" s="118"/>
      <c r="Q153" s="118"/>
    </row>
    <row r="154" spans="1:17" x14ac:dyDescent="0.2">
      <c r="A154" s="40">
        <v>140</v>
      </c>
      <c r="B154" s="66" t="s">
        <v>288</v>
      </c>
      <c r="C154" s="67" t="s">
        <v>289</v>
      </c>
      <c r="D154" s="37">
        <f t="shared" si="10"/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f t="shared" si="12"/>
        <v>0</v>
      </c>
      <c r="K154" s="37">
        <v>0</v>
      </c>
      <c r="L154" s="44"/>
      <c r="M154" s="120">
        <v>0</v>
      </c>
      <c r="N154" s="44"/>
      <c r="P154" s="118"/>
      <c r="Q154" s="118"/>
    </row>
    <row r="155" spans="1:17" x14ac:dyDescent="0.2">
      <c r="A155" s="25">
        <v>141</v>
      </c>
      <c r="B155" s="137" t="s">
        <v>395</v>
      </c>
      <c r="C155" s="75" t="s">
        <v>394</v>
      </c>
      <c r="D155" s="37">
        <f t="shared" si="10"/>
        <v>0</v>
      </c>
      <c r="E155" s="123">
        <v>0</v>
      </c>
      <c r="F155" s="123">
        <v>0</v>
      </c>
      <c r="G155" s="123">
        <v>0</v>
      </c>
      <c r="H155" s="123">
        <v>0</v>
      </c>
      <c r="I155" s="123">
        <v>0</v>
      </c>
      <c r="J155" s="123">
        <v>0</v>
      </c>
      <c r="K155" s="123">
        <v>0</v>
      </c>
      <c r="L155" s="123">
        <v>0</v>
      </c>
      <c r="M155" s="123">
        <v>0</v>
      </c>
      <c r="N155" s="123">
        <v>0</v>
      </c>
      <c r="P155" s="118"/>
      <c r="Q155" s="118"/>
    </row>
    <row r="156" spans="1:17" x14ac:dyDescent="0.2">
      <c r="A156" s="25">
        <v>142</v>
      </c>
      <c r="B156" s="235" t="s">
        <v>410</v>
      </c>
      <c r="C156" s="75" t="s">
        <v>411</v>
      </c>
      <c r="D156" s="123">
        <f t="shared" si="10"/>
        <v>0</v>
      </c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</sheetData>
  <mergeCells count="25"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D3:M3"/>
    <mergeCell ref="E4:M4"/>
    <mergeCell ref="J5:M5"/>
    <mergeCell ref="K6:M6"/>
    <mergeCell ref="M7:M8"/>
    <mergeCell ref="A94:A97"/>
    <mergeCell ref="B94:B97"/>
    <mergeCell ref="E6:E8"/>
    <mergeCell ref="F6:F8"/>
    <mergeCell ref="G6:I6"/>
    <mergeCell ref="A9:C9"/>
    <mergeCell ref="A10:C10"/>
    <mergeCell ref="A11:C11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M157"/>
  <sheetViews>
    <sheetView topLeftCell="A2" zoomScale="98" zoomScaleNormal="98" workbookViewId="0">
      <selection activeCell="D11" sqref="D1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16384" width="9.140625" style="8"/>
  </cols>
  <sheetData>
    <row r="2" spans="1:6" ht="57.75" customHeight="1" x14ac:dyDescent="0.2">
      <c r="A2" s="179" t="s">
        <v>405</v>
      </c>
      <c r="B2" s="179"/>
      <c r="C2" s="179"/>
      <c r="D2" s="179"/>
    </row>
    <row r="3" spans="1:6" x14ac:dyDescent="0.2">
      <c r="C3" s="9"/>
      <c r="D3" s="8" t="s">
        <v>308</v>
      </c>
      <c r="F3" s="4"/>
    </row>
    <row r="4" spans="1:6" s="2" customFormat="1" ht="15.75" customHeight="1" x14ac:dyDescent="0.2">
      <c r="A4" s="170" t="s">
        <v>46</v>
      </c>
      <c r="B4" s="170" t="s">
        <v>59</v>
      </c>
      <c r="C4" s="171" t="s">
        <v>47</v>
      </c>
      <c r="D4" s="211" t="s">
        <v>344</v>
      </c>
    </row>
    <row r="5" spans="1:6" ht="15" customHeight="1" x14ac:dyDescent="0.2">
      <c r="A5" s="170"/>
      <c r="B5" s="170"/>
      <c r="C5" s="171"/>
      <c r="D5" s="212"/>
    </row>
    <row r="6" spans="1:6" ht="14.25" customHeight="1" x14ac:dyDescent="0.2">
      <c r="A6" s="170"/>
      <c r="B6" s="170"/>
      <c r="C6" s="171"/>
      <c r="D6" s="212"/>
    </row>
    <row r="7" spans="1:6" ht="14.25" customHeight="1" x14ac:dyDescent="0.2">
      <c r="A7" s="170"/>
      <c r="B7" s="170"/>
      <c r="C7" s="171"/>
      <c r="D7" s="213"/>
    </row>
    <row r="8" spans="1:6" s="2" customFormat="1" x14ac:dyDescent="0.2">
      <c r="A8" s="167" t="s">
        <v>248</v>
      </c>
      <c r="B8" s="167"/>
      <c r="C8" s="167"/>
      <c r="D8" s="80">
        <f>D10+D9</f>
        <v>1593030999</v>
      </c>
    </row>
    <row r="9" spans="1:6" s="3" customFormat="1" ht="11.25" customHeight="1" x14ac:dyDescent="0.2">
      <c r="A9" s="5"/>
      <c r="B9" s="5"/>
      <c r="C9" s="11" t="s">
        <v>56</v>
      </c>
      <c r="D9" s="79">
        <v>30582764</v>
      </c>
      <c r="E9" s="84"/>
    </row>
    <row r="10" spans="1:6" s="2" customFormat="1" x14ac:dyDescent="0.2">
      <c r="A10" s="167" t="s">
        <v>247</v>
      </c>
      <c r="B10" s="167"/>
      <c r="C10" s="167"/>
      <c r="D10" s="80">
        <f>SUM(D11:D155)-D93</f>
        <v>1562448235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v>7632277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9">
        <v>7672803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9">
        <v>22532474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v>8385422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9">
        <v>9065922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9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9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9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9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9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9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9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9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9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9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9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9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79">
        <v>32825946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9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9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79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79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79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9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9">
        <v>54002473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9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9">
        <v>7883150</v>
      </c>
    </row>
    <row r="40" spans="1:4" s="22" customFormat="1" x14ac:dyDescent="0.2">
      <c r="A40" s="25">
        <v>30</v>
      </c>
      <c r="B40" s="23" t="s">
        <v>98</v>
      </c>
      <c r="C40" s="76" t="s">
        <v>292</v>
      </c>
      <c r="D40" s="79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79">
        <v>32674628</v>
      </c>
    </row>
    <row r="43" spans="1:4" x14ac:dyDescent="0.2">
      <c r="A43" s="25">
        <v>33</v>
      </c>
      <c r="B43" s="12" t="s">
        <v>101</v>
      </c>
      <c r="C43" s="10" t="s">
        <v>39</v>
      </c>
      <c r="D43" s="79">
        <v>45128276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9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9">
        <v>31042624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9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79">
        <v>33441332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9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9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9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9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9">
        <v>2574153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79">
        <v>42212540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9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9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9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9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9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9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9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9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9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9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9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9">
        <v>7520086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9">
        <v>5971673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9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v>24685044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v>4437040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9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9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9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9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9">
        <v>28453414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9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9">
        <v>16519500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9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9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9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9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9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9">
        <v>30129215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9">
        <v>55828848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9">
        <v>52055320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9">
        <v>6688243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9">
        <v>28925770</v>
      </c>
    </row>
    <row r="91" spans="1:4" s="1" customFormat="1" x14ac:dyDescent="0.2">
      <c r="A91" s="25">
        <v>81</v>
      </c>
      <c r="B91" s="12" t="s">
        <v>152</v>
      </c>
      <c r="C91" s="10" t="s">
        <v>380</v>
      </c>
      <c r="D91" s="79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9">
        <v>0</v>
      </c>
    </row>
    <row r="93" spans="1:4" s="1" customFormat="1" ht="24" x14ac:dyDescent="0.2">
      <c r="A93" s="149">
        <v>83</v>
      </c>
      <c r="B93" s="152" t="s">
        <v>154</v>
      </c>
      <c r="C93" s="17" t="s">
        <v>274</v>
      </c>
      <c r="D93" s="79">
        <v>12337850</v>
      </c>
    </row>
    <row r="94" spans="1:4" s="1" customFormat="1" ht="36" x14ac:dyDescent="0.2">
      <c r="A94" s="150"/>
      <c r="B94" s="153"/>
      <c r="C94" s="10" t="s">
        <v>378</v>
      </c>
      <c r="D94" s="79">
        <v>2671170</v>
      </c>
    </row>
    <row r="95" spans="1:4" s="1" customFormat="1" ht="24" x14ac:dyDescent="0.2">
      <c r="A95" s="150"/>
      <c r="B95" s="153"/>
      <c r="C95" s="10" t="s">
        <v>275</v>
      </c>
      <c r="D95" s="79">
        <v>0</v>
      </c>
    </row>
    <row r="96" spans="1:4" s="1" customFormat="1" ht="36" x14ac:dyDescent="0.2">
      <c r="A96" s="151"/>
      <c r="B96" s="154"/>
      <c r="C96" s="28" t="s">
        <v>379</v>
      </c>
      <c r="D96" s="79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9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9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9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9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9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9">
        <v>19912598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9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9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9">
        <v>23953836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9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9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9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79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9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9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9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9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9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9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9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9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9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9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9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9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9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9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9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9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9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9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9">
        <v>0</v>
      </c>
    </row>
    <row r="135" spans="1:4" s="1" customFormat="1" ht="24" x14ac:dyDescent="0.2">
      <c r="A135" s="25">
        <v>122</v>
      </c>
      <c r="B135" s="26" t="s">
        <v>211</v>
      </c>
      <c r="C135" s="93" t="s">
        <v>377</v>
      </c>
      <c r="D135" s="79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9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9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9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9">
        <v>21348322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9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9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9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9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9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9">
        <v>39916042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9">
        <v>60365020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9">
        <v>3115520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9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9">
        <v>0</v>
      </c>
    </row>
    <row r="150" spans="1:65" ht="12.75" x14ac:dyDescent="0.2">
      <c r="A150" s="25">
        <v>137</v>
      </c>
      <c r="B150" s="69" t="s">
        <v>278</v>
      </c>
      <c r="C150" s="70" t="s">
        <v>279</v>
      </c>
      <c r="D150" s="79">
        <v>0</v>
      </c>
    </row>
    <row r="151" spans="1:65" ht="12.75" x14ac:dyDescent="0.2">
      <c r="A151" s="25">
        <v>138</v>
      </c>
      <c r="B151" s="71" t="s">
        <v>280</v>
      </c>
      <c r="C151" s="72" t="s">
        <v>281</v>
      </c>
      <c r="D151" s="79">
        <v>0</v>
      </c>
    </row>
    <row r="152" spans="1:65" ht="12.75" x14ac:dyDescent="0.2">
      <c r="A152" s="25">
        <v>139</v>
      </c>
      <c r="B152" s="73" t="s">
        <v>282</v>
      </c>
      <c r="C152" s="74" t="s">
        <v>283</v>
      </c>
      <c r="D152" s="79">
        <v>0</v>
      </c>
    </row>
    <row r="153" spans="1:65" x14ac:dyDescent="0.2">
      <c r="A153" s="25">
        <v>140</v>
      </c>
      <c r="B153" s="25" t="s">
        <v>288</v>
      </c>
      <c r="C153" s="75" t="s">
        <v>289</v>
      </c>
      <c r="D153" s="79">
        <v>0</v>
      </c>
    </row>
    <row r="154" spans="1:65" x14ac:dyDescent="0.2">
      <c r="A154" s="25">
        <v>141</v>
      </c>
      <c r="B154" s="137" t="s">
        <v>395</v>
      </c>
      <c r="C154" s="75" t="s">
        <v>394</v>
      </c>
      <c r="D154" s="79">
        <v>0</v>
      </c>
    </row>
    <row r="155" spans="1:65" x14ac:dyDescent="0.2">
      <c r="A155" s="25">
        <v>142</v>
      </c>
      <c r="B155" s="235" t="s">
        <v>410</v>
      </c>
      <c r="C155" s="75" t="s">
        <v>411</v>
      </c>
      <c r="D155" s="102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157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G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1" spans="1:7" x14ac:dyDescent="0.2">
      <c r="D1" s="4"/>
      <c r="G1" s="4"/>
    </row>
    <row r="2" spans="1:7" ht="39.75" customHeight="1" x14ac:dyDescent="0.2">
      <c r="A2" s="179" t="s">
        <v>406</v>
      </c>
      <c r="B2" s="179"/>
      <c r="C2" s="179"/>
      <c r="D2" s="179"/>
      <c r="E2" s="179"/>
      <c r="F2" s="179"/>
      <c r="G2" s="179"/>
    </row>
    <row r="3" spans="1:7" x14ac:dyDescent="0.2">
      <c r="C3" s="9"/>
      <c r="G3" s="8" t="s">
        <v>308</v>
      </c>
    </row>
    <row r="4" spans="1:7" s="2" customFormat="1" ht="15.75" customHeight="1" x14ac:dyDescent="0.2">
      <c r="A4" s="170" t="s">
        <v>46</v>
      </c>
      <c r="B4" s="170" t="s">
        <v>59</v>
      </c>
      <c r="C4" s="171" t="s">
        <v>47</v>
      </c>
      <c r="D4" s="214" t="s">
        <v>347</v>
      </c>
      <c r="E4" s="214"/>
      <c r="F4" s="214"/>
      <c r="G4" s="214"/>
    </row>
    <row r="5" spans="1:7" ht="25.5" customHeight="1" x14ac:dyDescent="0.2">
      <c r="A5" s="170"/>
      <c r="B5" s="170"/>
      <c r="C5" s="171"/>
      <c r="D5" s="214" t="s">
        <v>303</v>
      </c>
      <c r="E5" s="214" t="s">
        <v>348</v>
      </c>
      <c r="F5" s="214" t="s">
        <v>349</v>
      </c>
      <c r="G5" s="214"/>
    </row>
    <row r="6" spans="1:7" ht="14.25" customHeight="1" x14ac:dyDescent="0.2">
      <c r="A6" s="170"/>
      <c r="B6" s="170"/>
      <c r="C6" s="171"/>
      <c r="D6" s="214"/>
      <c r="E6" s="214"/>
      <c r="F6" s="214" t="s">
        <v>350</v>
      </c>
      <c r="G6" s="214" t="s">
        <v>351</v>
      </c>
    </row>
    <row r="7" spans="1:7" ht="21.75" customHeight="1" x14ac:dyDescent="0.2">
      <c r="A7" s="170"/>
      <c r="B7" s="170"/>
      <c r="C7" s="171"/>
      <c r="D7" s="214"/>
      <c r="E7" s="214"/>
      <c r="F7" s="214"/>
      <c r="G7" s="214"/>
    </row>
    <row r="8" spans="1:7" s="2" customFormat="1" x14ac:dyDescent="0.2">
      <c r="A8" s="167" t="s">
        <v>248</v>
      </c>
      <c r="B8" s="167"/>
      <c r="C8" s="167"/>
      <c r="D8" s="80">
        <f>D10+D9</f>
        <v>8246160511</v>
      </c>
      <c r="E8" s="80">
        <f t="shared" ref="E8:G8" si="0">E10+E9</f>
        <v>1009949953</v>
      </c>
      <c r="F8" s="80">
        <f t="shared" si="0"/>
        <v>2839553972</v>
      </c>
      <c r="G8" s="80">
        <f t="shared" si="0"/>
        <v>4396656586</v>
      </c>
    </row>
    <row r="9" spans="1:7" s="3" customFormat="1" ht="11.25" customHeight="1" x14ac:dyDescent="0.2">
      <c r="A9" s="5"/>
      <c r="B9" s="5"/>
      <c r="C9" s="11" t="s">
        <v>56</v>
      </c>
      <c r="D9" s="79">
        <v>250341469</v>
      </c>
      <c r="E9" s="79">
        <v>48439878</v>
      </c>
      <c r="F9" s="79">
        <v>0</v>
      </c>
      <c r="G9" s="79">
        <v>201901591</v>
      </c>
    </row>
    <row r="10" spans="1:7" s="2" customFormat="1" x14ac:dyDescent="0.2">
      <c r="A10" s="167" t="s">
        <v>247</v>
      </c>
      <c r="B10" s="167"/>
      <c r="C10" s="167"/>
      <c r="D10" s="80">
        <f>SUM(D11:D155)-D93</f>
        <v>7995819042</v>
      </c>
      <c r="E10" s="80">
        <f t="shared" ref="E10:G10" si="1">SUM(E11:E155)-E93</f>
        <v>961510075</v>
      </c>
      <c r="F10" s="80">
        <f t="shared" si="1"/>
        <v>2839553972</v>
      </c>
      <c r="G10" s="80">
        <f t="shared" si="1"/>
        <v>4194754995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E11+F11+G11</f>
        <v>33741781</v>
      </c>
      <c r="E11" s="79">
        <v>0</v>
      </c>
      <c r="F11" s="79">
        <v>13075343</v>
      </c>
      <c r="G11" s="79">
        <v>20666438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9">
        <f t="shared" si="2"/>
        <v>36760051</v>
      </c>
      <c r="E12" s="79">
        <v>0</v>
      </c>
      <c r="F12" s="79">
        <v>15734135</v>
      </c>
      <c r="G12" s="79">
        <v>21025916</v>
      </c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129503377</v>
      </c>
      <c r="E13" s="82">
        <v>6109858</v>
      </c>
      <c r="F13" s="82">
        <v>60156612</v>
      </c>
      <c r="G13" s="82">
        <v>63236907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37294779</v>
      </c>
      <c r="E14" s="79">
        <v>0</v>
      </c>
      <c r="F14" s="79">
        <v>14318303</v>
      </c>
      <c r="G14" s="79">
        <v>22976476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42663865</v>
      </c>
      <c r="E15" s="79">
        <v>0</v>
      </c>
      <c r="F15" s="79">
        <v>17929431</v>
      </c>
      <c r="G15" s="79">
        <v>24734434</v>
      </c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291060965</v>
      </c>
      <c r="E16" s="82">
        <v>10423753</v>
      </c>
      <c r="F16" s="82">
        <v>120763832</v>
      </c>
      <c r="G16" s="82">
        <v>159873380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121602088</v>
      </c>
      <c r="E17" s="79">
        <v>0</v>
      </c>
      <c r="F17" s="79">
        <v>58174956</v>
      </c>
      <c r="G17" s="79">
        <v>63427132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47334284</v>
      </c>
      <c r="E18" s="79">
        <v>0</v>
      </c>
      <c r="F18" s="79">
        <v>20882453</v>
      </c>
      <c r="G18" s="79">
        <v>26451831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39885580</v>
      </c>
      <c r="E19" s="79">
        <v>0</v>
      </c>
      <c r="F19" s="79">
        <v>16835807</v>
      </c>
      <c r="G19" s="79">
        <v>23049773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50931053</v>
      </c>
      <c r="E20" s="79">
        <v>0</v>
      </c>
      <c r="F20" s="79">
        <v>21498693</v>
      </c>
      <c r="G20" s="79">
        <v>29432360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38121051</v>
      </c>
      <c r="E21" s="79">
        <v>0</v>
      </c>
      <c r="F21" s="79">
        <v>14097313</v>
      </c>
      <c r="G21" s="79">
        <v>24023738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92563120</v>
      </c>
      <c r="E22" s="79">
        <v>0</v>
      </c>
      <c r="F22" s="79">
        <v>45494981</v>
      </c>
      <c r="G22" s="79">
        <v>47068139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>
        <v>0</v>
      </c>
      <c r="G23" s="79">
        <v>0</v>
      </c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v>0</v>
      </c>
      <c r="F24" s="79">
        <v>0</v>
      </c>
      <c r="G24" s="79">
        <v>0</v>
      </c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50309718</v>
      </c>
      <c r="E25" s="79">
        <v>0</v>
      </c>
      <c r="F25" s="79">
        <v>19161454</v>
      </c>
      <c r="G25" s="79">
        <v>31148264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61783839</v>
      </c>
      <c r="E26" s="79">
        <v>0</v>
      </c>
      <c r="F26" s="79">
        <v>16034449</v>
      </c>
      <c r="G26" s="79">
        <v>45749390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112091575</v>
      </c>
      <c r="E27" s="79">
        <v>0</v>
      </c>
      <c r="F27" s="79">
        <v>52460813</v>
      </c>
      <c r="G27" s="79">
        <v>59630762</v>
      </c>
    </row>
    <row r="28" spans="1:7" s="22" customFormat="1" x14ac:dyDescent="0.2">
      <c r="A28" s="25">
        <v>18</v>
      </c>
      <c r="B28" s="26" t="s">
        <v>78</v>
      </c>
      <c r="C28" s="10" t="s">
        <v>9</v>
      </c>
      <c r="D28" s="79">
        <f t="shared" si="2"/>
        <v>202229213</v>
      </c>
      <c r="E28" s="79">
        <v>9004258</v>
      </c>
      <c r="F28" s="79">
        <v>89459244</v>
      </c>
      <c r="G28" s="79">
        <v>103765711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37631724</v>
      </c>
      <c r="E29" s="79">
        <v>0</v>
      </c>
      <c r="F29" s="79">
        <v>18609628</v>
      </c>
      <c r="G29" s="79">
        <v>19022096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21927846</v>
      </c>
      <c r="E30" s="79">
        <v>0</v>
      </c>
      <c r="F30" s="79">
        <v>7079137</v>
      </c>
      <c r="G30" s="79">
        <v>14848709</v>
      </c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2"/>
        <v>157005726</v>
      </c>
      <c r="E31" s="79">
        <v>0</v>
      </c>
      <c r="F31" s="79">
        <v>80525183</v>
      </c>
      <c r="G31" s="79">
        <v>76480543</v>
      </c>
    </row>
    <row r="32" spans="1:7" s="22" customFormat="1" x14ac:dyDescent="0.2">
      <c r="A32" s="25">
        <v>22</v>
      </c>
      <c r="B32" s="12" t="s">
        <v>83</v>
      </c>
      <c r="C32" s="10" t="s">
        <v>40</v>
      </c>
      <c r="D32" s="79">
        <f t="shared" si="2"/>
        <v>121164193</v>
      </c>
      <c r="E32" s="79">
        <v>5702425</v>
      </c>
      <c r="F32" s="79">
        <v>55659516</v>
      </c>
      <c r="G32" s="79">
        <v>59802252</v>
      </c>
    </row>
    <row r="33" spans="1:7" s="22" customFormat="1" x14ac:dyDescent="0.2">
      <c r="A33" s="25">
        <v>23</v>
      </c>
      <c r="B33" s="26" t="s">
        <v>84</v>
      </c>
      <c r="C33" s="10" t="s">
        <v>85</v>
      </c>
      <c r="D33" s="79">
        <f t="shared" si="2"/>
        <v>52893251</v>
      </c>
      <c r="E33" s="79">
        <v>0</v>
      </c>
      <c r="F33" s="79">
        <v>25788761</v>
      </c>
      <c r="G33" s="79">
        <v>27104490</v>
      </c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>
        <v>0</v>
      </c>
      <c r="G34" s="79">
        <v>0</v>
      </c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>
        <v>0</v>
      </c>
      <c r="G35" s="79">
        <v>0</v>
      </c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319291304</v>
      </c>
      <c r="E36" s="79">
        <v>23162773</v>
      </c>
      <c r="F36" s="79">
        <v>96611288</v>
      </c>
      <c r="G36" s="79">
        <v>199517243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86285260</v>
      </c>
      <c r="E37" s="79">
        <v>0</v>
      </c>
      <c r="F37" s="79">
        <v>28727448</v>
      </c>
      <c r="G37" s="79">
        <v>57557812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56042593</v>
      </c>
      <c r="E38" s="79">
        <v>3527774</v>
      </c>
      <c r="F38" s="79">
        <v>10281434</v>
      </c>
      <c r="G38" s="79">
        <v>42233385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129611808</v>
      </c>
      <c r="E39" s="79">
        <v>129611808</v>
      </c>
      <c r="F39" s="79">
        <v>0</v>
      </c>
      <c r="G39" s="79">
        <v>0</v>
      </c>
    </row>
    <row r="40" spans="1:7" s="22" customFormat="1" x14ac:dyDescent="0.2">
      <c r="A40" s="25">
        <v>30</v>
      </c>
      <c r="B40" s="12" t="s">
        <v>98</v>
      </c>
      <c r="C40" s="76" t="s">
        <v>292</v>
      </c>
      <c r="D40" s="79">
        <f t="shared" si="2"/>
        <v>0</v>
      </c>
      <c r="E40" s="79">
        <v>0</v>
      </c>
      <c r="F40" s="79">
        <v>0</v>
      </c>
      <c r="G40" s="79">
        <v>0</v>
      </c>
    </row>
    <row r="41" spans="1:7" s="22" customFormat="1" ht="20.25" customHeight="1" x14ac:dyDescent="0.2">
      <c r="A41" s="25">
        <v>31</v>
      </c>
      <c r="B41" s="26" t="s">
        <v>99</v>
      </c>
      <c r="C41" s="10" t="s">
        <v>57</v>
      </c>
      <c r="D41" s="79">
        <f t="shared" si="2"/>
        <v>17047633</v>
      </c>
      <c r="E41" s="79">
        <v>0</v>
      </c>
      <c r="F41" s="79">
        <v>8114185</v>
      </c>
      <c r="G41" s="79">
        <v>8933448</v>
      </c>
    </row>
    <row r="42" spans="1:7" s="22" customFormat="1" x14ac:dyDescent="0.2">
      <c r="A42" s="25">
        <v>32</v>
      </c>
      <c r="B42" s="14" t="s">
        <v>100</v>
      </c>
      <c r="C42" s="10" t="s">
        <v>41</v>
      </c>
      <c r="D42" s="79">
        <f t="shared" si="2"/>
        <v>163763968</v>
      </c>
      <c r="E42" s="79">
        <v>8997739</v>
      </c>
      <c r="F42" s="79">
        <v>68713137</v>
      </c>
      <c r="G42" s="79">
        <v>86053092</v>
      </c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2"/>
        <v>247342295</v>
      </c>
      <c r="E43" s="79">
        <v>5464485</v>
      </c>
      <c r="F43" s="79">
        <v>119642461</v>
      </c>
      <c r="G43" s="79">
        <v>122235349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46806355</v>
      </c>
      <c r="E44" s="79">
        <v>0</v>
      </c>
      <c r="F44" s="79">
        <v>20055849</v>
      </c>
      <c r="G44" s="79">
        <v>26750506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160575641</v>
      </c>
      <c r="E45" s="79">
        <v>0</v>
      </c>
      <c r="F45" s="79">
        <v>76584901</v>
      </c>
      <c r="G45" s="79">
        <v>83990740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66272410</v>
      </c>
      <c r="E46" s="79">
        <v>0</v>
      </c>
      <c r="F46" s="79">
        <v>31392799</v>
      </c>
      <c r="G46" s="79">
        <v>34879611</v>
      </c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2"/>
        <v>137827494</v>
      </c>
      <c r="E47" s="79">
        <v>0</v>
      </c>
      <c r="F47" s="79">
        <v>54680907</v>
      </c>
      <c r="G47" s="79">
        <v>83146587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57285917</v>
      </c>
      <c r="E48" s="79">
        <v>0</v>
      </c>
      <c r="F48" s="79">
        <v>25699178</v>
      </c>
      <c r="G48" s="79">
        <v>31586739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38888411</v>
      </c>
      <c r="E49" s="79">
        <v>0</v>
      </c>
      <c r="F49" s="79">
        <v>19147320</v>
      </c>
      <c r="G49" s="79">
        <v>19741091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61790553</v>
      </c>
      <c r="E50" s="79">
        <v>0</v>
      </c>
      <c r="F50" s="79">
        <v>27035804</v>
      </c>
      <c r="G50" s="79">
        <v>34754749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28641473</v>
      </c>
      <c r="E51" s="79">
        <v>0</v>
      </c>
      <c r="F51" s="79">
        <v>12604586</v>
      </c>
      <c r="G51" s="79">
        <v>16036887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22677001</v>
      </c>
      <c r="E52" s="79">
        <v>0</v>
      </c>
      <c r="F52" s="79">
        <v>4977108</v>
      </c>
      <c r="G52" s="79">
        <v>17699893</v>
      </c>
    </row>
    <row r="53" spans="1:7" s="22" customFormat="1" x14ac:dyDescent="0.2">
      <c r="A53" s="25">
        <v>43</v>
      </c>
      <c r="B53" s="26" t="s">
        <v>112</v>
      </c>
      <c r="C53" s="10" t="s">
        <v>113</v>
      </c>
      <c r="D53" s="79">
        <f t="shared" si="2"/>
        <v>207770218</v>
      </c>
      <c r="E53" s="79">
        <v>11171799</v>
      </c>
      <c r="F53" s="79">
        <v>91036568</v>
      </c>
      <c r="G53" s="79">
        <v>105561851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46853868</v>
      </c>
      <c r="E54" s="79">
        <v>0</v>
      </c>
      <c r="F54" s="79">
        <v>17950616</v>
      </c>
      <c r="G54" s="79">
        <v>28903252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151506399</v>
      </c>
      <c r="E55" s="79">
        <v>4139514</v>
      </c>
      <c r="F55" s="79">
        <v>57038987</v>
      </c>
      <c r="G55" s="79">
        <v>90327898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36041504</v>
      </c>
      <c r="E56" s="79">
        <v>0</v>
      </c>
      <c r="F56" s="79">
        <v>14384552</v>
      </c>
      <c r="G56" s="79">
        <v>21656952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57448284</v>
      </c>
      <c r="E57" s="79">
        <v>0</v>
      </c>
      <c r="F57" s="79">
        <v>23556141</v>
      </c>
      <c r="G57" s="79">
        <v>33892143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67073758</v>
      </c>
      <c r="E58" s="79">
        <v>0</v>
      </c>
      <c r="F58" s="79">
        <v>27479619</v>
      </c>
      <c r="G58" s="79">
        <v>39594139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26478900</v>
      </c>
      <c r="E59" s="79">
        <v>0</v>
      </c>
      <c r="F59" s="79">
        <v>12541561</v>
      </c>
      <c r="G59" s="79">
        <v>13937339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49467223</v>
      </c>
      <c r="E60" s="79">
        <v>0</v>
      </c>
      <c r="F60" s="79">
        <v>22102105</v>
      </c>
      <c r="G60" s="79">
        <v>27365118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77931550</v>
      </c>
      <c r="E61" s="79">
        <v>0</v>
      </c>
      <c r="F61" s="79">
        <v>36450517</v>
      </c>
      <c r="G61" s="79">
        <v>41481033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219540183</v>
      </c>
      <c r="E62" s="79">
        <v>0</v>
      </c>
      <c r="F62" s="79">
        <v>85256742</v>
      </c>
      <c r="G62" s="79">
        <v>134283441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37157765</v>
      </c>
      <c r="E63" s="79">
        <v>0</v>
      </c>
      <c r="F63" s="79">
        <v>14573874</v>
      </c>
      <c r="G63" s="79">
        <v>22583891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85616</v>
      </c>
      <c r="E64" s="79">
        <v>85616</v>
      </c>
      <c r="F64" s="79">
        <v>0</v>
      </c>
      <c r="G64" s="79">
        <v>0</v>
      </c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>
        <v>0</v>
      </c>
      <c r="G65" s="79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>
        <v>0</v>
      </c>
      <c r="G66" s="79">
        <v>0</v>
      </c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51812742</v>
      </c>
      <c r="E67" s="79">
        <v>0</v>
      </c>
      <c r="F67" s="79">
        <v>14280687</v>
      </c>
      <c r="G67" s="79">
        <v>37532055</v>
      </c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41801122</v>
      </c>
      <c r="E68" s="79">
        <v>0</v>
      </c>
      <c r="F68" s="79">
        <v>11968409</v>
      </c>
      <c r="G68" s="79">
        <v>29832713</v>
      </c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79191841</v>
      </c>
      <c r="E69" s="79">
        <v>3895761</v>
      </c>
      <c r="F69" s="79">
        <v>32879675</v>
      </c>
      <c r="G69" s="79">
        <v>42416405</v>
      </c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81345082</v>
      </c>
      <c r="E70" s="79">
        <v>4390336</v>
      </c>
      <c r="F70" s="79">
        <v>23218652</v>
      </c>
      <c r="G70" s="79">
        <v>53736094</v>
      </c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E71+F71+G71</f>
        <v>36725505</v>
      </c>
      <c r="E71" s="79">
        <v>0</v>
      </c>
      <c r="F71" s="79">
        <v>15174263</v>
      </c>
      <c r="G71" s="79">
        <v>21551242</v>
      </c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3"/>
        <v>49658580</v>
      </c>
      <c r="E72" s="79">
        <v>49658580</v>
      </c>
      <c r="F72" s="79">
        <v>0</v>
      </c>
      <c r="G72" s="79">
        <v>0</v>
      </c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3"/>
        <v>73664949</v>
      </c>
      <c r="E73" s="79">
        <v>73664949</v>
      </c>
      <c r="F73" s="79">
        <v>0</v>
      </c>
      <c r="G73" s="79">
        <v>0</v>
      </c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9">
        <f t="shared" si="3"/>
        <v>132393002</v>
      </c>
      <c r="E74" s="79">
        <v>9581183</v>
      </c>
      <c r="F74" s="79">
        <v>40529472</v>
      </c>
      <c r="G74" s="79">
        <v>82282347</v>
      </c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9">
        <f t="shared" si="3"/>
        <v>71925439</v>
      </c>
      <c r="E75" s="79">
        <v>0</v>
      </c>
      <c r="F75" s="79">
        <v>19400743</v>
      </c>
      <c r="G75" s="79">
        <v>52524696</v>
      </c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9">
        <f t="shared" si="3"/>
        <v>184737063</v>
      </c>
      <c r="E76" s="79">
        <v>14085756</v>
      </c>
      <c r="F76" s="79">
        <v>55751768</v>
      </c>
      <c r="G76" s="79">
        <v>114899539</v>
      </c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34247844</v>
      </c>
      <c r="E77" s="79">
        <v>34247844</v>
      </c>
      <c r="F77" s="79">
        <v>0</v>
      </c>
      <c r="G77" s="79">
        <v>0</v>
      </c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42082938</v>
      </c>
      <c r="E78" s="79">
        <v>42082938</v>
      </c>
      <c r="F78" s="79">
        <v>0</v>
      </c>
      <c r="G78" s="79">
        <v>0</v>
      </c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47747340</v>
      </c>
      <c r="E79" s="79">
        <v>47747340</v>
      </c>
      <c r="F79" s="79">
        <v>0</v>
      </c>
      <c r="G79" s="79">
        <v>0</v>
      </c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39674578</v>
      </c>
      <c r="E80" s="79">
        <v>39674578</v>
      </c>
      <c r="F80" s="79">
        <v>0</v>
      </c>
      <c r="G80" s="79">
        <v>0</v>
      </c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57463968</v>
      </c>
      <c r="E81" s="79">
        <v>57463968</v>
      </c>
      <c r="F81" s="79">
        <v>0</v>
      </c>
      <c r="G81" s="79">
        <v>0</v>
      </c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40185562</v>
      </c>
      <c r="E82" s="79">
        <v>40185562</v>
      </c>
      <c r="F82" s="79">
        <v>0</v>
      </c>
      <c r="G82" s="79">
        <v>0</v>
      </c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37545476</v>
      </c>
      <c r="E83" s="79">
        <v>37545476</v>
      </c>
      <c r="F83" s="79">
        <v>0</v>
      </c>
      <c r="G83" s="79">
        <v>0</v>
      </c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125515881</v>
      </c>
      <c r="E84" s="79">
        <v>1883115</v>
      </c>
      <c r="F84" s="79">
        <v>40016072</v>
      </c>
      <c r="G84" s="79">
        <v>83616694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250753235</v>
      </c>
      <c r="E85" s="79">
        <v>4136180</v>
      </c>
      <c r="F85" s="79">
        <v>88376941</v>
      </c>
      <c r="G85" s="79">
        <v>158240114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150524650</v>
      </c>
      <c r="E86" s="79">
        <v>9441538</v>
      </c>
      <c r="F86" s="79">
        <v>51518208</v>
      </c>
      <c r="G86" s="79">
        <v>89564904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45105755</v>
      </c>
      <c r="E87" s="79">
        <v>0</v>
      </c>
      <c r="F87" s="79">
        <v>18874060</v>
      </c>
      <c r="G87" s="79">
        <v>26231695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268392084</v>
      </c>
      <c r="E88" s="79">
        <v>12627148</v>
      </c>
      <c r="F88" s="79">
        <v>109779730</v>
      </c>
      <c r="G88" s="79">
        <v>145985206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44704817</v>
      </c>
      <c r="E89" s="79">
        <v>0</v>
      </c>
      <c r="F89" s="79">
        <v>13678468</v>
      </c>
      <c r="G89" s="79">
        <v>31026349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176784638</v>
      </c>
      <c r="E90" s="79">
        <v>0</v>
      </c>
      <c r="F90" s="79">
        <v>58092719</v>
      </c>
      <c r="G90" s="79">
        <v>118691919</v>
      </c>
    </row>
    <row r="91" spans="1:7" s="1" customFormat="1" x14ac:dyDescent="0.2">
      <c r="A91" s="25">
        <v>81</v>
      </c>
      <c r="B91" s="12" t="s">
        <v>152</v>
      </c>
      <c r="C91" s="10" t="s">
        <v>380</v>
      </c>
      <c r="D91" s="79">
        <f t="shared" si="3"/>
        <v>50156410</v>
      </c>
      <c r="E91" s="79">
        <v>50156410</v>
      </c>
      <c r="F91" s="79">
        <v>0</v>
      </c>
      <c r="G91" s="79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>
        <v>0</v>
      </c>
      <c r="G92" s="79">
        <v>0</v>
      </c>
    </row>
    <row r="93" spans="1:7" s="1" customFormat="1" ht="24" x14ac:dyDescent="0.2">
      <c r="A93" s="149">
        <v>83</v>
      </c>
      <c r="B93" s="152" t="s">
        <v>154</v>
      </c>
      <c r="C93" s="17" t="s">
        <v>274</v>
      </c>
      <c r="D93" s="79">
        <f t="shared" si="3"/>
        <v>38465614</v>
      </c>
      <c r="E93" s="79">
        <v>29216018</v>
      </c>
      <c r="F93" s="79">
        <v>2867641</v>
      </c>
      <c r="G93" s="79">
        <v>6381955</v>
      </c>
    </row>
    <row r="94" spans="1:7" s="1" customFormat="1" ht="36" x14ac:dyDescent="0.2">
      <c r="A94" s="150"/>
      <c r="B94" s="153"/>
      <c r="C94" s="10" t="s">
        <v>378</v>
      </c>
      <c r="D94" s="79">
        <f t="shared" si="3"/>
        <v>9249596</v>
      </c>
      <c r="E94" s="79">
        <v>0</v>
      </c>
      <c r="F94" s="79">
        <v>2867641</v>
      </c>
      <c r="G94" s="79">
        <v>6381955</v>
      </c>
    </row>
    <row r="95" spans="1:7" s="1" customFormat="1" ht="24" x14ac:dyDescent="0.2">
      <c r="A95" s="150"/>
      <c r="B95" s="153"/>
      <c r="C95" s="10" t="s">
        <v>275</v>
      </c>
      <c r="D95" s="79">
        <f t="shared" si="3"/>
        <v>8853103</v>
      </c>
      <c r="E95" s="79">
        <v>8853103</v>
      </c>
      <c r="F95" s="79">
        <v>0</v>
      </c>
      <c r="G95" s="79">
        <v>0</v>
      </c>
    </row>
    <row r="96" spans="1:7" s="1" customFormat="1" ht="36" x14ac:dyDescent="0.2">
      <c r="A96" s="151"/>
      <c r="B96" s="154"/>
      <c r="C96" s="28" t="s">
        <v>379</v>
      </c>
      <c r="D96" s="79">
        <f t="shared" si="3"/>
        <v>20362915</v>
      </c>
      <c r="E96" s="79">
        <v>20362915</v>
      </c>
      <c r="F96" s="79">
        <v>0</v>
      </c>
      <c r="G96" s="79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1621802</v>
      </c>
      <c r="E97" s="79">
        <v>1621802</v>
      </c>
      <c r="F97" s="79">
        <v>0</v>
      </c>
      <c r="G97" s="79">
        <v>0</v>
      </c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8796737</v>
      </c>
      <c r="E98" s="79">
        <v>0</v>
      </c>
      <c r="F98" s="79">
        <v>3193684</v>
      </c>
      <c r="G98" s="79">
        <v>5603053</v>
      </c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35940870</v>
      </c>
      <c r="E99" s="79">
        <v>0</v>
      </c>
      <c r="F99" s="79">
        <v>12890847</v>
      </c>
      <c r="G99" s="79">
        <v>23050023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34708129</v>
      </c>
      <c r="E100" s="79">
        <v>0</v>
      </c>
      <c r="F100" s="79">
        <v>15595729</v>
      </c>
      <c r="G100" s="79">
        <v>19112400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35344966</v>
      </c>
      <c r="E101" s="79">
        <v>0</v>
      </c>
      <c r="F101" s="79">
        <v>15888796</v>
      </c>
      <c r="G101" s="79">
        <v>19456170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96008270</v>
      </c>
      <c r="E102" s="79">
        <v>0</v>
      </c>
      <c r="F102" s="79">
        <v>42133910</v>
      </c>
      <c r="G102" s="79">
        <v>53874360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38067799</v>
      </c>
      <c r="E103" s="79">
        <v>0</v>
      </c>
      <c r="F103" s="79">
        <v>14887533</v>
      </c>
      <c r="G103" s="79">
        <v>23180266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49351009</v>
      </c>
      <c r="E104" s="79">
        <v>0</v>
      </c>
      <c r="F104" s="79">
        <v>20818429</v>
      </c>
      <c r="G104" s="79">
        <v>28532580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112933142</v>
      </c>
      <c r="E105" s="79">
        <v>0</v>
      </c>
      <c r="F105" s="79">
        <v>48495588</v>
      </c>
      <c r="G105" s="79">
        <v>64437554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83254780</v>
      </c>
      <c r="E106" s="79">
        <v>0</v>
      </c>
      <c r="F106" s="79">
        <v>31823060</v>
      </c>
      <c r="G106" s="79">
        <v>51431720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33271361</v>
      </c>
      <c r="E107" s="79">
        <v>0</v>
      </c>
      <c r="F107" s="79">
        <v>15505318</v>
      </c>
      <c r="G107" s="79">
        <v>17766043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40620213</v>
      </c>
      <c r="E108" s="79">
        <v>0</v>
      </c>
      <c r="F108" s="79">
        <v>12959961</v>
      </c>
      <c r="G108" s="79">
        <v>27660252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46011938</v>
      </c>
      <c r="E109" s="79">
        <v>0</v>
      </c>
      <c r="F109" s="79">
        <v>19422230</v>
      </c>
      <c r="G109" s="79">
        <v>26589708</v>
      </c>
    </row>
    <row r="110" spans="1:7" s="22" customFormat="1" x14ac:dyDescent="0.2">
      <c r="A110" s="25">
        <v>97</v>
      </c>
      <c r="B110" s="14" t="s">
        <v>170</v>
      </c>
      <c r="C110" s="10" t="s">
        <v>13</v>
      </c>
      <c r="D110" s="79">
        <f t="shared" si="3"/>
        <v>52619156</v>
      </c>
      <c r="E110" s="79">
        <v>4022174</v>
      </c>
      <c r="F110" s="79">
        <v>17180563</v>
      </c>
      <c r="G110" s="79">
        <v>31416419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35125691</v>
      </c>
      <c r="E111" s="79">
        <v>0</v>
      </c>
      <c r="F111" s="79">
        <v>14363388</v>
      </c>
      <c r="G111" s="79">
        <v>20762303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49450478</v>
      </c>
      <c r="E112" s="79">
        <v>0</v>
      </c>
      <c r="F112" s="79">
        <v>19478888</v>
      </c>
      <c r="G112" s="79">
        <v>29971590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89387435</v>
      </c>
      <c r="E113" s="79">
        <v>0</v>
      </c>
      <c r="F113" s="79">
        <v>38222020</v>
      </c>
      <c r="G113" s="79">
        <v>51165415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38498462</v>
      </c>
      <c r="E114" s="79">
        <v>0</v>
      </c>
      <c r="F114" s="79">
        <v>14643439</v>
      </c>
      <c r="G114" s="79">
        <v>23855023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>
        <v>0</v>
      </c>
      <c r="F115" s="79">
        <v>0</v>
      </c>
      <c r="G115" s="79">
        <v>0</v>
      </c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>
        <v>0</v>
      </c>
      <c r="F116" s="79">
        <v>0</v>
      </c>
      <c r="G116" s="79">
        <v>0</v>
      </c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>
        <v>0</v>
      </c>
      <c r="F117" s="79">
        <v>0</v>
      </c>
      <c r="G117" s="79">
        <v>0</v>
      </c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27476</v>
      </c>
      <c r="E118" s="79">
        <v>27476</v>
      </c>
      <c r="F118" s="79">
        <v>0</v>
      </c>
      <c r="G118" s="79">
        <v>0</v>
      </c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>
        <v>0</v>
      </c>
      <c r="F119" s="79">
        <v>0</v>
      </c>
      <c r="G119" s="79">
        <v>0</v>
      </c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>
        <v>0</v>
      </c>
      <c r="F120" s="79">
        <v>0</v>
      </c>
      <c r="G120" s="79">
        <v>0</v>
      </c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>
        <v>0</v>
      </c>
      <c r="F121" s="79">
        <v>0</v>
      </c>
      <c r="G121" s="79">
        <v>0</v>
      </c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>
        <v>0</v>
      </c>
      <c r="F122" s="79">
        <v>0</v>
      </c>
      <c r="G122" s="79">
        <v>0</v>
      </c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>
        <v>0</v>
      </c>
      <c r="F123" s="79">
        <v>0</v>
      </c>
      <c r="G123" s="79">
        <v>0</v>
      </c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>
        <v>0</v>
      </c>
      <c r="F124" s="79">
        <v>0</v>
      </c>
      <c r="G124" s="79">
        <v>0</v>
      </c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>
        <v>0</v>
      </c>
      <c r="F125" s="79">
        <v>0</v>
      </c>
      <c r="G125" s="79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25889</v>
      </c>
      <c r="E126" s="79">
        <v>25889</v>
      </c>
      <c r="F126" s="79">
        <v>0</v>
      </c>
      <c r="G126" s="79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>
        <v>0</v>
      </c>
      <c r="F127" s="79">
        <v>0</v>
      </c>
      <c r="G127" s="79">
        <v>0</v>
      </c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>
        <v>0</v>
      </c>
      <c r="F128" s="79">
        <v>0</v>
      </c>
      <c r="G128" s="79">
        <v>0</v>
      </c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80986</v>
      </c>
      <c r="E129" s="79">
        <v>80986</v>
      </c>
      <c r="F129" s="79">
        <v>0</v>
      </c>
      <c r="G129" s="79">
        <v>0</v>
      </c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>
        <v>0</v>
      </c>
      <c r="F130" s="79">
        <v>0</v>
      </c>
      <c r="G130" s="79">
        <v>0</v>
      </c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>
        <v>0</v>
      </c>
      <c r="F131" s="79">
        <v>0</v>
      </c>
      <c r="G131" s="79">
        <v>0</v>
      </c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>
        <v>0</v>
      </c>
      <c r="F132" s="79">
        <v>0</v>
      </c>
      <c r="G132" s="79">
        <v>0</v>
      </c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>
        <v>0</v>
      </c>
      <c r="F133" s="79">
        <v>0</v>
      </c>
      <c r="G133" s="79">
        <v>0</v>
      </c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>
        <v>0</v>
      </c>
      <c r="F134" s="79">
        <v>0</v>
      </c>
      <c r="G134" s="79">
        <v>0</v>
      </c>
    </row>
    <row r="135" spans="1:7" s="1" customFormat="1" ht="24" x14ac:dyDescent="0.2">
      <c r="A135" s="25">
        <v>122</v>
      </c>
      <c r="B135" s="26" t="s">
        <v>211</v>
      </c>
      <c r="C135" s="93" t="s">
        <v>377</v>
      </c>
      <c r="D135" s="79">
        <f t="shared" ref="D135:D155" si="4">E135+F135+G135</f>
        <v>0</v>
      </c>
      <c r="E135" s="79">
        <v>0</v>
      </c>
      <c r="F135" s="79">
        <v>0</v>
      </c>
      <c r="G135" s="79">
        <v>0</v>
      </c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0</v>
      </c>
      <c r="E136" s="79">
        <v>0</v>
      </c>
      <c r="F136" s="79">
        <v>0</v>
      </c>
      <c r="G136" s="79">
        <v>0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0</v>
      </c>
      <c r="E137" s="79">
        <v>0</v>
      </c>
      <c r="F137" s="79">
        <v>0</v>
      </c>
      <c r="G137" s="79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0</v>
      </c>
      <c r="E138" s="79">
        <v>0</v>
      </c>
      <c r="F138" s="79">
        <v>0</v>
      </c>
      <c r="G138" s="79">
        <v>0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5645419</v>
      </c>
      <c r="E139" s="79">
        <v>5645419</v>
      </c>
      <c r="F139" s="79">
        <v>0</v>
      </c>
      <c r="G139" s="79">
        <v>0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60432561</v>
      </c>
      <c r="E140" s="79">
        <v>60432561</v>
      </c>
      <c r="F140" s="79">
        <v>0</v>
      </c>
      <c r="G140" s="79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55252849</v>
      </c>
      <c r="E141" s="79">
        <v>55252849</v>
      </c>
      <c r="F141" s="79">
        <v>0</v>
      </c>
      <c r="G141" s="79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>
        <v>0</v>
      </c>
      <c r="F142" s="79">
        <v>0</v>
      </c>
      <c r="G142" s="79">
        <v>0</v>
      </c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>
        <v>0</v>
      </c>
      <c r="G143" s="79">
        <v>0</v>
      </c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>
        <v>0</v>
      </c>
      <c r="G144" s="79">
        <v>0</v>
      </c>
    </row>
    <row r="145" spans="1:35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98940337</v>
      </c>
      <c r="E145" s="79">
        <v>0</v>
      </c>
      <c r="F145" s="79">
        <v>33492915</v>
      </c>
      <c r="G145" s="79">
        <v>65447422</v>
      </c>
    </row>
    <row r="146" spans="1:35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206801405</v>
      </c>
      <c r="E146" s="79">
        <v>16325133</v>
      </c>
      <c r="F146" s="79">
        <v>61770435</v>
      </c>
      <c r="G146" s="79">
        <v>128705837</v>
      </c>
    </row>
    <row r="147" spans="1:35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79">
        <v>0</v>
      </c>
      <c r="F147" s="79">
        <v>0</v>
      </c>
      <c r="G147" s="79">
        <v>0</v>
      </c>
    </row>
    <row r="148" spans="1:35" x14ac:dyDescent="0.2">
      <c r="A148" s="25">
        <v>135</v>
      </c>
      <c r="B148" s="12" t="s">
        <v>228</v>
      </c>
      <c r="C148" s="10" t="s">
        <v>229</v>
      </c>
      <c r="D148" s="79">
        <f t="shared" si="4"/>
        <v>38989304</v>
      </c>
      <c r="E148" s="79">
        <v>38989304</v>
      </c>
      <c r="F148" s="79">
        <v>0</v>
      </c>
      <c r="G148" s="79">
        <v>0</v>
      </c>
    </row>
    <row r="149" spans="1:35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>
        <v>0</v>
      </c>
      <c r="F149" s="79">
        <v>0</v>
      </c>
      <c r="G149" s="79">
        <v>0</v>
      </c>
    </row>
    <row r="150" spans="1:35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79">
        <v>0</v>
      </c>
      <c r="G150" s="79">
        <v>0</v>
      </c>
    </row>
    <row r="151" spans="1:35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>
        <v>0</v>
      </c>
      <c r="F151" s="79">
        <v>0</v>
      </c>
      <c r="G151" s="79">
        <v>0</v>
      </c>
    </row>
    <row r="152" spans="1:35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>
        <v>0</v>
      </c>
      <c r="F152" s="79">
        <v>0</v>
      </c>
      <c r="G152" s="79">
        <v>0</v>
      </c>
    </row>
    <row r="153" spans="1:35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79">
        <v>0</v>
      </c>
      <c r="F153" s="79">
        <v>0</v>
      </c>
      <c r="G153" s="79">
        <v>0</v>
      </c>
    </row>
    <row r="154" spans="1:35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102"/>
      <c r="F154" s="102"/>
      <c r="G154" s="102"/>
    </row>
    <row r="155" spans="1:35" x14ac:dyDescent="0.2">
      <c r="A155" s="25">
        <v>142</v>
      </c>
      <c r="B155" s="235" t="s">
        <v>410</v>
      </c>
      <c r="C155" s="75" t="s">
        <v>411</v>
      </c>
      <c r="D155" s="102">
        <f t="shared" si="4"/>
        <v>0</v>
      </c>
      <c r="E155" s="132"/>
      <c r="F155" s="132"/>
      <c r="G155" s="132"/>
    </row>
    <row r="156" spans="1:35" s="4" customFormat="1" x14ac:dyDescent="0.2">
      <c r="A156" s="6"/>
      <c r="B156" s="6"/>
      <c r="C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B155"/>
  <sheetViews>
    <sheetView zoomScale="98" zoomScaleNormal="98" workbookViewId="0">
      <pane xSplit="4" ySplit="8" topLeftCell="H9" activePane="bottomRight" state="frozen"/>
      <selection pane="topRight" activeCell="E1" sqref="E1"/>
      <selection pane="bottomLeft" activeCell="A9" sqref="A9"/>
      <selection pane="bottomRight" activeCell="K10" sqref="K1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7" style="8" customWidth="1"/>
    <col min="13" max="13" width="11.7109375" style="8" bestFit="1" customWidth="1"/>
    <col min="14" max="14" width="13.42578125" style="8" customWidth="1"/>
    <col min="15" max="15" width="11.7109375" style="8" customWidth="1"/>
    <col min="16" max="16" width="12.42578125" style="8" customWidth="1"/>
    <col min="17" max="17" width="11.5703125" style="8" customWidth="1"/>
    <col min="18" max="18" width="13.42578125" style="8" customWidth="1"/>
    <col min="19" max="19" width="12.42578125" style="8" customWidth="1"/>
    <col min="20" max="16384" width="9.140625" style="8"/>
  </cols>
  <sheetData>
    <row r="2" spans="1:19" ht="32.25" customHeight="1" x14ac:dyDescent="0.2">
      <c r="A2" s="179" t="s">
        <v>383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9" x14ac:dyDescent="0.2">
      <c r="C3" s="9"/>
      <c r="K3" s="8" t="s">
        <v>308</v>
      </c>
    </row>
    <row r="4" spans="1:19" s="2" customFormat="1" ht="15.75" customHeight="1" x14ac:dyDescent="0.2">
      <c r="A4" s="170" t="s">
        <v>46</v>
      </c>
      <c r="B4" s="170" t="s">
        <v>59</v>
      </c>
      <c r="C4" s="171" t="s">
        <v>47</v>
      </c>
      <c r="D4" s="216" t="s">
        <v>255</v>
      </c>
      <c r="E4" s="215" t="s">
        <v>58</v>
      </c>
      <c r="F4" s="215"/>
      <c r="G4" s="215"/>
      <c r="H4" s="215"/>
      <c r="I4" s="215"/>
      <c r="J4" s="215"/>
      <c r="K4" s="215"/>
    </row>
    <row r="5" spans="1:19" ht="25.5" customHeight="1" x14ac:dyDescent="0.2">
      <c r="A5" s="170"/>
      <c r="B5" s="170"/>
      <c r="C5" s="171"/>
      <c r="D5" s="217"/>
      <c r="E5" s="215" t="s">
        <v>352</v>
      </c>
      <c r="F5" s="215" t="s">
        <v>353</v>
      </c>
      <c r="G5" s="215" t="s">
        <v>354</v>
      </c>
      <c r="H5" s="215" t="s">
        <v>355</v>
      </c>
      <c r="I5" s="215" t="s">
        <v>356</v>
      </c>
      <c r="J5" s="215" t="s">
        <v>357</v>
      </c>
      <c r="K5" s="215" t="s">
        <v>358</v>
      </c>
    </row>
    <row r="6" spans="1:19" ht="14.25" customHeight="1" x14ac:dyDescent="0.2">
      <c r="A6" s="170"/>
      <c r="B6" s="170"/>
      <c r="C6" s="171"/>
      <c r="D6" s="217"/>
      <c r="E6" s="215"/>
      <c r="F6" s="215"/>
      <c r="G6" s="215"/>
      <c r="H6" s="215"/>
      <c r="I6" s="215"/>
      <c r="J6" s="215"/>
      <c r="K6" s="215"/>
    </row>
    <row r="7" spans="1:19" ht="21.75" customHeight="1" x14ac:dyDescent="0.2">
      <c r="A7" s="170"/>
      <c r="B7" s="170"/>
      <c r="C7" s="171"/>
      <c r="D7" s="218"/>
      <c r="E7" s="215"/>
      <c r="F7" s="215"/>
      <c r="G7" s="215"/>
      <c r="H7" s="215"/>
      <c r="I7" s="215"/>
      <c r="J7" s="215"/>
      <c r="K7" s="215"/>
    </row>
    <row r="8" spans="1:19" s="2" customFormat="1" x14ac:dyDescent="0.2">
      <c r="A8" s="167" t="s">
        <v>248</v>
      </c>
      <c r="B8" s="167"/>
      <c r="C8" s="167"/>
      <c r="D8" s="80">
        <f>D9+D10</f>
        <v>1811151584</v>
      </c>
      <c r="E8" s="80">
        <f t="shared" ref="E8:K8" si="0">E9+E10</f>
        <v>561935752</v>
      </c>
      <c r="F8" s="80">
        <f t="shared" si="0"/>
        <v>276394664</v>
      </c>
      <c r="G8" s="80">
        <f t="shared" si="0"/>
        <v>213354680</v>
      </c>
      <c r="H8" s="80">
        <f t="shared" si="0"/>
        <v>127475867</v>
      </c>
      <c r="I8" s="80">
        <f t="shared" si="0"/>
        <v>118443530</v>
      </c>
      <c r="J8" s="80">
        <f t="shared" si="0"/>
        <v>35410750</v>
      </c>
      <c r="K8" s="80">
        <f t="shared" si="0"/>
        <v>478136341</v>
      </c>
      <c r="L8" s="119"/>
      <c r="M8" s="119"/>
      <c r="N8" s="119"/>
      <c r="O8" s="119"/>
      <c r="P8" s="119"/>
      <c r="Q8" s="119"/>
      <c r="R8" s="119"/>
      <c r="S8" s="119"/>
    </row>
    <row r="9" spans="1:19" s="3" customFormat="1" ht="11.25" customHeight="1" x14ac:dyDescent="0.2">
      <c r="A9" s="5"/>
      <c r="B9" s="5"/>
      <c r="C9" s="142" t="s">
        <v>56</v>
      </c>
      <c r="D9" s="121">
        <v>3215519</v>
      </c>
      <c r="E9" s="79">
        <v>2478140</v>
      </c>
      <c r="F9" s="79">
        <v>453669</v>
      </c>
      <c r="G9" s="79">
        <v>450</v>
      </c>
      <c r="H9" s="79">
        <v>37</v>
      </c>
      <c r="I9" s="79">
        <v>277363</v>
      </c>
      <c r="J9" s="79">
        <v>0</v>
      </c>
      <c r="K9" s="79">
        <v>5860</v>
      </c>
      <c r="L9" s="119"/>
      <c r="M9" s="119"/>
      <c r="N9" s="119"/>
      <c r="O9" s="119"/>
      <c r="P9" s="119"/>
      <c r="Q9" s="119"/>
      <c r="R9" s="119"/>
      <c r="S9" s="119"/>
    </row>
    <row r="10" spans="1:19" s="2" customFormat="1" x14ac:dyDescent="0.2">
      <c r="A10" s="167" t="s">
        <v>247</v>
      </c>
      <c r="B10" s="167"/>
      <c r="C10" s="167"/>
      <c r="D10" s="80">
        <f>SUM(D11:D155)-D93</f>
        <v>1807936065</v>
      </c>
      <c r="E10" s="80">
        <f t="shared" ref="E10:K10" si="1">SUM(E11:E155)-E93</f>
        <v>559457612</v>
      </c>
      <c r="F10" s="80">
        <f t="shared" si="1"/>
        <v>275940995</v>
      </c>
      <c r="G10" s="80">
        <f t="shared" si="1"/>
        <v>213354230</v>
      </c>
      <c r="H10" s="80">
        <f t="shared" si="1"/>
        <v>127475830</v>
      </c>
      <c r="I10" s="80">
        <f t="shared" si="1"/>
        <v>118166167</v>
      </c>
      <c r="J10" s="80">
        <f t="shared" si="1"/>
        <v>35410750</v>
      </c>
      <c r="K10" s="80">
        <f t="shared" si="1"/>
        <v>478130481</v>
      </c>
      <c r="L10" s="119"/>
      <c r="M10" s="119"/>
      <c r="N10" s="119"/>
      <c r="O10" s="119"/>
      <c r="P10" s="119"/>
      <c r="Q10" s="119"/>
      <c r="R10" s="119"/>
      <c r="S10" s="119"/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115">
        <f t="shared" ref="D11:D75" si="2">SUM(E11:K11)</f>
        <v>1258604</v>
      </c>
      <c r="E11" s="116">
        <v>0</v>
      </c>
      <c r="F11" s="116">
        <v>0</v>
      </c>
      <c r="G11" s="116">
        <v>915209</v>
      </c>
      <c r="H11" s="116">
        <v>343395</v>
      </c>
      <c r="I11" s="116">
        <v>0</v>
      </c>
      <c r="J11" s="116">
        <v>0</v>
      </c>
      <c r="K11" s="116">
        <v>0</v>
      </c>
      <c r="L11" s="119"/>
      <c r="M11" s="119"/>
      <c r="N11" s="119"/>
      <c r="O11" s="119"/>
      <c r="P11" s="119"/>
      <c r="Q11" s="119"/>
      <c r="R11" s="119"/>
      <c r="S11" s="119"/>
    </row>
    <row r="12" spans="1:19" s="1" customFormat="1" ht="12.75" x14ac:dyDescent="0.2">
      <c r="A12" s="25">
        <v>2</v>
      </c>
      <c r="B12" s="14" t="s">
        <v>61</v>
      </c>
      <c r="C12" s="10" t="s">
        <v>232</v>
      </c>
      <c r="D12" s="115">
        <f t="shared" si="2"/>
        <v>1355927</v>
      </c>
      <c r="E12" s="116">
        <v>0</v>
      </c>
      <c r="F12" s="116">
        <v>0</v>
      </c>
      <c r="G12" s="116">
        <v>992104</v>
      </c>
      <c r="H12" s="116">
        <v>363823</v>
      </c>
      <c r="I12" s="116">
        <v>0</v>
      </c>
      <c r="J12" s="116">
        <v>0</v>
      </c>
      <c r="K12" s="116">
        <v>0</v>
      </c>
      <c r="L12" s="119"/>
      <c r="M12" s="119"/>
      <c r="N12" s="119"/>
      <c r="O12" s="119"/>
      <c r="P12" s="119"/>
      <c r="Q12" s="119"/>
      <c r="R12" s="119"/>
      <c r="S12" s="119"/>
    </row>
    <row r="13" spans="1:19" s="22" customFormat="1" ht="12.75" x14ac:dyDescent="0.2">
      <c r="A13" s="25">
        <v>3</v>
      </c>
      <c r="B13" s="27" t="s">
        <v>62</v>
      </c>
      <c r="C13" s="21" t="s">
        <v>5</v>
      </c>
      <c r="D13" s="115">
        <f t="shared" si="2"/>
        <v>12873339</v>
      </c>
      <c r="E13" s="116">
        <v>5920324</v>
      </c>
      <c r="F13" s="116">
        <v>0</v>
      </c>
      <c r="G13" s="116">
        <v>3220259</v>
      </c>
      <c r="H13" s="116">
        <v>1384657</v>
      </c>
      <c r="I13" s="116">
        <v>2348099</v>
      </c>
      <c r="J13" s="116">
        <v>0</v>
      </c>
      <c r="K13" s="116">
        <v>0</v>
      </c>
      <c r="L13" s="119"/>
      <c r="M13" s="119"/>
      <c r="N13" s="119"/>
      <c r="O13" s="119"/>
      <c r="P13" s="119"/>
      <c r="Q13" s="119"/>
      <c r="R13" s="119"/>
      <c r="S13" s="119"/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115">
        <f t="shared" si="2"/>
        <v>1130829</v>
      </c>
      <c r="E14" s="116">
        <v>0</v>
      </c>
      <c r="F14" s="116">
        <v>0</v>
      </c>
      <c r="G14" s="116">
        <v>725176</v>
      </c>
      <c r="H14" s="116">
        <v>405653</v>
      </c>
      <c r="I14" s="116">
        <v>0</v>
      </c>
      <c r="J14" s="116">
        <v>0</v>
      </c>
      <c r="K14" s="116">
        <v>0</v>
      </c>
      <c r="L14" s="119"/>
      <c r="M14" s="119"/>
      <c r="N14" s="119"/>
      <c r="O14" s="119"/>
      <c r="P14" s="119"/>
      <c r="Q14" s="119"/>
      <c r="R14" s="119"/>
      <c r="S14" s="119"/>
    </row>
    <row r="15" spans="1:19" s="1" customFormat="1" ht="12.75" x14ac:dyDescent="0.2">
      <c r="A15" s="25">
        <v>5</v>
      </c>
      <c r="B15" s="12" t="s">
        <v>64</v>
      </c>
      <c r="C15" s="10" t="s">
        <v>8</v>
      </c>
      <c r="D15" s="115">
        <f t="shared" si="2"/>
        <v>1642001</v>
      </c>
      <c r="E15" s="116">
        <v>0</v>
      </c>
      <c r="F15" s="116">
        <v>0</v>
      </c>
      <c r="G15" s="116">
        <v>1161059</v>
      </c>
      <c r="H15" s="116">
        <v>480942</v>
      </c>
      <c r="I15" s="116">
        <v>0</v>
      </c>
      <c r="J15" s="116">
        <v>0</v>
      </c>
      <c r="K15" s="116">
        <v>0</v>
      </c>
      <c r="L15" s="119"/>
      <c r="M15" s="119"/>
      <c r="N15" s="119"/>
      <c r="O15" s="119"/>
      <c r="P15" s="119"/>
      <c r="Q15" s="119"/>
      <c r="R15" s="119"/>
      <c r="S15" s="119"/>
    </row>
    <row r="16" spans="1:19" s="22" customFormat="1" ht="12.75" x14ac:dyDescent="0.2">
      <c r="A16" s="25">
        <v>6</v>
      </c>
      <c r="B16" s="27" t="s">
        <v>65</v>
      </c>
      <c r="C16" s="21" t="s">
        <v>66</v>
      </c>
      <c r="D16" s="115">
        <f t="shared" si="2"/>
        <v>84612108</v>
      </c>
      <c r="E16" s="116">
        <v>28988488</v>
      </c>
      <c r="F16" s="116">
        <v>8359121</v>
      </c>
      <c r="G16" s="116">
        <v>3459280</v>
      </c>
      <c r="H16" s="116">
        <v>4585165</v>
      </c>
      <c r="I16" s="116">
        <v>6465508</v>
      </c>
      <c r="J16" s="116">
        <v>0</v>
      </c>
      <c r="K16" s="116">
        <v>32754546</v>
      </c>
      <c r="L16" s="119"/>
      <c r="M16" s="119"/>
      <c r="N16" s="119"/>
      <c r="O16" s="119"/>
      <c r="P16" s="119"/>
      <c r="Q16" s="119"/>
      <c r="R16" s="119"/>
      <c r="S16" s="119"/>
    </row>
    <row r="17" spans="1:19" s="1" customFormat="1" ht="12.75" x14ac:dyDescent="0.2">
      <c r="A17" s="25">
        <v>7</v>
      </c>
      <c r="B17" s="12" t="s">
        <v>67</v>
      </c>
      <c r="C17" s="10" t="s">
        <v>234</v>
      </c>
      <c r="D17" s="115">
        <f t="shared" si="2"/>
        <v>19774051</v>
      </c>
      <c r="E17" s="116">
        <v>4316544</v>
      </c>
      <c r="F17" s="116">
        <v>0</v>
      </c>
      <c r="G17" s="116">
        <v>0</v>
      </c>
      <c r="H17" s="116">
        <v>1726947</v>
      </c>
      <c r="I17" s="116">
        <v>0</v>
      </c>
      <c r="J17" s="116">
        <v>0</v>
      </c>
      <c r="K17" s="116">
        <v>13730560</v>
      </c>
      <c r="L17" s="119"/>
      <c r="M17" s="119"/>
      <c r="N17" s="119"/>
      <c r="O17" s="119"/>
      <c r="P17" s="119"/>
      <c r="Q17" s="119"/>
      <c r="R17" s="119"/>
      <c r="S17" s="119"/>
    </row>
    <row r="18" spans="1:19" s="1" customFormat="1" ht="12.75" x14ac:dyDescent="0.2">
      <c r="A18" s="25">
        <v>8</v>
      </c>
      <c r="B18" s="26" t="s">
        <v>68</v>
      </c>
      <c r="C18" s="10" t="s">
        <v>17</v>
      </c>
      <c r="D18" s="115">
        <f t="shared" si="2"/>
        <v>951042</v>
      </c>
      <c r="E18" s="116">
        <v>0</v>
      </c>
      <c r="F18" s="116">
        <v>0</v>
      </c>
      <c r="G18" s="116">
        <v>544416</v>
      </c>
      <c r="H18" s="116">
        <v>406626</v>
      </c>
      <c r="I18" s="116">
        <v>0</v>
      </c>
      <c r="J18" s="116">
        <v>0</v>
      </c>
      <c r="K18" s="116">
        <v>0</v>
      </c>
      <c r="L18" s="119"/>
      <c r="M18" s="119"/>
      <c r="N18" s="119"/>
      <c r="O18" s="119"/>
      <c r="P18" s="119"/>
      <c r="Q18" s="119"/>
      <c r="R18" s="119"/>
      <c r="S18" s="119"/>
    </row>
    <row r="19" spans="1:19" s="1" customFormat="1" ht="12.75" x14ac:dyDescent="0.2">
      <c r="A19" s="25">
        <v>9</v>
      </c>
      <c r="B19" s="26" t="s">
        <v>69</v>
      </c>
      <c r="C19" s="10" t="s">
        <v>6</v>
      </c>
      <c r="D19" s="115">
        <f t="shared" si="2"/>
        <v>1346421</v>
      </c>
      <c r="E19" s="116">
        <v>0</v>
      </c>
      <c r="F19" s="116">
        <v>0</v>
      </c>
      <c r="G19" s="116">
        <v>955359</v>
      </c>
      <c r="H19" s="116">
        <v>391062</v>
      </c>
      <c r="I19" s="116">
        <v>0</v>
      </c>
      <c r="J19" s="116">
        <v>0</v>
      </c>
      <c r="K19" s="116">
        <v>0</v>
      </c>
      <c r="L19" s="119"/>
      <c r="M19" s="119"/>
      <c r="N19" s="119"/>
      <c r="O19" s="119"/>
      <c r="P19" s="119"/>
      <c r="Q19" s="119"/>
      <c r="R19" s="119"/>
      <c r="S19" s="119"/>
    </row>
    <row r="20" spans="1:19" s="1" customFormat="1" ht="12.75" x14ac:dyDescent="0.2">
      <c r="A20" s="25">
        <v>10</v>
      </c>
      <c r="B20" s="26" t="s">
        <v>70</v>
      </c>
      <c r="C20" s="10" t="s">
        <v>18</v>
      </c>
      <c r="D20" s="115">
        <f t="shared" si="2"/>
        <v>1772095</v>
      </c>
      <c r="E20" s="116">
        <v>0</v>
      </c>
      <c r="F20" s="116">
        <v>0</v>
      </c>
      <c r="G20" s="116">
        <v>1257489</v>
      </c>
      <c r="H20" s="116">
        <v>514606</v>
      </c>
      <c r="I20" s="116">
        <v>0</v>
      </c>
      <c r="J20" s="116">
        <v>0</v>
      </c>
      <c r="K20" s="116">
        <v>0</v>
      </c>
      <c r="L20" s="119"/>
      <c r="M20" s="119"/>
      <c r="N20" s="119"/>
      <c r="O20" s="119"/>
      <c r="P20" s="119"/>
      <c r="Q20" s="119"/>
      <c r="R20" s="119"/>
      <c r="S20" s="119"/>
    </row>
    <row r="21" spans="1:19" s="1" customFormat="1" ht="12.75" x14ac:dyDescent="0.2">
      <c r="A21" s="25">
        <v>11</v>
      </c>
      <c r="B21" s="26" t="s">
        <v>71</v>
      </c>
      <c r="C21" s="10" t="s">
        <v>7</v>
      </c>
      <c r="D21" s="115">
        <f t="shared" si="2"/>
        <v>1584532</v>
      </c>
      <c r="E21" s="116">
        <v>0</v>
      </c>
      <c r="F21" s="116">
        <v>0</v>
      </c>
      <c r="G21" s="116">
        <v>1129612</v>
      </c>
      <c r="H21" s="116">
        <v>454920</v>
      </c>
      <c r="I21" s="116">
        <v>0</v>
      </c>
      <c r="J21" s="116">
        <v>0</v>
      </c>
      <c r="K21" s="116">
        <v>0</v>
      </c>
      <c r="L21" s="119"/>
      <c r="M21" s="119"/>
      <c r="N21" s="119"/>
      <c r="O21" s="119"/>
      <c r="P21" s="119"/>
      <c r="Q21" s="119"/>
      <c r="R21" s="119"/>
      <c r="S21" s="119"/>
    </row>
    <row r="22" spans="1:19" s="1" customFormat="1" ht="12.75" x14ac:dyDescent="0.2">
      <c r="A22" s="25">
        <v>12</v>
      </c>
      <c r="B22" s="26" t="s">
        <v>72</v>
      </c>
      <c r="C22" s="10" t="s">
        <v>19</v>
      </c>
      <c r="D22" s="115">
        <f t="shared" si="2"/>
        <v>2397559</v>
      </c>
      <c r="E22" s="116">
        <v>0</v>
      </c>
      <c r="F22" s="116">
        <v>0</v>
      </c>
      <c r="G22" s="116">
        <v>1344766</v>
      </c>
      <c r="H22" s="116">
        <v>1052793</v>
      </c>
      <c r="I22" s="116">
        <v>0</v>
      </c>
      <c r="J22" s="116">
        <v>0</v>
      </c>
      <c r="K22" s="116">
        <v>0</v>
      </c>
      <c r="L22" s="119"/>
      <c r="M22" s="119"/>
      <c r="N22" s="119"/>
      <c r="O22" s="119"/>
      <c r="P22" s="119"/>
      <c r="Q22" s="119"/>
      <c r="R22" s="119"/>
      <c r="S22" s="119"/>
    </row>
    <row r="23" spans="1:19" s="1" customFormat="1" ht="12.75" x14ac:dyDescent="0.2">
      <c r="A23" s="25">
        <v>13</v>
      </c>
      <c r="B23" s="26" t="s">
        <v>256</v>
      </c>
      <c r="C23" s="10" t="s">
        <v>257</v>
      </c>
      <c r="D23" s="115">
        <f t="shared" si="2"/>
        <v>4609368</v>
      </c>
      <c r="E23" s="116">
        <v>0</v>
      </c>
      <c r="F23" s="116">
        <v>0</v>
      </c>
      <c r="G23" s="116">
        <v>4494015</v>
      </c>
      <c r="H23" s="116">
        <v>115353</v>
      </c>
      <c r="I23" s="116">
        <v>0</v>
      </c>
      <c r="J23" s="116">
        <v>0</v>
      </c>
      <c r="K23" s="116">
        <v>0</v>
      </c>
      <c r="L23" s="119"/>
      <c r="M23" s="119"/>
      <c r="N23" s="119"/>
      <c r="O23" s="119"/>
      <c r="P23" s="119"/>
      <c r="Q23" s="119"/>
      <c r="R23" s="119"/>
      <c r="S23" s="119"/>
    </row>
    <row r="24" spans="1:19" s="1" customFormat="1" ht="12.75" x14ac:dyDescent="0.2">
      <c r="A24" s="25">
        <v>14</v>
      </c>
      <c r="B24" s="12" t="s">
        <v>73</v>
      </c>
      <c r="C24" s="10" t="s">
        <v>74</v>
      </c>
      <c r="D24" s="115">
        <f t="shared" si="2"/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9"/>
      <c r="M24" s="119"/>
      <c r="N24" s="119"/>
      <c r="O24" s="119"/>
      <c r="P24" s="119"/>
      <c r="Q24" s="119"/>
      <c r="R24" s="119"/>
      <c r="S24" s="119"/>
    </row>
    <row r="25" spans="1:19" s="1" customFormat="1" ht="12.75" x14ac:dyDescent="0.2">
      <c r="A25" s="25">
        <v>15</v>
      </c>
      <c r="B25" s="26" t="s">
        <v>75</v>
      </c>
      <c r="C25" s="10" t="s">
        <v>22</v>
      </c>
      <c r="D25" s="115">
        <f t="shared" si="2"/>
        <v>978059</v>
      </c>
      <c r="E25" s="116">
        <v>0</v>
      </c>
      <c r="F25" s="116">
        <v>0</v>
      </c>
      <c r="G25" s="116">
        <v>260432</v>
      </c>
      <c r="H25" s="116">
        <v>717627</v>
      </c>
      <c r="I25" s="116">
        <v>0</v>
      </c>
      <c r="J25" s="116">
        <v>0</v>
      </c>
      <c r="K25" s="116">
        <v>0</v>
      </c>
      <c r="L25" s="119"/>
      <c r="M25" s="119"/>
      <c r="N25" s="119"/>
      <c r="O25" s="119"/>
      <c r="P25" s="119"/>
      <c r="Q25" s="119"/>
      <c r="R25" s="119"/>
      <c r="S25" s="119"/>
    </row>
    <row r="26" spans="1:19" s="1" customFormat="1" ht="12.75" x14ac:dyDescent="0.2">
      <c r="A26" s="25">
        <v>16</v>
      </c>
      <c r="B26" s="26" t="s">
        <v>76</v>
      </c>
      <c r="C26" s="10" t="s">
        <v>10</v>
      </c>
      <c r="D26" s="115">
        <f t="shared" si="2"/>
        <v>713055</v>
      </c>
      <c r="E26" s="116">
        <v>0</v>
      </c>
      <c r="F26" s="116">
        <v>0</v>
      </c>
      <c r="G26" s="116">
        <v>0</v>
      </c>
      <c r="H26" s="116">
        <v>713055</v>
      </c>
      <c r="I26" s="116">
        <v>0</v>
      </c>
      <c r="J26" s="116">
        <v>0</v>
      </c>
      <c r="K26" s="116">
        <v>0</v>
      </c>
      <c r="L26" s="119"/>
      <c r="M26" s="119"/>
      <c r="N26" s="119"/>
      <c r="O26" s="119"/>
      <c r="P26" s="119"/>
      <c r="Q26" s="119"/>
      <c r="R26" s="119"/>
      <c r="S26" s="119"/>
    </row>
    <row r="27" spans="1:19" s="1" customFormat="1" ht="12.75" x14ac:dyDescent="0.2">
      <c r="A27" s="25">
        <v>17</v>
      </c>
      <c r="B27" s="26" t="s">
        <v>77</v>
      </c>
      <c r="C27" s="10" t="s">
        <v>235</v>
      </c>
      <c r="D27" s="115">
        <f t="shared" si="2"/>
        <v>10932053</v>
      </c>
      <c r="E27" s="116">
        <v>6884935</v>
      </c>
      <c r="F27" s="116">
        <v>0</v>
      </c>
      <c r="G27" s="116">
        <v>2766831</v>
      </c>
      <c r="H27" s="116">
        <v>1280287</v>
      </c>
      <c r="I27" s="116">
        <v>0</v>
      </c>
      <c r="J27" s="116">
        <v>0</v>
      </c>
      <c r="K27" s="116">
        <v>0</v>
      </c>
      <c r="L27" s="119"/>
      <c r="M27" s="119"/>
      <c r="N27" s="119"/>
      <c r="O27" s="119"/>
      <c r="P27" s="119"/>
      <c r="Q27" s="119"/>
      <c r="R27" s="119"/>
      <c r="S27" s="119"/>
    </row>
    <row r="28" spans="1:19" s="22" customFormat="1" ht="12.75" x14ac:dyDescent="0.2">
      <c r="A28" s="25">
        <v>18</v>
      </c>
      <c r="B28" s="27" t="s">
        <v>78</v>
      </c>
      <c r="C28" s="21" t="s">
        <v>9</v>
      </c>
      <c r="D28" s="115">
        <f t="shared" si="2"/>
        <v>70606889</v>
      </c>
      <c r="E28" s="116">
        <v>20553881</v>
      </c>
      <c r="F28" s="116">
        <v>4038795</v>
      </c>
      <c r="G28" s="116">
        <v>7382898</v>
      </c>
      <c r="H28" s="116">
        <v>2784584</v>
      </c>
      <c r="I28" s="116">
        <v>6830598</v>
      </c>
      <c r="J28" s="116">
        <v>0</v>
      </c>
      <c r="K28" s="116">
        <v>29016133</v>
      </c>
      <c r="L28" s="119"/>
      <c r="M28" s="119"/>
      <c r="N28" s="119"/>
      <c r="O28" s="119"/>
      <c r="P28" s="119"/>
      <c r="Q28" s="119"/>
      <c r="R28" s="119"/>
      <c r="S28" s="119"/>
    </row>
    <row r="29" spans="1:19" s="1" customFormat="1" ht="12.75" x14ac:dyDescent="0.2">
      <c r="A29" s="25">
        <v>19</v>
      </c>
      <c r="B29" s="12" t="s">
        <v>79</v>
      </c>
      <c r="C29" s="10" t="s">
        <v>11</v>
      </c>
      <c r="D29" s="115">
        <f t="shared" si="2"/>
        <v>590219</v>
      </c>
      <c r="E29" s="116">
        <v>0</v>
      </c>
      <c r="F29" s="116">
        <v>0</v>
      </c>
      <c r="G29" s="116">
        <v>300328</v>
      </c>
      <c r="H29" s="116">
        <v>289891</v>
      </c>
      <c r="I29" s="116">
        <v>0</v>
      </c>
      <c r="J29" s="116">
        <v>0</v>
      </c>
      <c r="K29" s="116">
        <v>0</v>
      </c>
      <c r="L29" s="119"/>
      <c r="M29" s="119"/>
      <c r="N29" s="119"/>
      <c r="O29" s="119"/>
      <c r="P29" s="119"/>
      <c r="Q29" s="119"/>
      <c r="R29" s="119"/>
      <c r="S29" s="119"/>
    </row>
    <row r="30" spans="1:19" s="1" customFormat="1" ht="12.75" x14ac:dyDescent="0.2">
      <c r="A30" s="25">
        <v>20</v>
      </c>
      <c r="B30" s="12" t="s">
        <v>80</v>
      </c>
      <c r="C30" s="10" t="s">
        <v>236</v>
      </c>
      <c r="D30" s="115">
        <f t="shared" si="2"/>
        <v>305718</v>
      </c>
      <c r="E30" s="116">
        <v>0</v>
      </c>
      <c r="F30" s="116">
        <v>0</v>
      </c>
      <c r="G30" s="116">
        <v>0</v>
      </c>
      <c r="H30" s="116">
        <v>305718</v>
      </c>
      <c r="I30" s="116">
        <v>0</v>
      </c>
      <c r="J30" s="116">
        <v>0</v>
      </c>
      <c r="K30" s="116">
        <v>0</v>
      </c>
      <c r="L30" s="119"/>
      <c r="M30" s="119"/>
      <c r="N30" s="119"/>
      <c r="O30" s="119"/>
      <c r="P30" s="119"/>
      <c r="Q30" s="119"/>
      <c r="R30" s="119"/>
      <c r="S30" s="119"/>
    </row>
    <row r="31" spans="1:19" ht="12.75" x14ac:dyDescent="0.2">
      <c r="A31" s="25">
        <v>21</v>
      </c>
      <c r="B31" s="12" t="s">
        <v>81</v>
      </c>
      <c r="C31" s="10" t="s">
        <v>82</v>
      </c>
      <c r="D31" s="115">
        <f t="shared" si="2"/>
        <v>8361372</v>
      </c>
      <c r="E31" s="116">
        <v>3316442</v>
      </c>
      <c r="F31" s="116">
        <v>0</v>
      </c>
      <c r="G31" s="116">
        <v>3208099</v>
      </c>
      <c r="H31" s="116">
        <v>1836831</v>
      </c>
      <c r="I31" s="116">
        <v>0</v>
      </c>
      <c r="J31" s="116">
        <v>0</v>
      </c>
      <c r="K31" s="116">
        <v>0</v>
      </c>
      <c r="L31" s="119"/>
      <c r="M31" s="119"/>
      <c r="N31" s="119"/>
      <c r="O31" s="119"/>
      <c r="P31" s="119"/>
      <c r="Q31" s="119"/>
      <c r="R31" s="119"/>
      <c r="S31" s="119"/>
    </row>
    <row r="32" spans="1:19" s="22" customFormat="1" ht="12.75" x14ac:dyDescent="0.2">
      <c r="A32" s="25">
        <v>22</v>
      </c>
      <c r="B32" s="23" t="s">
        <v>83</v>
      </c>
      <c r="C32" s="21" t="s">
        <v>40</v>
      </c>
      <c r="D32" s="115">
        <f t="shared" si="2"/>
        <v>40746612</v>
      </c>
      <c r="E32" s="116">
        <v>8932018</v>
      </c>
      <c r="F32" s="116">
        <v>6891657</v>
      </c>
      <c r="G32" s="116">
        <v>4832272</v>
      </c>
      <c r="H32" s="116">
        <v>1440697</v>
      </c>
      <c r="I32" s="116">
        <v>0</v>
      </c>
      <c r="J32" s="116">
        <v>0</v>
      </c>
      <c r="K32" s="116">
        <v>18649968</v>
      </c>
      <c r="L32" s="119"/>
      <c r="M32" s="119"/>
      <c r="N32" s="119"/>
      <c r="O32" s="119"/>
      <c r="P32" s="119"/>
      <c r="Q32" s="119"/>
      <c r="R32" s="119"/>
      <c r="S32" s="119"/>
    </row>
    <row r="33" spans="1:19" s="22" customFormat="1" ht="12.75" x14ac:dyDescent="0.2">
      <c r="A33" s="25">
        <v>23</v>
      </c>
      <c r="B33" s="27" t="s">
        <v>84</v>
      </c>
      <c r="C33" s="21" t="s">
        <v>85</v>
      </c>
      <c r="D33" s="115">
        <f t="shared" si="2"/>
        <v>991882</v>
      </c>
      <c r="E33" s="116">
        <v>0</v>
      </c>
      <c r="F33" s="116">
        <v>0</v>
      </c>
      <c r="G33" s="116">
        <v>618946</v>
      </c>
      <c r="H33" s="116">
        <v>372936</v>
      </c>
      <c r="I33" s="116">
        <v>0</v>
      </c>
      <c r="J33" s="116">
        <v>0</v>
      </c>
      <c r="K33" s="116">
        <v>0</v>
      </c>
      <c r="L33" s="119"/>
      <c r="M33" s="119"/>
      <c r="N33" s="119"/>
      <c r="O33" s="119"/>
      <c r="P33" s="119"/>
      <c r="Q33" s="119"/>
      <c r="R33" s="119"/>
      <c r="S33" s="119"/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115">
        <f t="shared" si="2"/>
        <v>4939490</v>
      </c>
      <c r="E34" s="116">
        <v>0</v>
      </c>
      <c r="F34" s="116">
        <v>4939490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9"/>
      <c r="M34" s="119"/>
      <c r="N34" s="119"/>
      <c r="O34" s="119"/>
      <c r="P34" s="119"/>
      <c r="Q34" s="119"/>
      <c r="R34" s="119"/>
      <c r="S34" s="119"/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115">
        <f t="shared" si="2"/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9"/>
      <c r="M35" s="119"/>
      <c r="N35" s="119"/>
      <c r="O35" s="119"/>
      <c r="P35" s="119"/>
      <c r="Q35" s="119"/>
      <c r="R35" s="119"/>
      <c r="S35" s="119"/>
    </row>
    <row r="36" spans="1:19" s="1" customFormat="1" ht="12.75" x14ac:dyDescent="0.2">
      <c r="A36" s="25">
        <v>26</v>
      </c>
      <c r="B36" s="12" t="s">
        <v>90</v>
      </c>
      <c r="C36" s="10" t="s">
        <v>91</v>
      </c>
      <c r="D36" s="115">
        <f t="shared" si="2"/>
        <v>87379299</v>
      </c>
      <c r="E36" s="116">
        <v>23634611</v>
      </c>
      <c r="F36" s="116">
        <v>9840295</v>
      </c>
      <c r="G36" s="116">
        <v>11049888</v>
      </c>
      <c r="H36" s="116">
        <v>6440073</v>
      </c>
      <c r="I36" s="116">
        <v>8039340</v>
      </c>
      <c r="J36" s="116">
        <v>0</v>
      </c>
      <c r="K36" s="116">
        <v>28375092</v>
      </c>
      <c r="L36" s="119"/>
      <c r="M36" s="119"/>
      <c r="N36" s="119"/>
      <c r="O36" s="119"/>
      <c r="P36" s="119"/>
      <c r="Q36" s="119"/>
      <c r="R36" s="119"/>
      <c r="S36" s="119"/>
    </row>
    <row r="37" spans="1:19" s="1" customFormat="1" ht="12.75" x14ac:dyDescent="0.2">
      <c r="A37" s="25">
        <v>27</v>
      </c>
      <c r="B37" s="26" t="s">
        <v>92</v>
      </c>
      <c r="C37" s="10" t="s">
        <v>93</v>
      </c>
      <c r="D37" s="115">
        <f t="shared" si="2"/>
        <v>22822816</v>
      </c>
      <c r="E37" s="116">
        <v>6380309</v>
      </c>
      <c r="F37" s="116">
        <v>0</v>
      </c>
      <c r="G37" s="116">
        <v>3432355</v>
      </c>
      <c r="H37" s="116">
        <v>2509476</v>
      </c>
      <c r="I37" s="116">
        <v>0</v>
      </c>
      <c r="J37" s="116">
        <v>0</v>
      </c>
      <c r="K37" s="116">
        <v>10500676</v>
      </c>
      <c r="L37" s="119"/>
      <c r="M37" s="119"/>
      <c r="N37" s="119"/>
      <c r="O37" s="119"/>
      <c r="P37" s="119"/>
      <c r="Q37" s="119"/>
      <c r="R37" s="119"/>
      <c r="S37" s="119"/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115">
        <f t="shared" si="2"/>
        <v>3320645</v>
      </c>
      <c r="E38" s="116">
        <v>0</v>
      </c>
      <c r="F38" s="116">
        <v>0</v>
      </c>
      <c r="G38" s="116">
        <v>2754481</v>
      </c>
      <c r="H38" s="116">
        <v>566164</v>
      </c>
      <c r="I38" s="116">
        <v>0</v>
      </c>
      <c r="J38" s="116">
        <v>0</v>
      </c>
      <c r="K38" s="116">
        <v>0</v>
      </c>
      <c r="L38" s="119"/>
      <c r="M38" s="119"/>
      <c r="N38" s="119"/>
      <c r="O38" s="119"/>
      <c r="P38" s="119"/>
      <c r="Q38" s="119"/>
      <c r="R38" s="119"/>
      <c r="S38" s="119"/>
    </row>
    <row r="39" spans="1:19" s="1" customFormat="1" ht="12.75" x14ac:dyDescent="0.2">
      <c r="A39" s="25">
        <v>29</v>
      </c>
      <c r="B39" s="14" t="s">
        <v>96</v>
      </c>
      <c r="C39" s="10" t="s">
        <v>97</v>
      </c>
      <c r="D39" s="115">
        <f t="shared" si="2"/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9"/>
      <c r="M39" s="119"/>
      <c r="N39" s="119"/>
      <c r="O39" s="119"/>
      <c r="P39" s="119"/>
      <c r="Q39" s="119"/>
      <c r="R39" s="119"/>
      <c r="S39" s="119"/>
    </row>
    <row r="40" spans="1:19" s="22" customFormat="1" ht="12.75" x14ac:dyDescent="0.2">
      <c r="A40" s="25">
        <v>30</v>
      </c>
      <c r="B40" s="23" t="s">
        <v>98</v>
      </c>
      <c r="C40" s="76" t="s">
        <v>292</v>
      </c>
      <c r="D40" s="115">
        <f t="shared" si="2"/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9"/>
      <c r="M40" s="119"/>
      <c r="N40" s="119"/>
      <c r="O40" s="119"/>
      <c r="P40" s="119"/>
      <c r="Q40" s="119"/>
      <c r="R40" s="119"/>
      <c r="S40" s="119"/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115">
        <f t="shared" si="2"/>
        <v>706745</v>
      </c>
      <c r="E41" s="116">
        <v>0</v>
      </c>
      <c r="F41" s="116">
        <v>0</v>
      </c>
      <c r="G41" s="116">
        <v>501486</v>
      </c>
      <c r="H41" s="116">
        <v>205259</v>
      </c>
      <c r="I41" s="116">
        <v>0</v>
      </c>
      <c r="J41" s="116">
        <v>0</v>
      </c>
      <c r="K41" s="116">
        <v>0</v>
      </c>
      <c r="L41" s="119"/>
      <c r="M41" s="119"/>
      <c r="N41" s="119"/>
      <c r="O41" s="119"/>
      <c r="P41" s="119"/>
      <c r="Q41" s="119"/>
      <c r="R41" s="119"/>
      <c r="S41" s="119"/>
    </row>
    <row r="42" spans="1:19" s="22" customFormat="1" ht="12.75" x14ac:dyDescent="0.2">
      <c r="A42" s="25">
        <v>32</v>
      </c>
      <c r="B42" s="24" t="s">
        <v>100</v>
      </c>
      <c r="C42" s="21" t="s">
        <v>41</v>
      </c>
      <c r="D42" s="115">
        <f t="shared" si="2"/>
        <v>45734993</v>
      </c>
      <c r="E42" s="116">
        <v>6008375</v>
      </c>
      <c r="F42" s="116">
        <v>0</v>
      </c>
      <c r="G42" s="116">
        <v>4651571</v>
      </c>
      <c r="H42" s="116">
        <v>2873138</v>
      </c>
      <c r="I42" s="116">
        <v>4373418</v>
      </c>
      <c r="J42" s="116">
        <v>0</v>
      </c>
      <c r="K42" s="116">
        <v>27828491</v>
      </c>
      <c r="L42" s="119"/>
      <c r="M42" s="119"/>
      <c r="N42" s="119"/>
      <c r="O42" s="119"/>
      <c r="P42" s="119"/>
      <c r="Q42" s="119"/>
      <c r="R42" s="119"/>
      <c r="S42" s="119"/>
    </row>
    <row r="43" spans="1:19" ht="12.75" x14ac:dyDescent="0.2">
      <c r="A43" s="25">
        <v>33</v>
      </c>
      <c r="B43" s="12" t="s">
        <v>101</v>
      </c>
      <c r="C43" s="10" t="s">
        <v>39</v>
      </c>
      <c r="D43" s="115">
        <f t="shared" si="2"/>
        <v>36701663</v>
      </c>
      <c r="E43" s="116">
        <v>8764813</v>
      </c>
      <c r="F43" s="116">
        <v>0</v>
      </c>
      <c r="G43" s="116">
        <v>6573633</v>
      </c>
      <c r="H43" s="116">
        <v>3721101</v>
      </c>
      <c r="I43" s="116">
        <v>3115216</v>
      </c>
      <c r="J43" s="116">
        <v>0</v>
      </c>
      <c r="K43" s="116">
        <v>14526900</v>
      </c>
      <c r="L43" s="119"/>
      <c r="M43" s="119"/>
      <c r="N43" s="119"/>
      <c r="O43" s="119"/>
      <c r="P43" s="119"/>
      <c r="Q43" s="119"/>
      <c r="R43" s="119"/>
      <c r="S43" s="119"/>
    </row>
    <row r="44" spans="1:19" s="1" customFormat="1" ht="12.75" x14ac:dyDescent="0.2">
      <c r="A44" s="25">
        <v>34</v>
      </c>
      <c r="B44" s="14" t="s">
        <v>102</v>
      </c>
      <c r="C44" s="10" t="s">
        <v>16</v>
      </c>
      <c r="D44" s="115">
        <f t="shared" si="2"/>
        <v>678986</v>
      </c>
      <c r="E44" s="116">
        <v>0</v>
      </c>
      <c r="F44" s="116">
        <v>0</v>
      </c>
      <c r="G44" s="116">
        <v>179532</v>
      </c>
      <c r="H44" s="116">
        <v>499454</v>
      </c>
      <c r="I44" s="116">
        <v>0</v>
      </c>
      <c r="J44" s="116">
        <v>0</v>
      </c>
      <c r="K44" s="116">
        <v>0</v>
      </c>
      <c r="L44" s="119"/>
      <c r="M44" s="119"/>
      <c r="N44" s="119"/>
      <c r="O44" s="119"/>
      <c r="P44" s="119"/>
      <c r="Q44" s="119"/>
      <c r="R44" s="119"/>
      <c r="S44" s="119"/>
    </row>
    <row r="45" spans="1:19" s="1" customFormat="1" ht="12.75" x14ac:dyDescent="0.2">
      <c r="A45" s="25">
        <v>35</v>
      </c>
      <c r="B45" s="26" t="s">
        <v>103</v>
      </c>
      <c r="C45" s="10" t="s">
        <v>21</v>
      </c>
      <c r="D45" s="115">
        <f t="shared" si="2"/>
        <v>12838198</v>
      </c>
      <c r="E45" s="116">
        <v>6079462</v>
      </c>
      <c r="F45" s="116">
        <v>0</v>
      </c>
      <c r="G45" s="116">
        <v>3087990</v>
      </c>
      <c r="H45" s="116">
        <v>1745163</v>
      </c>
      <c r="I45" s="116">
        <v>1925583</v>
      </c>
      <c r="J45" s="116">
        <v>0</v>
      </c>
      <c r="K45" s="116">
        <v>0</v>
      </c>
      <c r="L45" s="119"/>
      <c r="M45" s="119"/>
      <c r="N45" s="119"/>
      <c r="O45" s="119"/>
      <c r="P45" s="119"/>
      <c r="Q45" s="119"/>
      <c r="R45" s="119"/>
      <c r="S45" s="119"/>
    </row>
    <row r="46" spans="1:19" s="1" customFormat="1" ht="12.75" x14ac:dyDescent="0.2">
      <c r="A46" s="25">
        <v>36</v>
      </c>
      <c r="B46" s="14" t="s">
        <v>104</v>
      </c>
      <c r="C46" s="10" t="s">
        <v>25</v>
      </c>
      <c r="D46" s="115">
        <f t="shared" si="2"/>
        <v>2298606</v>
      </c>
      <c r="E46" s="116">
        <v>0</v>
      </c>
      <c r="F46" s="116">
        <v>0</v>
      </c>
      <c r="G46" s="116">
        <v>1632247</v>
      </c>
      <c r="H46" s="116">
        <v>666359</v>
      </c>
      <c r="I46" s="116">
        <v>0</v>
      </c>
      <c r="J46" s="116">
        <v>0</v>
      </c>
      <c r="K46" s="116">
        <v>0</v>
      </c>
      <c r="L46" s="119"/>
      <c r="M46" s="119"/>
      <c r="N46" s="119"/>
      <c r="O46" s="119"/>
      <c r="P46" s="119"/>
      <c r="Q46" s="119"/>
      <c r="R46" s="119"/>
      <c r="S46" s="119"/>
    </row>
    <row r="47" spans="1:19" ht="12.75" x14ac:dyDescent="0.2">
      <c r="A47" s="25">
        <v>37</v>
      </c>
      <c r="B47" s="12" t="s">
        <v>105</v>
      </c>
      <c r="C47" s="10" t="s">
        <v>237</v>
      </c>
      <c r="D47" s="115">
        <f t="shared" si="2"/>
        <v>18581938</v>
      </c>
      <c r="E47" s="116">
        <v>12421572</v>
      </c>
      <c r="F47" s="116">
        <v>0</v>
      </c>
      <c r="G47" s="116">
        <v>4388938</v>
      </c>
      <c r="H47" s="116">
        <v>1771428</v>
      </c>
      <c r="I47" s="116">
        <v>0</v>
      </c>
      <c r="J47" s="116">
        <v>0</v>
      </c>
      <c r="K47" s="116">
        <v>0</v>
      </c>
      <c r="L47" s="119"/>
      <c r="M47" s="119"/>
      <c r="N47" s="119"/>
      <c r="O47" s="119"/>
      <c r="P47" s="119"/>
      <c r="Q47" s="119"/>
      <c r="R47" s="119"/>
      <c r="S47" s="119"/>
    </row>
    <row r="48" spans="1:19" s="1" customFormat="1" ht="12.75" x14ac:dyDescent="0.2">
      <c r="A48" s="25">
        <v>38</v>
      </c>
      <c r="B48" s="15" t="s">
        <v>106</v>
      </c>
      <c r="C48" s="16" t="s">
        <v>238</v>
      </c>
      <c r="D48" s="115">
        <f t="shared" si="2"/>
        <v>1908300</v>
      </c>
      <c r="E48" s="116">
        <v>0</v>
      </c>
      <c r="F48" s="116">
        <v>0</v>
      </c>
      <c r="G48" s="116">
        <v>1285658</v>
      </c>
      <c r="H48" s="116">
        <v>622642</v>
      </c>
      <c r="I48" s="116">
        <v>0</v>
      </c>
      <c r="J48" s="116">
        <v>0</v>
      </c>
      <c r="K48" s="116">
        <v>0</v>
      </c>
      <c r="L48" s="119"/>
      <c r="M48" s="119"/>
      <c r="N48" s="119"/>
      <c r="O48" s="119"/>
      <c r="P48" s="119"/>
      <c r="Q48" s="119"/>
      <c r="R48" s="119"/>
      <c r="S48" s="119"/>
    </row>
    <row r="49" spans="1:19" s="1" customFormat="1" ht="12.75" x14ac:dyDescent="0.2">
      <c r="A49" s="25">
        <v>39</v>
      </c>
      <c r="B49" s="12" t="s">
        <v>107</v>
      </c>
      <c r="C49" s="10" t="s">
        <v>239</v>
      </c>
      <c r="D49" s="115">
        <f t="shared" si="2"/>
        <v>655942</v>
      </c>
      <c r="E49" s="116">
        <v>0</v>
      </c>
      <c r="F49" s="116">
        <v>0</v>
      </c>
      <c r="G49" s="116">
        <v>309629</v>
      </c>
      <c r="H49" s="116">
        <v>346313</v>
      </c>
      <c r="I49" s="116">
        <v>0</v>
      </c>
      <c r="J49" s="116">
        <v>0</v>
      </c>
      <c r="K49" s="116">
        <v>0</v>
      </c>
      <c r="L49" s="119"/>
      <c r="M49" s="119"/>
      <c r="N49" s="119"/>
      <c r="O49" s="119"/>
      <c r="P49" s="119"/>
      <c r="Q49" s="119"/>
      <c r="R49" s="119"/>
      <c r="S49" s="119"/>
    </row>
    <row r="50" spans="1:19" s="1" customFormat="1" ht="12.75" x14ac:dyDescent="0.2">
      <c r="A50" s="25">
        <v>40</v>
      </c>
      <c r="B50" s="12" t="s">
        <v>108</v>
      </c>
      <c r="C50" s="10" t="s">
        <v>24</v>
      </c>
      <c r="D50" s="115">
        <f t="shared" si="2"/>
        <v>1232563</v>
      </c>
      <c r="E50" s="116">
        <v>0</v>
      </c>
      <c r="F50" s="116">
        <v>0</v>
      </c>
      <c r="G50" s="116">
        <v>620603</v>
      </c>
      <c r="H50" s="116">
        <v>611960</v>
      </c>
      <c r="I50" s="116">
        <v>0</v>
      </c>
      <c r="J50" s="116">
        <v>0</v>
      </c>
      <c r="K50" s="116">
        <v>0</v>
      </c>
      <c r="L50" s="119"/>
      <c r="M50" s="119"/>
      <c r="N50" s="119"/>
      <c r="O50" s="119"/>
      <c r="P50" s="119"/>
      <c r="Q50" s="119"/>
      <c r="R50" s="119"/>
      <c r="S50" s="119"/>
    </row>
    <row r="51" spans="1:19" s="1" customFormat="1" ht="12.75" x14ac:dyDescent="0.2">
      <c r="A51" s="25">
        <v>41</v>
      </c>
      <c r="B51" s="26" t="s">
        <v>109</v>
      </c>
      <c r="C51" s="10" t="s">
        <v>20</v>
      </c>
      <c r="D51" s="115">
        <f t="shared" si="2"/>
        <v>383486</v>
      </c>
      <c r="E51" s="116">
        <v>0</v>
      </c>
      <c r="F51" s="116">
        <v>0</v>
      </c>
      <c r="G51" s="116">
        <v>383486</v>
      </c>
      <c r="H51" s="116">
        <v>0</v>
      </c>
      <c r="I51" s="116">
        <v>0</v>
      </c>
      <c r="J51" s="116">
        <v>0</v>
      </c>
      <c r="K51" s="116">
        <v>0</v>
      </c>
      <c r="L51" s="119"/>
      <c r="M51" s="119"/>
      <c r="N51" s="119"/>
      <c r="O51" s="119"/>
      <c r="P51" s="119"/>
      <c r="Q51" s="119"/>
      <c r="R51" s="119"/>
      <c r="S51" s="119"/>
    </row>
    <row r="52" spans="1:19" s="1" customFormat="1" ht="12.75" x14ac:dyDescent="0.2">
      <c r="A52" s="25">
        <v>42</v>
      </c>
      <c r="B52" s="14" t="s">
        <v>110</v>
      </c>
      <c r="C52" s="10" t="s">
        <v>111</v>
      </c>
      <c r="D52" s="115">
        <f t="shared" si="2"/>
        <v>6578828</v>
      </c>
      <c r="E52" s="116">
        <v>2013711</v>
      </c>
      <c r="F52" s="116">
        <v>677627</v>
      </c>
      <c r="G52" s="116">
        <v>988288</v>
      </c>
      <c r="H52" s="116">
        <v>460909</v>
      </c>
      <c r="I52" s="116">
        <v>398474</v>
      </c>
      <c r="J52" s="116">
        <v>0</v>
      </c>
      <c r="K52" s="116">
        <v>2039819</v>
      </c>
      <c r="L52" s="119"/>
      <c r="M52" s="119"/>
      <c r="N52" s="119"/>
      <c r="O52" s="119"/>
      <c r="P52" s="119"/>
      <c r="Q52" s="119"/>
      <c r="R52" s="119"/>
      <c r="S52" s="119"/>
    </row>
    <row r="53" spans="1:19" s="22" customFormat="1" ht="12.75" x14ac:dyDescent="0.2">
      <c r="A53" s="25">
        <v>43</v>
      </c>
      <c r="B53" s="27" t="s">
        <v>112</v>
      </c>
      <c r="C53" s="21" t="s">
        <v>113</v>
      </c>
      <c r="D53" s="115">
        <f t="shared" si="2"/>
        <v>77277025</v>
      </c>
      <c r="E53" s="116">
        <v>8039919</v>
      </c>
      <c r="F53" s="116">
        <v>9313039</v>
      </c>
      <c r="G53" s="116">
        <v>5439577</v>
      </c>
      <c r="H53" s="116">
        <v>4102229</v>
      </c>
      <c r="I53" s="116">
        <v>2496358</v>
      </c>
      <c r="J53" s="116">
        <v>0</v>
      </c>
      <c r="K53" s="116">
        <v>47885903</v>
      </c>
      <c r="L53" s="119"/>
      <c r="M53" s="119"/>
      <c r="N53" s="119"/>
      <c r="O53" s="119"/>
      <c r="P53" s="119"/>
      <c r="Q53" s="119"/>
      <c r="R53" s="119"/>
      <c r="S53" s="119"/>
    </row>
    <row r="54" spans="1:19" s="1" customFormat="1" ht="12.75" x14ac:dyDescent="0.2">
      <c r="A54" s="25">
        <v>44</v>
      </c>
      <c r="B54" s="12" t="s">
        <v>114</v>
      </c>
      <c r="C54" s="10" t="s">
        <v>244</v>
      </c>
      <c r="D54" s="115">
        <f t="shared" si="2"/>
        <v>1771302</v>
      </c>
      <c r="E54" s="116">
        <v>0</v>
      </c>
      <c r="F54" s="116">
        <v>0</v>
      </c>
      <c r="G54" s="116">
        <v>1208527</v>
      </c>
      <c r="H54" s="116">
        <v>562775</v>
      </c>
      <c r="I54" s="116">
        <v>0</v>
      </c>
      <c r="J54" s="116">
        <v>0</v>
      </c>
      <c r="K54" s="116">
        <v>0</v>
      </c>
      <c r="L54" s="119"/>
      <c r="M54" s="119"/>
      <c r="N54" s="119"/>
      <c r="O54" s="119"/>
      <c r="P54" s="119"/>
      <c r="Q54" s="119"/>
      <c r="R54" s="119"/>
      <c r="S54" s="119"/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115">
        <f t="shared" si="2"/>
        <v>11958869</v>
      </c>
      <c r="E55" s="116">
        <v>2342397</v>
      </c>
      <c r="F55" s="116">
        <v>0</v>
      </c>
      <c r="G55" s="116">
        <v>4922565</v>
      </c>
      <c r="H55" s="116">
        <v>1882777</v>
      </c>
      <c r="I55" s="116">
        <v>2811130</v>
      </c>
      <c r="J55" s="116">
        <v>0</v>
      </c>
      <c r="K55" s="116">
        <v>0</v>
      </c>
      <c r="L55" s="119"/>
      <c r="M55" s="119"/>
      <c r="N55" s="119"/>
      <c r="O55" s="119"/>
      <c r="P55" s="119"/>
      <c r="Q55" s="119"/>
      <c r="R55" s="119"/>
      <c r="S55" s="119"/>
    </row>
    <row r="56" spans="1:19" s="1" customFormat="1" ht="12.75" x14ac:dyDescent="0.2">
      <c r="A56" s="25">
        <v>46</v>
      </c>
      <c r="B56" s="26" t="s">
        <v>116</v>
      </c>
      <c r="C56" s="10" t="s">
        <v>3</v>
      </c>
      <c r="D56" s="115">
        <f t="shared" si="2"/>
        <v>1348030</v>
      </c>
      <c r="E56" s="116">
        <v>0</v>
      </c>
      <c r="F56" s="116">
        <v>0</v>
      </c>
      <c r="G56" s="116">
        <v>927765</v>
      </c>
      <c r="H56" s="116">
        <v>420265</v>
      </c>
      <c r="I56" s="116">
        <v>0</v>
      </c>
      <c r="J56" s="116">
        <v>0</v>
      </c>
      <c r="K56" s="116">
        <v>0</v>
      </c>
      <c r="L56" s="119"/>
      <c r="M56" s="119"/>
      <c r="N56" s="119"/>
      <c r="O56" s="119"/>
      <c r="P56" s="119"/>
      <c r="Q56" s="119"/>
      <c r="R56" s="119"/>
      <c r="S56" s="119"/>
    </row>
    <row r="57" spans="1:19" s="1" customFormat="1" ht="12.75" x14ac:dyDescent="0.2">
      <c r="A57" s="25">
        <v>47</v>
      </c>
      <c r="B57" s="26" t="s">
        <v>117</v>
      </c>
      <c r="C57" s="10" t="s">
        <v>240</v>
      </c>
      <c r="D57" s="115">
        <f t="shared" si="2"/>
        <v>1253899</v>
      </c>
      <c r="E57" s="116">
        <v>0</v>
      </c>
      <c r="F57" s="116">
        <v>0</v>
      </c>
      <c r="G57" s="116">
        <v>593452</v>
      </c>
      <c r="H57" s="116">
        <v>660447</v>
      </c>
      <c r="I57" s="116">
        <v>0</v>
      </c>
      <c r="J57" s="116">
        <v>0</v>
      </c>
      <c r="K57" s="116">
        <v>0</v>
      </c>
      <c r="L57" s="119"/>
      <c r="M57" s="119"/>
      <c r="N57" s="119"/>
      <c r="O57" s="119"/>
      <c r="P57" s="119"/>
      <c r="Q57" s="119"/>
      <c r="R57" s="119"/>
      <c r="S57" s="119"/>
    </row>
    <row r="58" spans="1:19" s="1" customFormat="1" ht="12.75" x14ac:dyDescent="0.2">
      <c r="A58" s="25">
        <v>48</v>
      </c>
      <c r="B58" s="14" t="s">
        <v>118</v>
      </c>
      <c r="C58" s="10" t="s">
        <v>0</v>
      </c>
      <c r="D58" s="115">
        <f t="shared" si="2"/>
        <v>6015040</v>
      </c>
      <c r="E58" s="116">
        <v>1464995</v>
      </c>
      <c r="F58" s="116">
        <v>0</v>
      </c>
      <c r="G58" s="116">
        <v>1967547</v>
      </c>
      <c r="H58" s="116">
        <v>895556</v>
      </c>
      <c r="I58" s="116">
        <v>1686942</v>
      </c>
      <c r="J58" s="116">
        <v>0</v>
      </c>
      <c r="K58" s="116">
        <v>0</v>
      </c>
      <c r="L58" s="119"/>
      <c r="M58" s="119"/>
      <c r="N58" s="119"/>
      <c r="O58" s="119"/>
      <c r="P58" s="119"/>
      <c r="Q58" s="119"/>
      <c r="R58" s="119"/>
      <c r="S58" s="119"/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115">
        <f t="shared" si="2"/>
        <v>463552</v>
      </c>
      <c r="E59" s="116">
        <v>0</v>
      </c>
      <c r="F59" s="116">
        <v>0</v>
      </c>
      <c r="G59" s="116">
        <v>227475</v>
      </c>
      <c r="H59" s="116">
        <v>236077</v>
      </c>
      <c r="I59" s="116">
        <v>0</v>
      </c>
      <c r="J59" s="116">
        <v>0</v>
      </c>
      <c r="K59" s="116">
        <v>0</v>
      </c>
      <c r="L59" s="119"/>
      <c r="M59" s="119"/>
      <c r="N59" s="119"/>
      <c r="O59" s="119"/>
      <c r="P59" s="119"/>
      <c r="Q59" s="119"/>
      <c r="R59" s="119"/>
      <c r="S59" s="119"/>
    </row>
    <row r="60" spans="1:19" s="1" customFormat="1" ht="12.75" x14ac:dyDescent="0.2">
      <c r="A60" s="25">
        <v>50</v>
      </c>
      <c r="B60" s="14" t="s">
        <v>120</v>
      </c>
      <c r="C60" s="10" t="s">
        <v>1</v>
      </c>
      <c r="D60" s="115">
        <f t="shared" si="2"/>
        <v>1385997</v>
      </c>
      <c r="E60" s="116">
        <v>0</v>
      </c>
      <c r="F60" s="116">
        <v>0</v>
      </c>
      <c r="G60" s="116">
        <v>925867</v>
      </c>
      <c r="H60" s="116">
        <v>460130</v>
      </c>
      <c r="I60" s="116">
        <v>0</v>
      </c>
      <c r="J60" s="116">
        <v>0</v>
      </c>
      <c r="K60" s="116">
        <v>0</v>
      </c>
      <c r="L60" s="119"/>
      <c r="M60" s="119"/>
      <c r="N60" s="119"/>
      <c r="O60" s="119"/>
      <c r="P60" s="119"/>
      <c r="Q60" s="119"/>
      <c r="R60" s="119"/>
      <c r="S60" s="119"/>
    </row>
    <row r="61" spans="1:19" s="1" customFormat="1" ht="12.75" x14ac:dyDescent="0.2">
      <c r="A61" s="25">
        <v>51</v>
      </c>
      <c r="B61" s="26" t="s">
        <v>121</v>
      </c>
      <c r="C61" s="10" t="s">
        <v>241</v>
      </c>
      <c r="D61" s="115">
        <f t="shared" si="2"/>
        <v>2645863</v>
      </c>
      <c r="E61" s="116">
        <v>0</v>
      </c>
      <c r="F61" s="116">
        <v>0</v>
      </c>
      <c r="G61" s="116">
        <v>1938645</v>
      </c>
      <c r="H61" s="116">
        <v>707218</v>
      </c>
      <c r="I61" s="116">
        <v>0</v>
      </c>
      <c r="J61" s="116">
        <v>0</v>
      </c>
      <c r="K61" s="116">
        <v>0</v>
      </c>
      <c r="L61" s="119"/>
      <c r="M61" s="119"/>
      <c r="N61" s="119"/>
      <c r="O61" s="119"/>
      <c r="P61" s="119"/>
      <c r="Q61" s="119"/>
      <c r="R61" s="119"/>
      <c r="S61" s="119"/>
    </row>
    <row r="62" spans="1:19" s="1" customFormat="1" ht="12.75" x14ac:dyDescent="0.2">
      <c r="A62" s="25">
        <v>52</v>
      </c>
      <c r="B62" s="26" t="s">
        <v>122</v>
      </c>
      <c r="C62" s="10" t="s">
        <v>26</v>
      </c>
      <c r="D62" s="115">
        <f t="shared" si="2"/>
        <v>19744063</v>
      </c>
      <c r="E62" s="116">
        <v>8333631</v>
      </c>
      <c r="F62" s="116">
        <v>0</v>
      </c>
      <c r="G62" s="116">
        <v>5648360</v>
      </c>
      <c r="H62" s="116">
        <v>2235471</v>
      </c>
      <c r="I62" s="116">
        <v>3526601</v>
      </c>
      <c r="J62" s="116">
        <v>0</v>
      </c>
      <c r="K62" s="116">
        <v>0</v>
      </c>
      <c r="L62" s="119"/>
      <c r="M62" s="119"/>
      <c r="N62" s="119"/>
      <c r="O62" s="119"/>
      <c r="P62" s="119"/>
      <c r="Q62" s="119"/>
      <c r="R62" s="119"/>
      <c r="S62" s="119"/>
    </row>
    <row r="63" spans="1:19" s="1" customFormat="1" ht="12.75" x14ac:dyDescent="0.2">
      <c r="A63" s="25">
        <v>53</v>
      </c>
      <c r="B63" s="26" t="s">
        <v>123</v>
      </c>
      <c r="C63" s="10" t="s">
        <v>242</v>
      </c>
      <c r="D63" s="115">
        <f t="shared" si="2"/>
        <v>1506261</v>
      </c>
      <c r="E63" s="116">
        <v>0</v>
      </c>
      <c r="F63" s="116">
        <v>0</v>
      </c>
      <c r="G63" s="116">
        <v>1068182</v>
      </c>
      <c r="H63" s="116">
        <v>438079</v>
      </c>
      <c r="I63" s="116">
        <v>0</v>
      </c>
      <c r="J63" s="116">
        <v>0</v>
      </c>
      <c r="K63" s="116">
        <v>0</v>
      </c>
      <c r="L63" s="119"/>
      <c r="M63" s="119"/>
      <c r="N63" s="119"/>
      <c r="O63" s="119"/>
      <c r="P63" s="119"/>
      <c r="Q63" s="119"/>
      <c r="R63" s="119"/>
      <c r="S63" s="119"/>
    </row>
    <row r="64" spans="1:19" s="1" customFormat="1" ht="12.75" x14ac:dyDescent="0.2">
      <c r="A64" s="25">
        <v>54</v>
      </c>
      <c r="B64" s="26" t="s">
        <v>124</v>
      </c>
      <c r="C64" s="10" t="s">
        <v>125</v>
      </c>
      <c r="D64" s="115">
        <f t="shared" si="2"/>
        <v>0</v>
      </c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9"/>
      <c r="M64" s="119"/>
      <c r="N64" s="119"/>
      <c r="O64" s="119"/>
      <c r="P64" s="119"/>
      <c r="Q64" s="119"/>
      <c r="R64" s="119"/>
      <c r="S64" s="119"/>
    </row>
    <row r="65" spans="1:19" s="1" customFormat="1" ht="12.75" x14ac:dyDescent="0.2">
      <c r="A65" s="25">
        <v>55</v>
      </c>
      <c r="B65" s="26" t="s">
        <v>246</v>
      </c>
      <c r="C65" s="10" t="s">
        <v>245</v>
      </c>
      <c r="D65" s="115">
        <f t="shared" si="2"/>
        <v>0</v>
      </c>
      <c r="E65" s="116"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9"/>
      <c r="M65" s="119"/>
      <c r="N65" s="119"/>
      <c r="O65" s="119"/>
      <c r="P65" s="119"/>
      <c r="Q65" s="119"/>
      <c r="R65" s="119"/>
      <c r="S65" s="119"/>
    </row>
    <row r="66" spans="1:19" s="1" customFormat="1" ht="12.75" x14ac:dyDescent="0.2">
      <c r="A66" s="25">
        <v>56</v>
      </c>
      <c r="B66" s="26" t="s">
        <v>258</v>
      </c>
      <c r="C66" s="10" t="s">
        <v>259</v>
      </c>
      <c r="D66" s="115">
        <f t="shared" si="2"/>
        <v>0</v>
      </c>
      <c r="E66" s="116"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9"/>
      <c r="M66" s="119"/>
      <c r="N66" s="119"/>
      <c r="O66" s="119"/>
      <c r="P66" s="119"/>
      <c r="Q66" s="119"/>
      <c r="R66" s="119"/>
      <c r="S66" s="119"/>
    </row>
    <row r="67" spans="1:19" s="1" customFormat="1" ht="12.75" x14ac:dyDescent="0.2">
      <c r="A67" s="25">
        <v>57</v>
      </c>
      <c r="B67" s="26" t="s">
        <v>126</v>
      </c>
      <c r="C67" s="10" t="s">
        <v>54</v>
      </c>
      <c r="D67" s="115">
        <f t="shared" si="2"/>
        <v>1579589</v>
      </c>
      <c r="E67" s="116">
        <v>0</v>
      </c>
      <c r="F67" s="116">
        <v>0</v>
      </c>
      <c r="G67" s="116">
        <v>1287752</v>
      </c>
      <c r="H67" s="116">
        <v>291837</v>
      </c>
      <c r="I67" s="116">
        <v>0</v>
      </c>
      <c r="J67" s="116">
        <v>0</v>
      </c>
      <c r="K67" s="116">
        <v>0</v>
      </c>
      <c r="L67" s="119"/>
      <c r="M67" s="119"/>
      <c r="N67" s="119"/>
      <c r="O67" s="119"/>
      <c r="P67" s="119"/>
      <c r="Q67" s="119"/>
      <c r="R67" s="119"/>
      <c r="S67" s="119"/>
    </row>
    <row r="68" spans="1:19" s="1" customFormat="1" ht="12.75" x14ac:dyDescent="0.2">
      <c r="A68" s="25">
        <v>58</v>
      </c>
      <c r="B68" s="14" t="s">
        <v>127</v>
      </c>
      <c r="C68" s="10" t="s">
        <v>260</v>
      </c>
      <c r="D68" s="115">
        <f t="shared" si="2"/>
        <v>1552132</v>
      </c>
      <c r="E68" s="116">
        <v>0</v>
      </c>
      <c r="F68" s="116">
        <v>0</v>
      </c>
      <c r="G68" s="116">
        <v>1094921</v>
      </c>
      <c r="H68" s="116">
        <v>457211</v>
      </c>
      <c r="I68" s="116">
        <v>0</v>
      </c>
      <c r="J68" s="116">
        <v>0</v>
      </c>
      <c r="K68" s="116">
        <v>0</v>
      </c>
      <c r="L68" s="119"/>
      <c r="M68" s="119"/>
      <c r="N68" s="119"/>
      <c r="O68" s="119"/>
      <c r="P68" s="119"/>
      <c r="Q68" s="119"/>
      <c r="R68" s="119"/>
      <c r="S68" s="119"/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115">
        <f t="shared" si="2"/>
        <v>1786451</v>
      </c>
      <c r="E69" s="116">
        <v>0</v>
      </c>
      <c r="F69" s="116">
        <v>0</v>
      </c>
      <c r="G69" s="116">
        <v>1786451</v>
      </c>
      <c r="H69" s="116">
        <v>0</v>
      </c>
      <c r="I69" s="116">
        <v>0</v>
      </c>
      <c r="J69" s="116">
        <v>0</v>
      </c>
      <c r="K69" s="116">
        <v>0</v>
      </c>
      <c r="L69" s="119"/>
      <c r="M69" s="119"/>
      <c r="N69" s="119"/>
      <c r="O69" s="119"/>
      <c r="P69" s="119"/>
      <c r="Q69" s="119"/>
      <c r="R69" s="119"/>
      <c r="S69" s="119"/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115">
        <f t="shared" si="2"/>
        <v>2212778</v>
      </c>
      <c r="E70" s="116">
        <v>0</v>
      </c>
      <c r="F70" s="116">
        <v>0</v>
      </c>
      <c r="G70" s="116">
        <v>1840199</v>
      </c>
      <c r="H70" s="116">
        <v>372579</v>
      </c>
      <c r="I70" s="116">
        <v>0</v>
      </c>
      <c r="J70" s="116">
        <v>0</v>
      </c>
      <c r="K70" s="116">
        <v>0</v>
      </c>
      <c r="L70" s="119"/>
      <c r="M70" s="119"/>
      <c r="N70" s="119"/>
      <c r="O70" s="119"/>
      <c r="P70" s="119"/>
      <c r="Q70" s="119"/>
      <c r="R70" s="119"/>
      <c r="S70" s="119"/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115">
        <f t="shared" si="2"/>
        <v>1391257</v>
      </c>
      <c r="E71" s="116">
        <v>0</v>
      </c>
      <c r="F71" s="116">
        <v>0</v>
      </c>
      <c r="G71" s="116">
        <v>904862</v>
      </c>
      <c r="H71" s="116">
        <v>486395</v>
      </c>
      <c r="I71" s="116">
        <v>0</v>
      </c>
      <c r="J71" s="116">
        <v>0</v>
      </c>
      <c r="K71" s="116">
        <v>0</v>
      </c>
      <c r="L71" s="119"/>
      <c r="M71" s="119"/>
      <c r="N71" s="119"/>
      <c r="O71" s="119"/>
      <c r="P71" s="119"/>
      <c r="Q71" s="119"/>
      <c r="R71" s="119"/>
      <c r="S71" s="119"/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115">
        <f t="shared" si="2"/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9"/>
      <c r="M72" s="119"/>
      <c r="N72" s="119"/>
      <c r="O72" s="119"/>
      <c r="P72" s="119"/>
      <c r="Q72" s="119"/>
      <c r="R72" s="119"/>
      <c r="S72" s="119"/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115">
        <f t="shared" si="2"/>
        <v>0</v>
      </c>
      <c r="E73" s="116"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119"/>
      <c r="M73" s="119"/>
      <c r="N73" s="119"/>
      <c r="O73" s="119"/>
      <c r="P73" s="119"/>
      <c r="Q73" s="119"/>
      <c r="R73" s="119"/>
      <c r="S73" s="119"/>
    </row>
    <row r="74" spans="1:19" s="1" customFormat="1" ht="12.75" x14ac:dyDescent="0.2">
      <c r="A74" s="25">
        <v>64</v>
      </c>
      <c r="B74" s="14" t="s">
        <v>134</v>
      </c>
      <c r="C74" s="10" t="s">
        <v>264</v>
      </c>
      <c r="D74" s="115">
        <f t="shared" si="2"/>
        <v>6817204</v>
      </c>
      <c r="E74" s="116">
        <v>0</v>
      </c>
      <c r="F74" s="116">
        <v>0</v>
      </c>
      <c r="G74" s="116">
        <v>4651282</v>
      </c>
      <c r="H74" s="116">
        <v>2165922</v>
      </c>
      <c r="I74" s="116">
        <v>0</v>
      </c>
      <c r="J74" s="116">
        <v>0</v>
      </c>
      <c r="K74" s="116">
        <v>0</v>
      </c>
      <c r="L74" s="119"/>
      <c r="M74" s="119"/>
      <c r="N74" s="119"/>
      <c r="O74" s="119"/>
      <c r="P74" s="119"/>
      <c r="Q74" s="119"/>
      <c r="R74" s="119"/>
      <c r="S74" s="119"/>
    </row>
    <row r="75" spans="1:19" s="1" customFormat="1" ht="12.75" x14ac:dyDescent="0.2">
      <c r="A75" s="25">
        <v>65</v>
      </c>
      <c r="B75" s="14" t="s">
        <v>135</v>
      </c>
      <c r="C75" s="10" t="s">
        <v>53</v>
      </c>
      <c r="D75" s="115">
        <f t="shared" si="2"/>
        <v>6491856</v>
      </c>
      <c r="E75" s="116">
        <v>2376946</v>
      </c>
      <c r="F75" s="116">
        <v>0</v>
      </c>
      <c r="G75" s="116">
        <v>2920324</v>
      </c>
      <c r="H75" s="116">
        <v>1194586</v>
      </c>
      <c r="I75" s="116">
        <v>0</v>
      </c>
      <c r="J75" s="116">
        <v>0</v>
      </c>
      <c r="K75" s="116">
        <v>0</v>
      </c>
      <c r="L75" s="119"/>
      <c r="M75" s="119"/>
      <c r="N75" s="119"/>
      <c r="O75" s="119"/>
      <c r="P75" s="119"/>
      <c r="Q75" s="119"/>
      <c r="R75" s="119"/>
      <c r="S75" s="119"/>
    </row>
    <row r="76" spans="1:19" s="1" customFormat="1" ht="12.75" x14ac:dyDescent="0.2">
      <c r="A76" s="25">
        <v>66</v>
      </c>
      <c r="B76" s="14" t="s">
        <v>136</v>
      </c>
      <c r="C76" s="10" t="s">
        <v>265</v>
      </c>
      <c r="D76" s="115">
        <f t="shared" ref="D76:D96" si="3">SUM(E76:K76)</f>
        <v>9686730</v>
      </c>
      <c r="E76" s="116">
        <v>0</v>
      </c>
      <c r="F76" s="116">
        <v>0</v>
      </c>
      <c r="G76" s="116">
        <v>6462417</v>
      </c>
      <c r="H76" s="116">
        <v>3224313</v>
      </c>
      <c r="I76" s="116">
        <v>0</v>
      </c>
      <c r="J76" s="116">
        <v>0</v>
      </c>
      <c r="K76" s="116">
        <v>0</v>
      </c>
      <c r="L76" s="119"/>
      <c r="M76" s="119"/>
      <c r="N76" s="119"/>
      <c r="O76" s="119"/>
      <c r="P76" s="119"/>
      <c r="Q76" s="119"/>
      <c r="R76" s="119"/>
      <c r="S76" s="119"/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115">
        <f t="shared" si="3"/>
        <v>0</v>
      </c>
      <c r="E77" s="116"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9"/>
      <c r="M77" s="119"/>
      <c r="N77" s="119"/>
      <c r="O77" s="119"/>
      <c r="P77" s="119"/>
      <c r="Q77" s="119"/>
      <c r="R77" s="119"/>
      <c r="S77" s="119"/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115">
        <f t="shared" si="3"/>
        <v>0</v>
      </c>
      <c r="E78" s="116"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9"/>
      <c r="M78" s="119"/>
      <c r="N78" s="119"/>
      <c r="O78" s="119"/>
      <c r="P78" s="119"/>
      <c r="Q78" s="119"/>
      <c r="R78" s="119"/>
      <c r="S78" s="119"/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115">
        <f t="shared" si="3"/>
        <v>0</v>
      </c>
      <c r="E79" s="116"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9"/>
      <c r="M79" s="119"/>
      <c r="N79" s="119"/>
      <c r="O79" s="119"/>
      <c r="P79" s="119"/>
      <c r="Q79" s="119"/>
      <c r="R79" s="119"/>
      <c r="S79" s="119"/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115">
        <f t="shared" si="3"/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9"/>
      <c r="M80" s="119"/>
      <c r="N80" s="119"/>
      <c r="O80" s="119"/>
      <c r="P80" s="119"/>
      <c r="Q80" s="119"/>
      <c r="R80" s="119"/>
      <c r="S80" s="119"/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115">
        <f t="shared" si="3"/>
        <v>0</v>
      </c>
      <c r="E81" s="116"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9"/>
      <c r="M81" s="119"/>
      <c r="N81" s="119"/>
      <c r="O81" s="119"/>
      <c r="P81" s="119"/>
      <c r="Q81" s="119"/>
      <c r="R81" s="119"/>
      <c r="S81" s="119"/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115">
        <f t="shared" si="3"/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9"/>
      <c r="M82" s="119"/>
      <c r="N82" s="119"/>
      <c r="O82" s="119"/>
      <c r="P82" s="119"/>
      <c r="Q82" s="119"/>
      <c r="R82" s="119"/>
      <c r="S82" s="119"/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115">
        <f t="shared" si="3"/>
        <v>0</v>
      </c>
      <c r="E83" s="116"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9"/>
      <c r="M83" s="119"/>
      <c r="N83" s="119"/>
      <c r="O83" s="119"/>
      <c r="P83" s="119"/>
      <c r="Q83" s="119"/>
      <c r="R83" s="119"/>
      <c r="S83" s="119"/>
    </row>
    <row r="84" spans="1:19" s="1" customFormat="1" ht="12.75" x14ac:dyDescent="0.2">
      <c r="A84" s="25">
        <v>74</v>
      </c>
      <c r="B84" s="26" t="s">
        <v>144</v>
      </c>
      <c r="C84" s="10" t="s">
        <v>145</v>
      </c>
      <c r="D84" s="115">
        <f t="shared" si="3"/>
        <v>10015972</v>
      </c>
      <c r="E84" s="116">
        <v>4138764</v>
      </c>
      <c r="F84" s="116">
        <v>0</v>
      </c>
      <c r="G84" s="116">
        <v>4240059</v>
      </c>
      <c r="H84" s="116">
        <v>1637149</v>
      </c>
      <c r="I84" s="116">
        <v>0</v>
      </c>
      <c r="J84" s="116">
        <v>0</v>
      </c>
      <c r="K84" s="116">
        <v>0</v>
      </c>
      <c r="L84" s="119"/>
      <c r="M84" s="119"/>
      <c r="N84" s="119"/>
      <c r="O84" s="119"/>
      <c r="P84" s="119"/>
      <c r="Q84" s="119"/>
      <c r="R84" s="119"/>
      <c r="S84" s="119"/>
    </row>
    <row r="85" spans="1:19" s="1" customFormat="1" ht="12.75" x14ac:dyDescent="0.2">
      <c r="A85" s="25">
        <v>75</v>
      </c>
      <c r="B85" s="12" t="s">
        <v>146</v>
      </c>
      <c r="C85" s="10" t="s">
        <v>273</v>
      </c>
      <c r="D85" s="115">
        <f t="shared" si="3"/>
        <v>14700600</v>
      </c>
      <c r="E85" s="116">
        <v>3483483</v>
      </c>
      <c r="F85" s="116">
        <v>0</v>
      </c>
      <c r="G85" s="116">
        <v>8879491</v>
      </c>
      <c r="H85" s="116">
        <v>2337626</v>
      </c>
      <c r="I85" s="116">
        <v>0</v>
      </c>
      <c r="J85" s="116">
        <v>0</v>
      </c>
      <c r="K85" s="116">
        <v>0</v>
      </c>
      <c r="L85" s="119"/>
      <c r="M85" s="119"/>
      <c r="N85" s="119"/>
      <c r="O85" s="119"/>
      <c r="P85" s="119"/>
      <c r="Q85" s="119"/>
      <c r="R85" s="119"/>
      <c r="S85" s="119"/>
    </row>
    <row r="86" spans="1:19" s="1" customFormat="1" ht="12.75" x14ac:dyDescent="0.2">
      <c r="A86" s="25">
        <v>76</v>
      </c>
      <c r="B86" s="26" t="s">
        <v>147</v>
      </c>
      <c r="C86" s="10" t="s">
        <v>36</v>
      </c>
      <c r="D86" s="115">
        <f t="shared" si="3"/>
        <v>19388920</v>
      </c>
      <c r="E86" s="116">
        <v>8967520</v>
      </c>
      <c r="F86" s="116">
        <v>0</v>
      </c>
      <c r="G86" s="116">
        <v>7493339</v>
      </c>
      <c r="H86" s="116">
        <v>2928061</v>
      </c>
      <c r="I86" s="116">
        <v>0</v>
      </c>
      <c r="J86" s="116">
        <v>0</v>
      </c>
      <c r="K86" s="116">
        <v>0</v>
      </c>
      <c r="L86" s="119"/>
      <c r="M86" s="119"/>
      <c r="N86" s="119"/>
      <c r="O86" s="119"/>
      <c r="P86" s="119"/>
      <c r="Q86" s="119"/>
      <c r="R86" s="119"/>
      <c r="S86" s="119"/>
    </row>
    <row r="87" spans="1:19" s="1" customFormat="1" ht="12.75" x14ac:dyDescent="0.2">
      <c r="A87" s="25">
        <v>77</v>
      </c>
      <c r="B87" s="12" t="s">
        <v>148</v>
      </c>
      <c r="C87" s="10" t="s">
        <v>38</v>
      </c>
      <c r="D87" s="115">
        <f t="shared" si="3"/>
        <v>2075525</v>
      </c>
      <c r="E87" s="116">
        <v>0</v>
      </c>
      <c r="F87" s="116">
        <v>0</v>
      </c>
      <c r="G87" s="116">
        <v>1473368</v>
      </c>
      <c r="H87" s="116">
        <v>602157</v>
      </c>
      <c r="I87" s="116">
        <v>0</v>
      </c>
      <c r="J87" s="116">
        <v>0</v>
      </c>
      <c r="K87" s="116">
        <v>0</v>
      </c>
      <c r="L87" s="119"/>
      <c r="M87" s="119"/>
      <c r="N87" s="119"/>
      <c r="O87" s="119"/>
      <c r="P87" s="119"/>
      <c r="Q87" s="119"/>
      <c r="R87" s="119"/>
      <c r="S87" s="119"/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115">
        <f t="shared" si="3"/>
        <v>136389440</v>
      </c>
      <c r="E88" s="116">
        <v>43290680</v>
      </c>
      <c r="F88" s="116">
        <v>0</v>
      </c>
      <c r="G88" s="116">
        <v>8146565</v>
      </c>
      <c r="H88" s="116">
        <v>6598549</v>
      </c>
      <c r="I88" s="116">
        <v>19695210</v>
      </c>
      <c r="J88" s="116">
        <v>0</v>
      </c>
      <c r="K88" s="116">
        <v>58658436</v>
      </c>
      <c r="L88" s="119"/>
      <c r="M88" s="119"/>
      <c r="N88" s="119"/>
      <c r="O88" s="119"/>
      <c r="P88" s="119"/>
      <c r="Q88" s="119"/>
      <c r="R88" s="119"/>
      <c r="S88" s="119"/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115">
        <f t="shared" si="3"/>
        <v>18197989</v>
      </c>
      <c r="E89" s="116">
        <v>10807316</v>
      </c>
      <c r="F89" s="116">
        <v>5739636</v>
      </c>
      <c r="G89" s="116">
        <v>1064445</v>
      </c>
      <c r="H89" s="116">
        <v>586592</v>
      </c>
      <c r="I89" s="116">
        <v>0</v>
      </c>
      <c r="J89" s="116">
        <v>0</v>
      </c>
      <c r="K89" s="116">
        <v>0</v>
      </c>
      <c r="L89" s="119"/>
      <c r="M89" s="119"/>
      <c r="N89" s="119"/>
      <c r="O89" s="119"/>
      <c r="P89" s="119"/>
      <c r="Q89" s="119"/>
      <c r="R89" s="119"/>
      <c r="S89" s="119"/>
    </row>
    <row r="90" spans="1:19" s="1" customFormat="1" ht="12.75" x14ac:dyDescent="0.2">
      <c r="A90" s="25">
        <v>80</v>
      </c>
      <c r="B90" s="12" t="s">
        <v>151</v>
      </c>
      <c r="C90" s="10" t="s">
        <v>254</v>
      </c>
      <c r="D90" s="115">
        <f t="shared" si="3"/>
        <v>13171109</v>
      </c>
      <c r="E90" s="116">
        <v>2326320</v>
      </c>
      <c r="F90" s="116">
        <v>0</v>
      </c>
      <c r="G90" s="116">
        <v>6819797</v>
      </c>
      <c r="H90" s="116">
        <v>4024992</v>
      </c>
      <c r="I90" s="116">
        <v>0</v>
      </c>
      <c r="J90" s="116">
        <v>0</v>
      </c>
      <c r="K90" s="116">
        <v>0</v>
      </c>
      <c r="L90" s="119"/>
      <c r="M90" s="119"/>
      <c r="N90" s="119"/>
      <c r="O90" s="119"/>
      <c r="P90" s="119"/>
      <c r="Q90" s="119"/>
      <c r="R90" s="119"/>
      <c r="S90" s="119"/>
    </row>
    <row r="91" spans="1:19" s="1" customFormat="1" ht="12.75" x14ac:dyDescent="0.2">
      <c r="A91" s="25">
        <v>81</v>
      </c>
      <c r="B91" s="12" t="s">
        <v>152</v>
      </c>
      <c r="C91" s="21" t="s">
        <v>380</v>
      </c>
      <c r="D91" s="115">
        <f t="shared" si="3"/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9"/>
      <c r="M91" s="119"/>
      <c r="N91" s="119"/>
      <c r="O91" s="119"/>
      <c r="P91" s="119"/>
      <c r="Q91" s="119"/>
      <c r="R91" s="119"/>
      <c r="S91" s="119"/>
    </row>
    <row r="92" spans="1:19" s="1" customFormat="1" ht="12.75" x14ac:dyDescent="0.2">
      <c r="A92" s="25">
        <v>82</v>
      </c>
      <c r="B92" s="14" t="s">
        <v>153</v>
      </c>
      <c r="C92" s="10" t="s">
        <v>287</v>
      </c>
      <c r="D92" s="115">
        <f t="shared" si="3"/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9"/>
      <c r="M92" s="119"/>
      <c r="N92" s="119"/>
      <c r="O92" s="119"/>
      <c r="P92" s="119"/>
      <c r="Q92" s="119"/>
      <c r="R92" s="119"/>
      <c r="S92" s="119"/>
    </row>
    <row r="93" spans="1:19" s="1" customFormat="1" ht="24" x14ac:dyDescent="0.2">
      <c r="A93" s="149">
        <v>83</v>
      </c>
      <c r="B93" s="152" t="s">
        <v>154</v>
      </c>
      <c r="C93" s="17" t="s">
        <v>274</v>
      </c>
      <c r="D93" s="115">
        <f t="shared" si="3"/>
        <v>3856087</v>
      </c>
      <c r="E93" s="116">
        <v>2135249</v>
      </c>
      <c r="F93" s="116">
        <v>371395</v>
      </c>
      <c r="G93" s="116">
        <v>380400</v>
      </c>
      <c r="H93" s="116">
        <v>183781</v>
      </c>
      <c r="I93" s="116">
        <v>0</v>
      </c>
      <c r="J93" s="116">
        <v>0</v>
      </c>
      <c r="K93" s="116">
        <v>785262</v>
      </c>
      <c r="L93" s="119"/>
      <c r="M93" s="119"/>
      <c r="N93" s="119"/>
      <c r="O93" s="119"/>
      <c r="P93" s="119"/>
      <c r="Q93" s="119"/>
      <c r="R93" s="119"/>
      <c r="S93" s="119"/>
    </row>
    <row r="94" spans="1:19" s="1" customFormat="1" ht="36" x14ac:dyDescent="0.2">
      <c r="A94" s="150"/>
      <c r="B94" s="153"/>
      <c r="C94" s="10" t="s">
        <v>378</v>
      </c>
      <c r="D94" s="115">
        <f t="shared" si="3"/>
        <v>3856087</v>
      </c>
      <c r="E94" s="116">
        <v>2135249</v>
      </c>
      <c r="F94" s="116">
        <v>371395</v>
      </c>
      <c r="G94" s="116">
        <v>380400</v>
      </c>
      <c r="H94" s="116">
        <v>183781</v>
      </c>
      <c r="I94" s="116">
        <v>0</v>
      </c>
      <c r="J94" s="116">
        <v>0</v>
      </c>
      <c r="K94" s="116">
        <v>785262</v>
      </c>
      <c r="L94" s="119"/>
      <c r="M94" s="119"/>
      <c r="N94" s="119"/>
      <c r="O94" s="119"/>
      <c r="P94" s="119"/>
      <c r="Q94" s="119"/>
      <c r="R94" s="119"/>
      <c r="S94" s="119"/>
    </row>
    <row r="95" spans="1:19" s="1" customFormat="1" ht="24" x14ac:dyDescent="0.2">
      <c r="A95" s="150"/>
      <c r="B95" s="153"/>
      <c r="C95" s="10" t="s">
        <v>275</v>
      </c>
      <c r="D95" s="115">
        <f t="shared" si="3"/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9"/>
      <c r="M95" s="119"/>
      <c r="N95" s="119"/>
      <c r="O95" s="119"/>
      <c r="P95" s="119"/>
      <c r="Q95" s="119"/>
      <c r="R95" s="119"/>
      <c r="S95" s="119"/>
    </row>
    <row r="96" spans="1:19" s="1" customFormat="1" ht="36" x14ac:dyDescent="0.2">
      <c r="A96" s="151"/>
      <c r="B96" s="154"/>
      <c r="C96" s="28" t="s">
        <v>379</v>
      </c>
      <c r="D96" s="115">
        <f t="shared" si="3"/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9"/>
      <c r="M96" s="119"/>
      <c r="N96" s="119"/>
      <c r="O96" s="119"/>
      <c r="P96" s="119"/>
      <c r="Q96" s="119"/>
      <c r="R96" s="119"/>
      <c r="S96" s="119"/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9"/>
      <c r="M97" s="119"/>
      <c r="N97" s="119"/>
      <c r="O97" s="119"/>
      <c r="P97" s="119"/>
      <c r="Q97" s="119"/>
      <c r="R97" s="119"/>
      <c r="S97" s="119"/>
    </row>
    <row r="98" spans="1:19" s="1" customFormat="1" ht="12.75" x14ac:dyDescent="0.2">
      <c r="A98" s="25">
        <v>85</v>
      </c>
      <c r="B98" s="14" t="s">
        <v>156</v>
      </c>
      <c r="C98" s="10" t="s">
        <v>157</v>
      </c>
      <c r="D98" s="115">
        <f t="shared" ref="D98:D129" si="4">SUM(E98:K98)</f>
        <v>429721</v>
      </c>
      <c r="E98" s="116">
        <v>0</v>
      </c>
      <c r="F98" s="116">
        <v>0</v>
      </c>
      <c r="G98" s="116">
        <v>305204</v>
      </c>
      <c r="H98" s="116">
        <v>124517</v>
      </c>
      <c r="I98" s="116">
        <v>0</v>
      </c>
      <c r="J98" s="116">
        <v>0</v>
      </c>
      <c r="K98" s="116">
        <v>0</v>
      </c>
      <c r="L98" s="119"/>
      <c r="M98" s="119"/>
      <c r="N98" s="119"/>
      <c r="O98" s="119"/>
      <c r="P98" s="119"/>
      <c r="Q98" s="119"/>
      <c r="R98" s="119"/>
      <c r="S98" s="119"/>
    </row>
    <row r="99" spans="1:19" s="1" customFormat="1" ht="12.75" x14ac:dyDescent="0.2">
      <c r="A99" s="25">
        <v>86</v>
      </c>
      <c r="B99" s="26" t="s">
        <v>158</v>
      </c>
      <c r="C99" s="10" t="s">
        <v>159</v>
      </c>
      <c r="D99" s="115">
        <f t="shared" si="4"/>
        <v>16119477</v>
      </c>
      <c r="E99" s="116">
        <v>7621278</v>
      </c>
      <c r="F99" s="116">
        <v>0</v>
      </c>
      <c r="G99" s="116">
        <v>5219262</v>
      </c>
      <c r="H99" s="116">
        <v>3278937</v>
      </c>
      <c r="I99" s="116">
        <v>0</v>
      </c>
      <c r="J99" s="116">
        <v>0</v>
      </c>
      <c r="K99" s="116">
        <v>0</v>
      </c>
      <c r="L99" s="119"/>
      <c r="M99" s="119"/>
      <c r="N99" s="119"/>
      <c r="O99" s="119"/>
      <c r="P99" s="119"/>
      <c r="Q99" s="119"/>
      <c r="R99" s="119"/>
      <c r="S99" s="119"/>
    </row>
    <row r="100" spans="1:19" s="1" customFormat="1" ht="12.75" x14ac:dyDescent="0.2">
      <c r="A100" s="25">
        <v>87</v>
      </c>
      <c r="B100" s="14" t="s">
        <v>160</v>
      </c>
      <c r="C100" s="10" t="s">
        <v>28</v>
      </c>
      <c r="D100" s="115">
        <f t="shared" si="4"/>
        <v>1239123</v>
      </c>
      <c r="E100" s="116">
        <v>0</v>
      </c>
      <c r="F100" s="116">
        <v>0</v>
      </c>
      <c r="G100" s="116">
        <v>903395</v>
      </c>
      <c r="H100" s="116">
        <v>335728</v>
      </c>
      <c r="I100" s="116">
        <v>0</v>
      </c>
      <c r="J100" s="116">
        <v>0</v>
      </c>
      <c r="K100" s="116">
        <v>0</v>
      </c>
      <c r="L100" s="119"/>
      <c r="M100" s="119"/>
      <c r="N100" s="119"/>
      <c r="O100" s="119"/>
      <c r="P100" s="119"/>
      <c r="Q100" s="119"/>
      <c r="R100" s="119"/>
      <c r="S100" s="119"/>
    </row>
    <row r="101" spans="1:19" s="1" customFormat="1" ht="12.75" x14ac:dyDescent="0.2">
      <c r="A101" s="25">
        <v>88</v>
      </c>
      <c r="B101" s="26" t="s">
        <v>161</v>
      </c>
      <c r="C101" s="10" t="s">
        <v>12</v>
      </c>
      <c r="D101" s="115">
        <f t="shared" si="4"/>
        <v>587540</v>
      </c>
      <c r="E101" s="116">
        <v>0</v>
      </c>
      <c r="F101" s="116">
        <v>0</v>
      </c>
      <c r="G101" s="116">
        <v>224608</v>
      </c>
      <c r="H101" s="116">
        <v>362932</v>
      </c>
      <c r="I101" s="116">
        <v>0</v>
      </c>
      <c r="J101" s="116">
        <v>0</v>
      </c>
      <c r="K101" s="116">
        <v>0</v>
      </c>
      <c r="L101" s="119"/>
      <c r="M101" s="119"/>
      <c r="N101" s="119"/>
      <c r="O101" s="119"/>
      <c r="P101" s="119"/>
      <c r="Q101" s="119"/>
      <c r="R101" s="119"/>
      <c r="S101" s="119"/>
    </row>
    <row r="102" spans="1:19" s="1" customFormat="1" ht="12.75" x14ac:dyDescent="0.2">
      <c r="A102" s="25">
        <v>89</v>
      </c>
      <c r="B102" s="26" t="s">
        <v>162</v>
      </c>
      <c r="C102" s="10" t="s">
        <v>27</v>
      </c>
      <c r="D102" s="115">
        <f t="shared" si="4"/>
        <v>4447473</v>
      </c>
      <c r="E102" s="116">
        <v>904850</v>
      </c>
      <c r="F102" s="116">
        <v>0</v>
      </c>
      <c r="G102" s="116">
        <v>2538851</v>
      </c>
      <c r="H102" s="116">
        <v>1003772</v>
      </c>
      <c r="I102" s="116">
        <v>0</v>
      </c>
      <c r="J102" s="116">
        <v>0</v>
      </c>
      <c r="K102" s="116">
        <v>0</v>
      </c>
      <c r="L102" s="119"/>
      <c r="M102" s="119"/>
      <c r="N102" s="119"/>
      <c r="O102" s="119"/>
      <c r="P102" s="119"/>
      <c r="Q102" s="119"/>
      <c r="R102" s="119"/>
      <c r="S102" s="119"/>
    </row>
    <row r="103" spans="1:19" s="1" customFormat="1" ht="12.75" x14ac:dyDescent="0.2">
      <c r="A103" s="25">
        <v>90</v>
      </c>
      <c r="B103" s="14" t="s">
        <v>163</v>
      </c>
      <c r="C103" s="10" t="s">
        <v>45</v>
      </c>
      <c r="D103" s="115">
        <f t="shared" si="4"/>
        <v>3247436</v>
      </c>
      <c r="E103" s="116">
        <v>1862581</v>
      </c>
      <c r="F103" s="116">
        <v>0</v>
      </c>
      <c r="G103" s="116">
        <v>933859</v>
      </c>
      <c r="H103" s="116">
        <v>450996</v>
      </c>
      <c r="I103" s="116">
        <v>0</v>
      </c>
      <c r="J103" s="116">
        <v>0</v>
      </c>
      <c r="K103" s="116">
        <v>0</v>
      </c>
      <c r="L103" s="119"/>
      <c r="M103" s="119"/>
      <c r="N103" s="119"/>
      <c r="O103" s="119"/>
      <c r="P103" s="119"/>
      <c r="Q103" s="119"/>
      <c r="R103" s="119"/>
      <c r="S103" s="119"/>
    </row>
    <row r="104" spans="1:19" s="1" customFormat="1" ht="12.75" x14ac:dyDescent="0.2">
      <c r="A104" s="25">
        <v>91</v>
      </c>
      <c r="B104" s="14" t="s">
        <v>164</v>
      </c>
      <c r="C104" s="10" t="s">
        <v>33</v>
      </c>
      <c r="D104" s="115">
        <f t="shared" si="4"/>
        <v>4596750</v>
      </c>
      <c r="E104" s="116">
        <v>2724177</v>
      </c>
      <c r="F104" s="116">
        <v>0</v>
      </c>
      <c r="G104" s="116">
        <v>1364040</v>
      </c>
      <c r="H104" s="116">
        <v>508533</v>
      </c>
      <c r="I104" s="116">
        <v>0</v>
      </c>
      <c r="J104" s="116">
        <v>0</v>
      </c>
      <c r="K104" s="116">
        <v>0</v>
      </c>
      <c r="L104" s="119"/>
      <c r="M104" s="119"/>
      <c r="N104" s="119"/>
      <c r="O104" s="119"/>
      <c r="P104" s="119"/>
      <c r="Q104" s="119"/>
      <c r="R104" s="119"/>
      <c r="S104" s="119"/>
    </row>
    <row r="105" spans="1:19" s="1" customFormat="1" ht="12.75" x14ac:dyDescent="0.2">
      <c r="A105" s="25">
        <v>92</v>
      </c>
      <c r="B105" s="12" t="s">
        <v>165</v>
      </c>
      <c r="C105" s="10" t="s">
        <v>29</v>
      </c>
      <c r="D105" s="115">
        <f t="shared" si="4"/>
        <v>0</v>
      </c>
      <c r="E105" s="116"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16">
        <v>0</v>
      </c>
      <c r="L105" s="119"/>
      <c r="M105" s="119"/>
      <c r="N105" s="119"/>
      <c r="O105" s="119"/>
      <c r="P105" s="119"/>
      <c r="Q105" s="119"/>
      <c r="R105" s="119"/>
      <c r="S105" s="119"/>
    </row>
    <row r="106" spans="1:19" s="1" customFormat="1" ht="12.75" x14ac:dyDescent="0.2">
      <c r="A106" s="25">
        <v>93</v>
      </c>
      <c r="B106" s="12" t="s">
        <v>166</v>
      </c>
      <c r="C106" s="10" t="s">
        <v>30</v>
      </c>
      <c r="D106" s="115">
        <f t="shared" si="4"/>
        <v>842436</v>
      </c>
      <c r="E106" s="116">
        <v>0</v>
      </c>
      <c r="F106" s="116">
        <v>0</v>
      </c>
      <c r="G106" s="116">
        <v>0</v>
      </c>
      <c r="H106" s="116">
        <v>842436</v>
      </c>
      <c r="I106" s="116">
        <v>0</v>
      </c>
      <c r="J106" s="116">
        <v>0</v>
      </c>
      <c r="K106" s="116">
        <v>0</v>
      </c>
      <c r="L106" s="119"/>
      <c r="M106" s="119"/>
      <c r="N106" s="119"/>
      <c r="O106" s="119"/>
      <c r="P106" s="119"/>
      <c r="Q106" s="119"/>
      <c r="R106" s="119"/>
      <c r="S106" s="119"/>
    </row>
    <row r="107" spans="1:19" s="1" customFormat="1" ht="12.75" x14ac:dyDescent="0.2">
      <c r="A107" s="25">
        <v>94</v>
      </c>
      <c r="B107" s="26" t="s">
        <v>167</v>
      </c>
      <c r="C107" s="10" t="s">
        <v>14</v>
      </c>
      <c r="D107" s="115">
        <f t="shared" si="4"/>
        <v>867138</v>
      </c>
      <c r="E107" s="116">
        <v>0</v>
      </c>
      <c r="F107" s="116">
        <v>0</v>
      </c>
      <c r="G107" s="116">
        <v>527075</v>
      </c>
      <c r="H107" s="116">
        <v>340063</v>
      </c>
      <c r="I107" s="116">
        <v>0</v>
      </c>
      <c r="J107" s="116">
        <v>0</v>
      </c>
      <c r="K107" s="116">
        <v>0</v>
      </c>
      <c r="L107" s="119"/>
      <c r="M107" s="119"/>
      <c r="N107" s="119"/>
      <c r="O107" s="119"/>
      <c r="P107" s="119"/>
      <c r="Q107" s="119"/>
      <c r="R107" s="119"/>
      <c r="S107" s="119"/>
    </row>
    <row r="108" spans="1:19" s="1" customFormat="1" ht="12.75" x14ac:dyDescent="0.2">
      <c r="A108" s="25">
        <v>95</v>
      </c>
      <c r="B108" s="12" t="s">
        <v>168</v>
      </c>
      <c r="C108" s="10" t="s">
        <v>31</v>
      </c>
      <c r="D108" s="115">
        <f t="shared" si="4"/>
        <v>1060283</v>
      </c>
      <c r="E108" s="116">
        <v>0</v>
      </c>
      <c r="F108" s="116">
        <v>0</v>
      </c>
      <c r="G108" s="116">
        <v>603072</v>
      </c>
      <c r="H108" s="116">
        <v>457211</v>
      </c>
      <c r="I108" s="116">
        <v>0</v>
      </c>
      <c r="J108" s="116">
        <v>0</v>
      </c>
      <c r="K108" s="116">
        <v>0</v>
      </c>
      <c r="L108" s="119"/>
      <c r="M108" s="119"/>
      <c r="N108" s="119"/>
      <c r="O108" s="119"/>
      <c r="P108" s="119"/>
      <c r="Q108" s="119"/>
      <c r="R108" s="119"/>
      <c r="S108" s="119"/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115">
        <f t="shared" si="4"/>
        <v>1783375</v>
      </c>
      <c r="E109" s="116">
        <v>0</v>
      </c>
      <c r="F109" s="116">
        <v>0</v>
      </c>
      <c r="G109" s="116">
        <v>1279600</v>
      </c>
      <c r="H109" s="116">
        <v>503775</v>
      </c>
      <c r="I109" s="116">
        <v>0</v>
      </c>
      <c r="J109" s="116">
        <v>0</v>
      </c>
      <c r="K109" s="116">
        <v>0</v>
      </c>
      <c r="L109" s="119"/>
      <c r="M109" s="119"/>
      <c r="N109" s="119"/>
      <c r="O109" s="119"/>
      <c r="P109" s="119"/>
      <c r="Q109" s="119"/>
      <c r="R109" s="119"/>
      <c r="S109" s="119"/>
    </row>
    <row r="110" spans="1:19" s="22" customFormat="1" ht="12.75" x14ac:dyDescent="0.2">
      <c r="A110" s="25">
        <v>97</v>
      </c>
      <c r="B110" s="24" t="s">
        <v>170</v>
      </c>
      <c r="C110" s="21" t="s">
        <v>13</v>
      </c>
      <c r="D110" s="115">
        <f t="shared" si="4"/>
        <v>12501141</v>
      </c>
      <c r="E110" s="116">
        <v>9043645</v>
      </c>
      <c r="F110" s="116">
        <v>0</v>
      </c>
      <c r="G110" s="116">
        <v>2274227</v>
      </c>
      <c r="H110" s="116">
        <v>1183269</v>
      </c>
      <c r="I110" s="116">
        <v>0</v>
      </c>
      <c r="J110" s="116">
        <v>0</v>
      </c>
      <c r="K110" s="116">
        <v>0</v>
      </c>
      <c r="L110" s="119"/>
      <c r="M110" s="119"/>
      <c r="N110" s="119"/>
      <c r="O110" s="119"/>
      <c r="P110" s="119"/>
      <c r="Q110" s="119"/>
      <c r="R110" s="119"/>
      <c r="S110" s="119"/>
    </row>
    <row r="111" spans="1:19" s="1" customFormat="1" ht="12.75" x14ac:dyDescent="0.2">
      <c r="A111" s="25">
        <v>98</v>
      </c>
      <c r="B111" s="26" t="s">
        <v>171</v>
      </c>
      <c r="C111" s="10" t="s">
        <v>32</v>
      </c>
      <c r="D111" s="115">
        <f t="shared" si="4"/>
        <v>1166105</v>
      </c>
      <c r="E111" s="116">
        <v>0</v>
      </c>
      <c r="F111" s="116">
        <v>0</v>
      </c>
      <c r="G111" s="116">
        <v>827574</v>
      </c>
      <c r="H111" s="116">
        <v>338531</v>
      </c>
      <c r="I111" s="116">
        <v>0</v>
      </c>
      <c r="J111" s="116">
        <v>0</v>
      </c>
      <c r="K111" s="116">
        <v>0</v>
      </c>
      <c r="L111" s="119"/>
      <c r="M111" s="119"/>
      <c r="N111" s="119"/>
      <c r="O111" s="119"/>
      <c r="P111" s="119"/>
      <c r="Q111" s="119"/>
      <c r="R111" s="119"/>
      <c r="S111" s="119"/>
    </row>
    <row r="112" spans="1:19" s="1" customFormat="1" ht="12.75" x14ac:dyDescent="0.2">
      <c r="A112" s="25">
        <v>99</v>
      </c>
      <c r="B112" s="26" t="s">
        <v>172</v>
      </c>
      <c r="C112" s="10" t="s">
        <v>55</v>
      </c>
      <c r="D112" s="115">
        <f t="shared" si="4"/>
        <v>1998612</v>
      </c>
      <c r="E112" s="116">
        <v>0</v>
      </c>
      <c r="F112" s="116">
        <v>0</v>
      </c>
      <c r="G112" s="116">
        <v>1410473</v>
      </c>
      <c r="H112" s="116">
        <v>588139</v>
      </c>
      <c r="I112" s="116">
        <v>0</v>
      </c>
      <c r="J112" s="116">
        <v>0</v>
      </c>
      <c r="K112" s="116">
        <v>0</v>
      </c>
      <c r="L112" s="119"/>
      <c r="M112" s="119"/>
      <c r="N112" s="119"/>
      <c r="O112" s="119"/>
      <c r="P112" s="119"/>
      <c r="Q112" s="119"/>
      <c r="R112" s="119"/>
      <c r="S112" s="119"/>
    </row>
    <row r="113" spans="1:19" s="1" customFormat="1" ht="12.75" x14ac:dyDescent="0.2">
      <c r="A113" s="25">
        <v>100</v>
      </c>
      <c r="B113" s="12" t="s">
        <v>173</v>
      </c>
      <c r="C113" s="10" t="s">
        <v>34</v>
      </c>
      <c r="D113" s="115">
        <f t="shared" si="4"/>
        <v>6529684</v>
      </c>
      <c r="E113" s="116">
        <v>2540799</v>
      </c>
      <c r="F113" s="116">
        <v>0</v>
      </c>
      <c r="G113" s="116">
        <v>2958965</v>
      </c>
      <c r="H113" s="116">
        <v>1029920</v>
      </c>
      <c r="I113" s="116">
        <v>0</v>
      </c>
      <c r="J113" s="116">
        <v>0</v>
      </c>
      <c r="K113" s="116">
        <v>0</v>
      </c>
      <c r="L113" s="119"/>
      <c r="M113" s="119"/>
      <c r="N113" s="119"/>
      <c r="O113" s="119"/>
      <c r="P113" s="119"/>
      <c r="Q113" s="119"/>
      <c r="R113" s="119"/>
      <c r="S113" s="119"/>
    </row>
    <row r="114" spans="1:19" s="1" customFormat="1" ht="12.75" x14ac:dyDescent="0.2">
      <c r="A114" s="25">
        <v>101</v>
      </c>
      <c r="B114" s="14" t="s">
        <v>174</v>
      </c>
      <c r="C114" s="10" t="s">
        <v>243</v>
      </c>
      <c r="D114" s="115">
        <f t="shared" si="4"/>
        <v>602681</v>
      </c>
      <c r="E114" s="116">
        <v>0</v>
      </c>
      <c r="F114" s="116">
        <v>0</v>
      </c>
      <c r="G114" s="116">
        <v>203837</v>
      </c>
      <c r="H114" s="116">
        <v>398844</v>
      </c>
      <c r="I114" s="116">
        <v>0</v>
      </c>
      <c r="J114" s="116">
        <v>0</v>
      </c>
      <c r="K114" s="116">
        <v>0</v>
      </c>
      <c r="L114" s="119"/>
      <c r="M114" s="119"/>
      <c r="N114" s="119"/>
      <c r="O114" s="119"/>
      <c r="P114" s="119"/>
      <c r="Q114" s="119"/>
      <c r="R114" s="119"/>
      <c r="S114" s="119"/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115">
        <f t="shared" si="4"/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  <c r="J115" s="116">
        <v>0</v>
      </c>
      <c r="K115" s="116">
        <v>0</v>
      </c>
      <c r="L115" s="119"/>
      <c r="M115" s="119"/>
      <c r="N115" s="119"/>
      <c r="O115" s="119"/>
      <c r="P115" s="119"/>
      <c r="Q115" s="119"/>
      <c r="R115" s="119"/>
      <c r="S115" s="119"/>
    </row>
    <row r="116" spans="1:19" s="1" customFormat="1" ht="12.75" x14ac:dyDescent="0.2">
      <c r="A116" s="25">
        <v>103</v>
      </c>
      <c r="B116" s="12" t="s">
        <v>177</v>
      </c>
      <c r="C116" s="10" t="s">
        <v>178</v>
      </c>
      <c r="D116" s="115">
        <f t="shared" si="4"/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9"/>
      <c r="M116" s="119"/>
      <c r="N116" s="119"/>
      <c r="O116" s="119"/>
      <c r="P116" s="119"/>
      <c r="Q116" s="119"/>
      <c r="R116" s="119"/>
      <c r="S116" s="119"/>
    </row>
    <row r="117" spans="1:19" s="1" customFormat="1" ht="12.75" x14ac:dyDescent="0.2">
      <c r="A117" s="25">
        <v>104</v>
      </c>
      <c r="B117" s="26" t="s">
        <v>179</v>
      </c>
      <c r="C117" s="10" t="s">
        <v>180</v>
      </c>
      <c r="D117" s="115">
        <f t="shared" si="4"/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9"/>
      <c r="M117" s="119"/>
      <c r="N117" s="119"/>
      <c r="O117" s="119"/>
      <c r="P117" s="119"/>
      <c r="Q117" s="119"/>
      <c r="R117" s="119"/>
      <c r="S117" s="119"/>
    </row>
    <row r="118" spans="1:19" s="1" customFormat="1" ht="12.75" x14ac:dyDescent="0.2">
      <c r="A118" s="25">
        <v>105</v>
      </c>
      <c r="B118" s="26" t="s">
        <v>181</v>
      </c>
      <c r="C118" s="10" t="s">
        <v>182</v>
      </c>
      <c r="D118" s="115">
        <f t="shared" si="4"/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0</v>
      </c>
      <c r="L118" s="119"/>
      <c r="M118" s="119"/>
      <c r="N118" s="119"/>
      <c r="O118" s="119"/>
      <c r="P118" s="119"/>
      <c r="Q118" s="119"/>
      <c r="R118" s="119"/>
      <c r="S118" s="119"/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115">
        <f t="shared" si="4"/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0</v>
      </c>
      <c r="L119" s="119"/>
      <c r="M119" s="119"/>
      <c r="N119" s="119"/>
      <c r="O119" s="119"/>
      <c r="P119" s="119"/>
      <c r="Q119" s="119"/>
      <c r="R119" s="119"/>
      <c r="S119" s="119"/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115">
        <f t="shared" si="4"/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0</v>
      </c>
      <c r="L120" s="119"/>
      <c r="M120" s="119"/>
      <c r="N120" s="119"/>
      <c r="O120" s="119"/>
      <c r="P120" s="119"/>
      <c r="Q120" s="119"/>
      <c r="R120" s="119"/>
      <c r="S120" s="119"/>
    </row>
    <row r="121" spans="1:19" s="1" customFormat="1" ht="12.75" x14ac:dyDescent="0.2">
      <c r="A121" s="25">
        <v>108</v>
      </c>
      <c r="B121" s="26" t="s">
        <v>187</v>
      </c>
      <c r="C121" s="10" t="s">
        <v>188</v>
      </c>
      <c r="D121" s="115">
        <f t="shared" si="4"/>
        <v>3090829</v>
      </c>
      <c r="E121" s="116">
        <v>0</v>
      </c>
      <c r="F121" s="116">
        <v>3090829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9"/>
      <c r="M121" s="119"/>
      <c r="N121" s="119"/>
      <c r="O121" s="119"/>
      <c r="P121" s="119"/>
      <c r="Q121" s="119"/>
      <c r="R121" s="119"/>
      <c r="S121" s="119"/>
    </row>
    <row r="122" spans="1:19" s="1" customFormat="1" ht="12.75" x14ac:dyDescent="0.2">
      <c r="A122" s="25">
        <v>109</v>
      </c>
      <c r="B122" s="26" t="s">
        <v>189</v>
      </c>
      <c r="C122" s="10" t="s">
        <v>190</v>
      </c>
      <c r="D122" s="115">
        <f t="shared" si="4"/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9"/>
      <c r="M122" s="119"/>
      <c r="N122" s="119"/>
      <c r="O122" s="119"/>
      <c r="P122" s="119"/>
      <c r="Q122" s="119"/>
      <c r="R122" s="119"/>
      <c r="S122" s="119"/>
    </row>
    <row r="123" spans="1:19" s="1" customFormat="1" ht="12.75" x14ac:dyDescent="0.2">
      <c r="A123" s="25">
        <v>110</v>
      </c>
      <c r="B123" s="18" t="s">
        <v>191</v>
      </c>
      <c r="C123" s="16" t="s">
        <v>192</v>
      </c>
      <c r="D123" s="115">
        <f t="shared" si="4"/>
        <v>68221706</v>
      </c>
      <c r="E123" s="116">
        <v>26228852</v>
      </c>
      <c r="F123" s="116">
        <v>41992854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9"/>
      <c r="M123" s="119"/>
      <c r="N123" s="119"/>
      <c r="O123" s="119"/>
      <c r="P123" s="119"/>
      <c r="Q123" s="119"/>
      <c r="R123" s="119"/>
      <c r="S123" s="119"/>
    </row>
    <row r="124" spans="1:19" s="1" customFormat="1" ht="12.75" x14ac:dyDescent="0.2">
      <c r="A124" s="25">
        <v>111</v>
      </c>
      <c r="B124" s="18" t="s">
        <v>276</v>
      </c>
      <c r="C124" s="16" t="s">
        <v>252</v>
      </c>
      <c r="D124" s="115">
        <f t="shared" si="4"/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9"/>
      <c r="M124" s="119"/>
      <c r="N124" s="119"/>
      <c r="O124" s="119"/>
      <c r="P124" s="119"/>
      <c r="Q124" s="119"/>
      <c r="R124" s="119"/>
      <c r="S124" s="119"/>
    </row>
    <row r="125" spans="1:19" s="1" customFormat="1" ht="12.75" x14ac:dyDescent="0.2">
      <c r="A125" s="25">
        <v>112</v>
      </c>
      <c r="B125" s="14" t="s">
        <v>193</v>
      </c>
      <c r="C125" s="10" t="s">
        <v>194</v>
      </c>
      <c r="D125" s="115">
        <f t="shared" si="4"/>
        <v>7371739</v>
      </c>
      <c r="E125" s="116">
        <v>0</v>
      </c>
      <c r="F125" s="116">
        <v>7371739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9"/>
      <c r="M125" s="119"/>
      <c r="N125" s="119"/>
      <c r="O125" s="119"/>
      <c r="P125" s="119"/>
      <c r="Q125" s="119"/>
      <c r="R125" s="119"/>
      <c r="S125" s="119"/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115">
        <f t="shared" si="4"/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9"/>
      <c r="M126" s="119"/>
      <c r="N126" s="119"/>
      <c r="O126" s="119"/>
      <c r="P126" s="119"/>
      <c r="Q126" s="119"/>
      <c r="R126" s="119"/>
      <c r="S126" s="119"/>
    </row>
    <row r="127" spans="1:19" s="1" customFormat="1" ht="12.75" x14ac:dyDescent="0.2">
      <c r="A127" s="25">
        <v>114</v>
      </c>
      <c r="B127" s="12" t="s">
        <v>197</v>
      </c>
      <c r="C127" s="19" t="s">
        <v>198</v>
      </c>
      <c r="D127" s="115">
        <f t="shared" si="4"/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9"/>
      <c r="M127" s="119"/>
      <c r="N127" s="119"/>
      <c r="O127" s="119"/>
      <c r="P127" s="119"/>
      <c r="Q127" s="119"/>
      <c r="R127" s="119"/>
      <c r="S127" s="119"/>
    </row>
    <row r="128" spans="1:19" s="1" customFormat="1" ht="12.75" x14ac:dyDescent="0.2">
      <c r="A128" s="25">
        <v>115</v>
      </c>
      <c r="B128" s="26" t="s">
        <v>199</v>
      </c>
      <c r="C128" s="10" t="s">
        <v>290</v>
      </c>
      <c r="D128" s="115">
        <f t="shared" si="4"/>
        <v>4706734</v>
      </c>
      <c r="E128" s="116">
        <v>0</v>
      </c>
      <c r="F128" s="116">
        <v>4706734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9"/>
      <c r="M128" s="119"/>
      <c r="N128" s="119"/>
      <c r="O128" s="119"/>
      <c r="P128" s="119"/>
      <c r="Q128" s="119"/>
      <c r="R128" s="119"/>
      <c r="S128" s="119"/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115">
        <f t="shared" si="4"/>
        <v>5093858</v>
      </c>
      <c r="E129" s="116">
        <v>1860929</v>
      </c>
      <c r="F129" s="116">
        <v>3232929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9"/>
      <c r="M129" s="119"/>
      <c r="N129" s="119"/>
      <c r="O129" s="119"/>
      <c r="P129" s="119"/>
      <c r="Q129" s="119"/>
      <c r="R129" s="119"/>
      <c r="S129" s="119"/>
    </row>
    <row r="130" spans="1:19" s="1" customFormat="1" ht="12.75" x14ac:dyDescent="0.2">
      <c r="A130" s="25">
        <v>117</v>
      </c>
      <c r="B130" s="14" t="s">
        <v>201</v>
      </c>
      <c r="C130" s="10" t="s">
        <v>202</v>
      </c>
      <c r="D130" s="115">
        <f t="shared" ref="D130:D147" si="5">SUM(E130:K130)</f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  <c r="L130" s="119"/>
      <c r="M130" s="119"/>
      <c r="N130" s="119"/>
      <c r="O130" s="119"/>
      <c r="P130" s="119"/>
      <c r="Q130" s="119"/>
      <c r="R130" s="119"/>
      <c r="S130" s="119"/>
    </row>
    <row r="131" spans="1:19" s="1" customFormat="1" ht="12.75" x14ac:dyDescent="0.2">
      <c r="A131" s="25">
        <v>118</v>
      </c>
      <c r="B131" s="14" t="s">
        <v>203</v>
      </c>
      <c r="C131" s="10" t="s">
        <v>204</v>
      </c>
      <c r="D131" s="115">
        <f t="shared" si="5"/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9"/>
      <c r="M131" s="119"/>
      <c r="N131" s="119"/>
      <c r="O131" s="119"/>
      <c r="P131" s="119"/>
      <c r="Q131" s="119"/>
      <c r="R131" s="119"/>
      <c r="S131" s="119"/>
    </row>
    <row r="132" spans="1:19" s="1" customFormat="1" ht="12.75" x14ac:dyDescent="0.2">
      <c r="A132" s="25">
        <v>119</v>
      </c>
      <c r="B132" s="12" t="s">
        <v>205</v>
      </c>
      <c r="C132" s="10" t="s">
        <v>206</v>
      </c>
      <c r="D132" s="115">
        <f t="shared" si="5"/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  <c r="L132" s="119"/>
      <c r="M132" s="119"/>
      <c r="N132" s="119"/>
      <c r="O132" s="119"/>
      <c r="P132" s="119"/>
      <c r="Q132" s="119"/>
      <c r="R132" s="119"/>
      <c r="S132" s="119"/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115">
        <f t="shared" si="5"/>
        <v>0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116">
        <v>0</v>
      </c>
      <c r="K133" s="116">
        <v>0</v>
      </c>
      <c r="L133" s="119"/>
      <c r="M133" s="119"/>
      <c r="N133" s="119"/>
      <c r="O133" s="119"/>
      <c r="P133" s="119"/>
      <c r="Q133" s="119"/>
      <c r="R133" s="119"/>
      <c r="S133" s="119"/>
    </row>
    <row r="134" spans="1:19" s="1" customFormat="1" ht="12.75" x14ac:dyDescent="0.2">
      <c r="A134" s="25">
        <v>121</v>
      </c>
      <c r="B134" s="26" t="s">
        <v>209</v>
      </c>
      <c r="C134" s="10" t="s">
        <v>210</v>
      </c>
      <c r="D134" s="115">
        <f t="shared" si="5"/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9"/>
      <c r="M134" s="119"/>
      <c r="N134" s="119"/>
      <c r="O134" s="119"/>
      <c r="P134" s="119"/>
      <c r="Q134" s="119"/>
      <c r="R134" s="119"/>
      <c r="S134" s="119"/>
    </row>
    <row r="135" spans="1:19" s="1" customFormat="1" ht="24" x14ac:dyDescent="0.2">
      <c r="A135" s="25">
        <v>122</v>
      </c>
      <c r="B135" s="26" t="s">
        <v>211</v>
      </c>
      <c r="C135" s="93" t="s">
        <v>377</v>
      </c>
      <c r="D135" s="115">
        <f t="shared" si="5"/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9"/>
      <c r="M135" s="119"/>
      <c r="N135" s="119"/>
      <c r="O135" s="119"/>
      <c r="P135" s="119"/>
      <c r="Q135" s="119"/>
      <c r="R135" s="119"/>
      <c r="S135" s="119"/>
    </row>
    <row r="136" spans="1:19" s="1" customFormat="1" ht="12.75" x14ac:dyDescent="0.2">
      <c r="A136" s="25">
        <v>123</v>
      </c>
      <c r="B136" s="26" t="s">
        <v>212</v>
      </c>
      <c r="C136" s="10" t="s">
        <v>249</v>
      </c>
      <c r="D136" s="115">
        <f t="shared" si="5"/>
        <v>139903365</v>
      </c>
      <c r="E136" s="116">
        <v>58827834</v>
      </c>
      <c r="F136" s="116">
        <v>36610755</v>
      </c>
      <c r="G136" s="116">
        <v>4194335</v>
      </c>
      <c r="H136" s="116">
        <v>4128885</v>
      </c>
      <c r="I136" s="116">
        <v>18105794</v>
      </c>
      <c r="J136" s="116">
        <v>0</v>
      </c>
      <c r="K136" s="116">
        <v>18035762</v>
      </c>
      <c r="L136" s="119"/>
      <c r="M136" s="119"/>
      <c r="N136" s="119"/>
      <c r="O136" s="119"/>
      <c r="P136" s="119"/>
      <c r="Q136" s="119"/>
      <c r="R136" s="119"/>
      <c r="S136" s="119"/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115">
        <f t="shared" si="5"/>
        <v>250365363</v>
      </c>
      <c r="E137" s="116">
        <v>114659050</v>
      </c>
      <c r="F137" s="116">
        <v>68830160</v>
      </c>
      <c r="G137" s="116">
        <v>1662330</v>
      </c>
      <c r="H137" s="116">
        <v>15813854</v>
      </c>
      <c r="I137" s="116">
        <v>26249370</v>
      </c>
      <c r="J137" s="116">
        <v>0</v>
      </c>
      <c r="K137" s="116">
        <v>23150599</v>
      </c>
      <c r="L137" s="119"/>
      <c r="M137" s="119"/>
      <c r="N137" s="119"/>
      <c r="O137" s="119"/>
      <c r="P137" s="119"/>
      <c r="Q137" s="119"/>
      <c r="R137" s="119"/>
      <c r="S137" s="119"/>
    </row>
    <row r="138" spans="1:19" s="1" customFormat="1" ht="12.75" x14ac:dyDescent="0.2">
      <c r="A138" s="25">
        <v>125</v>
      </c>
      <c r="B138" s="26" t="s">
        <v>215</v>
      </c>
      <c r="C138" s="10" t="s">
        <v>42</v>
      </c>
      <c r="D138" s="115">
        <f t="shared" si="5"/>
        <v>24477378</v>
      </c>
      <c r="E138" s="116">
        <v>17554387</v>
      </c>
      <c r="F138" s="116">
        <v>0</v>
      </c>
      <c r="G138" s="116">
        <v>6922991</v>
      </c>
      <c r="H138" s="116">
        <v>0</v>
      </c>
      <c r="I138" s="116">
        <v>0</v>
      </c>
      <c r="J138" s="116">
        <v>0</v>
      </c>
      <c r="K138" s="116">
        <v>0</v>
      </c>
      <c r="L138" s="119"/>
      <c r="M138" s="119"/>
      <c r="N138" s="119"/>
      <c r="O138" s="119"/>
      <c r="P138" s="119"/>
      <c r="Q138" s="119"/>
      <c r="R138" s="119"/>
      <c r="S138" s="119"/>
    </row>
    <row r="139" spans="1:19" s="1" customFormat="1" ht="12.75" x14ac:dyDescent="0.2">
      <c r="A139" s="25">
        <v>126</v>
      </c>
      <c r="B139" s="12" t="s">
        <v>216</v>
      </c>
      <c r="C139" s="10" t="s">
        <v>48</v>
      </c>
      <c r="D139" s="115">
        <f t="shared" si="5"/>
        <v>20739101</v>
      </c>
      <c r="E139" s="116">
        <v>7223015</v>
      </c>
      <c r="F139" s="116">
        <v>8833849</v>
      </c>
      <c r="G139" s="116">
        <v>1808615</v>
      </c>
      <c r="H139" s="116">
        <v>2873622</v>
      </c>
      <c r="I139" s="116">
        <v>0</v>
      </c>
      <c r="J139" s="116">
        <v>0</v>
      </c>
      <c r="K139" s="116">
        <v>0</v>
      </c>
      <c r="L139" s="119"/>
      <c r="M139" s="119"/>
      <c r="N139" s="119"/>
      <c r="O139" s="119"/>
      <c r="P139" s="119"/>
      <c r="Q139" s="119"/>
      <c r="R139" s="119"/>
      <c r="S139" s="119"/>
    </row>
    <row r="140" spans="1:19" s="1" customFormat="1" ht="12.75" x14ac:dyDescent="0.2">
      <c r="A140" s="25">
        <v>127</v>
      </c>
      <c r="B140" s="12" t="s">
        <v>217</v>
      </c>
      <c r="C140" s="10" t="s">
        <v>253</v>
      </c>
      <c r="D140" s="115">
        <f t="shared" si="5"/>
        <v>28520691</v>
      </c>
      <c r="E140" s="116">
        <v>0</v>
      </c>
      <c r="F140" s="116">
        <v>0</v>
      </c>
      <c r="G140" s="116">
        <v>0</v>
      </c>
      <c r="H140" s="116">
        <v>0</v>
      </c>
      <c r="I140" s="116">
        <v>0</v>
      </c>
      <c r="J140" s="116">
        <v>0</v>
      </c>
      <c r="K140" s="116">
        <v>28520691</v>
      </c>
      <c r="L140" s="119"/>
      <c r="M140" s="119"/>
      <c r="N140" s="119"/>
      <c r="O140" s="119"/>
      <c r="P140" s="119"/>
      <c r="Q140" s="119"/>
      <c r="R140" s="119"/>
      <c r="S140" s="119"/>
    </row>
    <row r="141" spans="1:19" s="1" customFormat="1" ht="12.75" x14ac:dyDescent="0.2">
      <c r="A141" s="25">
        <v>128</v>
      </c>
      <c r="B141" s="12" t="s">
        <v>218</v>
      </c>
      <c r="C141" s="10" t="s">
        <v>50</v>
      </c>
      <c r="D141" s="115">
        <f t="shared" si="5"/>
        <v>11701019</v>
      </c>
      <c r="E141" s="116">
        <v>0</v>
      </c>
      <c r="F141" s="116">
        <v>11313142</v>
      </c>
      <c r="G141" s="116">
        <v>387877</v>
      </c>
      <c r="H141" s="116">
        <v>0</v>
      </c>
      <c r="I141" s="116">
        <v>0</v>
      </c>
      <c r="J141" s="116">
        <v>0</v>
      </c>
      <c r="K141" s="116">
        <v>0</v>
      </c>
      <c r="L141" s="119"/>
      <c r="M141" s="119"/>
      <c r="N141" s="119"/>
      <c r="O141" s="119"/>
      <c r="P141" s="119"/>
      <c r="Q141" s="119"/>
      <c r="R141" s="119"/>
      <c r="S141" s="119"/>
    </row>
    <row r="142" spans="1:19" s="1" customFormat="1" ht="12.75" x14ac:dyDescent="0.2">
      <c r="A142" s="25">
        <v>129</v>
      </c>
      <c r="B142" s="26" t="s">
        <v>219</v>
      </c>
      <c r="C142" s="10" t="s">
        <v>49</v>
      </c>
      <c r="D142" s="115">
        <f t="shared" si="5"/>
        <v>74316218</v>
      </c>
      <c r="E142" s="116">
        <v>0</v>
      </c>
      <c r="F142" s="116">
        <v>0</v>
      </c>
      <c r="G142" s="116">
        <v>0</v>
      </c>
      <c r="H142" s="116">
        <v>0</v>
      </c>
      <c r="I142" s="116">
        <v>0</v>
      </c>
      <c r="J142" s="116">
        <v>35410750</v>
      </c>
      <c r="K142" s="116">
        <v>38905468</v>
      </c>
      <c r="L142" s="119"/>
      <c r="M142" s="119"/>
      <c r="N142" s="119"/>
      <c r="O142" s="119"/>
      <c r="P142" s="119"/>
      <c r="Q142" s="119"/>
      <c r="R142" s="119"/>
      <c r="S142" s="119"/>
    </row>
    <row r="143" spans="1:19" s="1" customFormat="1" ht="12.75" x14ac:dyDescent="0.2">
      <c r="A143" s="25">
        <v>130</v>
      </c>
      <c r="B143" s="26" t="s">
        <v>220</v>
      </c>
      <c r="C143" s="10" t="s">
        <v>221</v>
      </c>
      <c r="D143" s="115">
        <f t="shared" si="5"/>
        <v>770450</v>
      </c>
      <c r="E143" s="116">
        <v>0</v>
      </c>
      <c r="F143" s="116">
        <v>0</v>
      </c>
      <c r="G143" s="116">
        <v>0</v>
      </c>
      <c r="H143" s="116">
        <v>770450</v>
      </c>
      <c r="I143" s="116">
        <v>0</v>
      </c>
      <c r="J143" s="116">
        <v>0</v>
      </c>
      <c r="K143" s="116">
        <v>0</v>
      </c>
      <c r="L143" s="119"/>
      <c r="M143" s="119"/>
      <c r="N143" s="119"/>
      <c r="O143" s="119"/>
      <c r="P143" s="119"/>
      <c r="Q143" s="119"/>
      <c r="R143" s="119"/>
      <c r="S143" s="119"/>
    </row>
    <row r="144" spans="1:19" s="1" customFormat="1" ht="12.75" x14ac:dyDescent="0.2">
      <c r="A144" s="25">
        <v>131</v>
      </c>
      <c r="B144" s="26" t="s">
        <v>222</v>
      </c>
      <c r="C144" s="10" t="s">
        <v>43</v>
      </c>
      <c r="D144" s="115">
        <f t="shared" si="5"/>
        <v>12213647</v>
      </c>
      <c r="E144" s="116">
        <v>9530510</v>
      </c>
      <c r="F144" s="116">
        <v>0</v>
      </c>
      <c r="G144" s="116">
        <v>1165585</v>
      </c>
      <c r="H144" s="116">
        <v>1517552</v>
      </c>
      <c r="I144" s="116">
        <v>0</v>
      </c>
      <c r="J144" s="116">
        <v>0</v>
      </c>
      <c r="K144" s="116">
        <v>0</v>
      </c>
      <c r="L144" s="119"/>
      <c r="M144" s="119"/>
      <c r="N144" s="119"/>
      <c r="O144" s="119"/>
      <c r="P144" s="119"/>
      <c r="Q144" s="119"/>
      <c r="R144" s="119"/>
      <c r="S144" s="119"/>
    </row>
    <row r="145" spans="1:54" s="1" customFormat="1" ht="12.75" x14ac:dyDescent="0.2">
      <c r="A145" s="25">
        <v>132</v>
      </c>
      <c r="B145" s="12" t="s">
        <v>223</v>
      </c>
      <c r="C145" s="10" t="s">
        <v>251</v>
      </c>
      <c r="D145" s="115">
        <f t="shared" si="5"/>
        <v>88401058</v>
      </c>
      <c r="E145" s="116">
        <v>32669801</v>
      </c>
      <c r="F145" s="116">
        <v>33075215</v>
      </c>
      <c r="G145" s="116">
        <v>3670054</v>
      </c>
      <c r="H145" s="116">
        <v>1867103</v>
      </c>
      <c r="I145" s="116">
        <v>0</v>
      </c>
      <c r="J145" s="116">
        <v>0</v>
      </c>
      <c r="K145" s="116">
        <v>17118885</v>
      </c>
      <c r="L145" s="119"/>
      <c r="M145" s="119"/>
      <c r="N145" s="119"/>
      <c r="O145" s="119"/>
      <c r="P145" s="119"/>
      <c r="Q145" s="119"/>
      <c r="R145" s="119"/>
      <c r="S145" s="119"/>
    </row>
    <row r="146" spans="1:54" s="1" customFormat="1" ht="12.75" x14ac:dyDescent="0.2">
      <c r="A146" s="25">
        <v>133</v>
      </c>
      <c r="B146" s="14" t="s">
        <v>224</v>
      </c>
      <c r="C146" s="10" t="s">
        <v>225</v>
      </c>
      <c r="D146" s="115">
        <f t="shared" si="5"/>
        <v>60049705</v>
      </c>
      <c r="E146" s="116">
        <v>13063858</v>
      </c>
      <c r="F146" s="116">
        <v>6711734</v>
      </c>
      <c r="G146" s="116">
        <v>6246432</v>
      </c>
      <c r="H146" s="116">
        <v>4056980</v>
      </c>
      <c r="I146" s="116">
        <v>10098526</v>
      </c>
      <c r="J146" s="116">
        <v>0</v>
      </c>
      <c r="K146" s="116">
        <v>19872175</v>
      </c>
      <c r="L146" s="119"/>
      <c r="M146" s="119"/>
      <c r="N146" s="119"/>
      <c r="O146" s="119"/>
      <c r="P146" s="119"/>
      <c r="Q146" s="119"/>
      <c r="R146" s="119"/>
      <c r="S146" s="119"/>
    </row>
    <row r="147" spans="1:54" ht="12.75" x14ac:dyDescent="0.2">
      <c r="A147" s="25">
        <v>134</v>
      </c>
      <c r="B147" s="26" t="s">
        <v>226</v>
      </c>
      <c r="C147" s="10" t="s">
        <v>227</v>
      </c>
      <c r="D147" s="115">
        <f t="shared" si="5"/>
        <v>58994456</v>
      </c>
      <c r="E147" s="116">
        <v>11219341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47775115</v>
      </c>
      <c r="L147" s="119"/>
      <c r="M147" s="119"/>
      <c r="N147" s="119"/>
      <c r="O147" s="119"/>
      <c r="P147" s="119"/>
      <c r="Q147" s="119"/>
      <c r="R147" s="119"/>
      <c r="S147" s="119"/>
    </row>
    <row r="148" spans="1:54" ht="12.75" x14ac:dyDescent="0.2">
      <c r="A148" s="25">
        <v>135</v>
      </c>
      <c r="B148" s="12" t="s">
        <v>228</v>
      </c>
      <c r="C148" s="10" t="s">
        <v>229</v>
      </c>
      <c r="D148" s="115">
        <f t="shared" ref="D148:D154" si="6">SUM(E148:K148)</f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9"/>
      <c r="M148" s="119"/>
      <c r="N148" s="119"/>
      <c r="O148" s="119"/>
      <c r="P148" s="119"/>
      <c r="Q148" s="119"/>
      <c r="R148" s="119"/>
      <c r="S148" s="119"/>
    </row>
    <row r="149" spans="1:54" ht="12.75" x14ac:dyDescent="0.2">
      <c r="A149" s="25">
        <v>136</v>
      </c>
      <c r="B149" s="20" t="s">
        <v>230</v>
      </c>
      <c r="C149" s="13" t="s">
        <v>231</v>
      </c>
      <c r="D149" s="115">
        <f t="shared" si="6"/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9"/>
      <c r="M149" s="119"/>
      <c r="N149" s="119"/>
      <c r="O149" s="119"/>
      <c r="P149" s="119"/>
      <c r="Q149" s="119"/>
      <c r="R149" s="119"/>
      <c r="S149" s="119"/>
    </row>
    <row r="150" spans="1:54" ht="12.75" x14ac:dyDescent="0.2">
      <c r="A150" s="25">
        <v>137</v>
      </c>
      <c r="B150" s="69" t="s">
        <v>278</v>
      </c>
      <c r="C150" s="70" t="s">
        <v>279</v>
      </c>
      <c r="D150" s="115">
        <f t="shared" si="6"/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9"/>
      <c r="M150" s="119"/>
      <c r="N150" s="119"/>
      <c r="O150" s="119"/>
      <c r="P150" s="119"/>
      <c r="Q150" s="119"/>
      <c r="R150" s="119"/>
      <c r="S150" s="119"/>
    </row>
    <row r="151" spans="1:54" ht="12.75" x14ac:dyDescent="0.2">
      <c r="A151" s="25">
        <v>138</v>
      </c>
      <c r="B151" s="71" t="s">
        <v>280</v>
      </c>
      <c r="C151" s="72" t="s">
        <v>281</v>
      </c>
      <c r="D151" s="115">
        <f t="shared" si="6"/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9"/>
      <c r="M151" s="119"/>
      <c r="N151" s="119"/>
      <c r="O151" s="119"/>
      <c r="P151" s="119"/>
      <c r="Q151" s="119"/>
      <c r="R151" s="119"/>
      <c r="S151" s="119"/>
    </row>
    <row r="152" spans="1:54" ht="12.75" x14ac:dyDescent="0.2">
      <c r="A152" s="25">
        <v>139</v>
      </c>
      <c r="B152" s="73" t="s">
        <v>282</v>
      </c>
      <c r="C152" s="74" t="s">
        <v>283</v>
      </c>
      <c r="D152" s="115">
        <f t="shared" si="6"/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9"/>
      <c r="M152" s="119"/>
      <c r="N152" s="119"/>
      <c r="O152" s="119"/>
      <c r="P152" s="119"/>
      <c r="Q152" s="119"/>
      <c r="R152" s="119"/>
      <c r="S152" s="119"/>
    </row>
    <row r="153" spans="1:54" ht="12.75" x14ac:dyDescent="0.2">
      <c r="A153" s="25">
        <v>140</v>
      </c>
      <c r="B153" s="25" t="s">
        <v>288</v>
      </c>
      <c r="C153" s="75" t="s">
        <v>289</v>
      </c>
      <c r="D153" s="115">
        <f t="shared" si="6"/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9"/>
      <c r="M153" s="119"/>
      <c r="N153" s="119"/>
      <c r="O153" s="119"/>
      <c r="P153" s="119"/>
      <c r="Q153" s="119"/>
      <c r="R153" s="119"/>
      <c r="S153" s="119"/>
    </row>
    <row r="154" spans="1:54" ht="12.75" x14ac:dyDescent="0.2">
      <c r="A154" s="25">
        <v>141</v>
      </c>
      <c r="B154" s="137" t="s">
        <v>395</v>
      </c>
      <c r="C154" s="75" t="s">
        <v>394</v>
      </c>
      <c r="D154" s="115">
        <f t="shared" si="6"/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9"/>
      <c r="M154" s="119"/>
      <c r="N154" s="119"/>
      <c r="O154" s="119"/>
      <c r="P154" s="119"/>
      <c r="Q154" s="119"/>
      <c r="R154" s="119"/>
      <c r="S154" s="119"/>
    </row>
    <row r="155" spans="1:54" s="4" customFormat="1" ht="12.75" x14ac:dyDescent="0.2">
      <c r="A155" s="25">
        <v>142</v>
      </c>
      <c r="B155" s="235" t="s">
        <v>410</v>
      </c>
      <c r="C155" s="75" t="s">
        <v>411</v>
      </c>
      <c r="D155" s="140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</sheetData>
  <mergeCells count="17">
    <mergeCell ref="K5:K7"/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</vt:lpstr>
      <vt:lpstr>Свод 2023 БП</vt:lpstr>
      <vt:lpstr>СМП</vt:lpstr>
      <vt:lpstr>ДС (пр.13-23)</vt:lpstr>
      <vt:lpstr>КС</vt:lpstr>
      <vt:lpstr>АПУ профилактика 13-23</vt:lpstr>
      <vt:lpstr>АПУ неотл.пом. 13-23</vt:lpstr>
      <vt:lpstr>АПУ обращения 13-23</vt:lpstr>
      <vt:lpstr>ОДИ ПГГ Пр.13-23</vt:lpstr>
      <vt:lpstr>ОДИ МЗ РБ 13-23</vt:lpstr>
      <vt:lpstr>ФАП (13-23)</vt:lpstr>
      <vt:lpstr>Гемодиализ (пр.11-23)</vt:lpstr>
      <vt:lpstr>Мед.реаб.(АПУ,ДС,КС) 13-23</vt:lpstr>
      <vt:lpstr>Тестирование на грипп 13-23</vt:lpstr>
      <vt:lpstr>Уточнение грипп</vt:lpstr>
      <vt:lpstr>'АПУ неотл.пом. 13-23'!Заголовки_для_печати</vt:lpstr>
      <vt:lpstr>'АПУ обращения 13-23'!Заголовки_для_печати</vt:lpstr>
      <vt:lpstr>'АПУ профилактика 13-23'!Заголовки_для_печати</vt:lpstr>
      <vt:lpstr>'Гемодиализ (пр.11-23)'!Заголовки_для_печати</vt:lpstr>
      <vt:lpstr>'ДС (пр.13-23)'!Заголовки_для_печати</vt:lpstr>
      <vt:lpstr>КС!Заголовки_для_печати</vt:lpstr>
      <vt:lpstr>'Мед.реаб.(АПУ,ДС,КС) 13-23'!Заголовки_для_печати</vt:lpstr>
      <vt:lpstr>'ОДИ МЗ РБ 13-23'!Заголовки_для_печати</vt:lpstr>
      <vt:lpstr>'ОДИ ПГГ Пр.13-23'!Заголовки_для_печати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'Тестирование на грипп 13-23'!Заголовки_для_печати</vt:lpstr>
      <vt:lpstr>'Уточнение грипп'!Заголовки_для_печати</vt:lpstr>
      <vt:lpstr>'ФАП (13-23)'!Заголовки_для_печати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2023-03-20T04:25:33Z</cp:lastPrinted>
  <dcterms:created xsi:type="dcterms:W3CDTF">2012-12-23T03:42:29Z</dcterms:created>
  <dcterms:modified xsi:type="dcterms:W3CDTF">2023-07-25T05:43:31Z</dcterms:modified>
</cp:coreProperties>
</file>