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1-24\"/>
    </mc:Choice>
  </mc:AlternateContent>
  <xr:revisionPtr revIDLastSave="0" documentId="13_ncr:1_{E9FDE59A-F16A-4972-9E47-E1D058BFA7D2}" xr6:coauthVersionLast="36" xr6:coauthVersionMax="36" xr10:uidLastSave="{00000000-0000-0000-0000-000000000000}"/>
  <bookViews>
    <workbookView xWindow="-30" yWindow="360" windowWidth="10365" windowHeight="10740" tabRatio="601" activeTab="1" xr2:uid="{00000000-000D-0000-FFFF-FFFF00000000}"/>
  </bookViews>
  <sheets>
    <sheet name="Свод 2023 ТПОМС РБ" sheetId="31" r:id="rId1"/>
    <sheet name="Свод 2023 БП" sheetId="17" r:id="rId2"/>
    <sheet name=" СМП (1-24)" sheetId="20" r:id="rId3"/>
    <sheet name="ДС (пр.01- 24)" sheetId="34" r:id="rId4"/>
    <sheet name="КС" sheetId="22" r:id="rId5"/>
    <sheet name="АПУ профилактика 1-24" sheetId="18" r:id="rId6"/>
    <sheet name="АПУ неотл.пом. 1-24" sheetId="23" r:id="rId7"/>
    <sheet name="АПУ обращения 1-24" sheetId="24" r:id="rId8"/>
    <sheet name="Объем средств по ПР" sheetId="35" r:id="rId9"/>
    <sheet name="ОДИ ПГГ Пр.1-24" sheetId="25" r:id="rId10"/>
    <sheet name="ОДИ МЗ РБ Пр.18-23" sheetId="26" r:id="rId11"/>
    <sheet name="ФАП (01-24)" sheetId="27" r:id="rId12"/>
    <sheet name="Гемодиализ (пр.19-23)" sheetId="28" r:id="rId13"/>
    <sheet name="Мед.реаб.(АПУ,ДС,КС) 1-24" sheetId="29" r:id="rId14"/>
    <sheet name="Тестирование на грипп Пр.1-24" sheetId="32" r:id="rId15"/>
    <sheet name="Уточнение грипп" sheetId="33" r:id="rId16"/>
  </sheets>
  <externalReferences>
    <externalReference r:id="rId17"/>
    <externalReference r:id="rId18"/>
  </externalReferences>
  <definedNames>
    <definedName name="__xlnm.Print_Area_2" localSheetId="2">#REF!</definedName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2">#REF!</definedName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8">#REF!</definedName>
    <definedName name="__xlnm.Print_Area_2" localSheetId="10">#REF!</definedName>
    <definedName name="__xlnm.Print_Area_2" localSheetId="9">#REF!</definedName>
    <definedName name="__xlnm.Print_Area_2" localSheetId="0">#REF!</definedName>
    <definedName name="__xlnm.Print_Area_2" localSheetId="14">#REF!</definedName>
    <definedName name="__xlnm.Print_Area_2" localSheetId="15">#REF!</definedName>
    <definedName name="__xlnm.Print_Area_2" localSheetId="11">#REF!</definedName>
    <definedName name="__xlnm.Print_Area_2">#REF!</definedName>
    <definedName name="_xlnm._FilterDatabase" localSheetId="2" hidden="1">' СМП (1-24)'!$A$10:$C$153</definedName>
    <definedName name="_xlnm._FilterDatabase" localSheetId="6" hidden="1">'АПУ неотл.пом. 1-24'!$A$10:$C$153</definedName>
    <definedName name="_xlnm._FilterDatabase" localSheetId="7" hidden="1">'АПУ обращения 1-24'!$A$10:$C$153</definedName>
    <definedName name="_xlnm._FilterDatabase" localSheetId="5" hidden="1">'АПУ профилактика 1-24'!$A$7:$C$7</definedName>
    <definedName name="_xlnm._FilterDatabase" localSheetId="12" hidden="1">'Гемодиализ (пр.19-23)'!$A$10:$C$153</definedName>
    <definedName name="_xlnm._FilterDatabase" localSheetId="3" hidden="1">'ДС (пр.01- 24)'!$A$10:$C$153</definedName>
    <definedName name="_xlnm._FilterDatabase" localSheetId="4" hidden="1">КС!$A$10:$BT$10</definedName>
    <definedName name="_xlnm._FilterDatabase" localSheetId="13" hidden="1">'Мед.реаб.(АПУ,ДС,КС) 1-24'!$A$10:$C$153</definedName>
    <definedName name="_xlnm._FilterDatabase" localSheetId="8" hidden="1">'Объем средств по ПР'!$A$5:$C$5</definedName>
    <definedName name="_xlnm._FilterDatabase" localSheetId="10" hidden="1">'ОДИ МЗ РБ Пр.18-23'!$A$10:$C$153</definedName>
    <definedName name="_xlnm._FilterDatabase" localSheetId="9" hidden="1">'ОДИ ПГГ Пр.1-24'!$A$10:$C$153</definedName>
    <definedName name="_xlnm._FilterDatabase" localSheetId="1" hidden="1">'Свод 2023 БП'!$A$10:$C$153</definedName>
    <definedName name="_xlnm._FilterDatabase" localSheetId="0" hidden="1">'Свод 2023 ТПОМС РБ'!$A$13:$BC$156</definedName>
    <definedName name="_xlnm._FilterDatabase" localSheetId="14" hidden="1">'Тестирование на грипп Пр.1-24'!$A$10:$C$153</definedName>
    <definedName name="_xlnm._FilterDatabase" localSheetId="15" hidden="1">'Уточнение грипп'!$A$8:$C$98</definedName>
    <definedName name="_xlnm._FilterDatabase" localSheetId="11" hidden="1">'ФАП (01-24)'!$A$10:$C$153</definedName>
    <definedName name="Kbcn" localSheetId="2">#REF!</definedName>
    <definedName name="Kbcn" localSheetId="6">#REF!</definedName>
    <definedName name="Kbcn" localSheetId="7">#REF!</definedName>
    <definedName name="Kbcn" localSheetId="5">#REF!</definedName>
    <definedName name="Kbcn" localSheetId="12">#REF!</definedName>
    <definedName name="Kbcn" localSheetId="3">#REF!</definedName>
    <definedName name="Kbcn" localSheetId="4">#REF!</definedName>
    <definedName name="Kbcn" localSheetId="13">#REF!</definedName>
    <definedName name="Kbcn" localSheetId="8">#REF!</definedName>
    <definedName name="Kbcn" localSheetId="10">#REF!</definedName>
    <definedName name="Kbcn" localSheetId="9">#REF!</definedName>
    <definedName name="Kbcn" localSheetId="0">#REF!</definedName>
    <definedName name="Kbcn" localSheetId="14">#REF!</definedName>
    <definedName name="Kbcn" localSheetId="15">#REF!</definedName>
    <definedName name="Kbcn" localSheetId="11">#REF!</definedName>
    <definedName name="Kbcn">#REF!</definedName>
    <definedName name="Neot_17" localSheetId="2">#REF!</definedName>
    <definedName name="Neot_17" localSheetId="6">#REF!</definedName>
    <definedName name="Neot_17" localSheetId="7">#REF!</definedName>
    <definedName name="Neot_17" localSheetId="5">#REF!</definedName>
    <definedName name="Neot_17" localSheetId="12">#REF!</definedName>
    <definedName name="Neot_17" localSheetId="3">#REF!</definedName>
    <definedName name="Neot_17" localSheetId="4">#REF!</definedName>
    <definedName name="Neot_17" localSheetId="13">#REF!</definedName>
    <definedName name="Neot_17" localSheetId="8">#REF!</definedName>
    <definedName name="Neot_17" localSheetId="10">#REF!</definedName>
    <definedName name="Neot_17" localSheetId="9">#REF!</definedName>
    <definedName name="Neot_17" localSheetId="0">#REF!</definedName>
    <definedName name="Neot_17" localSheetId="14">#REF!</definedName>
    <definedName name="Neot_17" localSheetId="15">#REF!</definedName>
    <definedName name="Neot_17" localSheetId="11">#REF!</definedName>
    <definedName name="Neot_17">#REF!</definedName>
    <definedName name="res2_range" localSheetId="2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2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8">#REF!</definedName>
    <definedName name="res2_range" localSheetId="10">#REF!</definedName>
    <definedName name="res2_range" localSheetId="9">#REF!</definedName>
    <definedName name="res2_range" localSheetId="0">#REF!</definedName>
    <definedName name="res2_range" localSheetId="14">#REF!</definedName>
    <definedName name="res2_range" localSheetId="15">#REF!</definedName>
    <definedName name="res2_range" localSheetId="11">#REF!</definedName>
    <definedName name="res2_range">#REF!</definedName>
    <definedName name="Tg_CZ" localSheetId="2">#REF!</definedName>
    <definedName name="Tg_CZ" localSheetId="6">#REF!</definedName>
    <definedName name="Tg_CZ" localSheetId="7">#REF!</definedName>
    <definedName name="Tg_CZ" localSheetId="5">#REF!</definedName>
    <definedName name="Tg_CZ" localSheetId="12">#REF!</definedName>
    <definedName name="Tg_CZ" localSheetId="3">#REF!</definedName>
    <definedName name="Tg_CZ" localSheetId="4">#REF!</definedName>
    <definedName name="Tg_CZ" localSheetId="13">#REF!</definedName>
    <definedName name="Tg_CZ" localSheetId="8">#REF!</definedName>
    <definedName name="Tg_CZ" localSheetId="10">#REF!</definedName>
    <definedName name="Tg_CZ" localSheetId="9">#REF!</definedName>
    <definedName name="Tg_CZ" localSheetId="0">#REF!</definedName>
    <definedName name="Tg_CZ" localSheetId="14">#REF!</definedName>
    <definedName name="Tg_CZ" localSheetId="15">#REF!</definedName>
    <definedName name="Tg_CZ" localSheetId="11">#REF!</definedName>
    <definedName name="Tg_CZ">#REF!</definedName>
    <definedName name="Tg_Disp" localSheetId="2">#REF!</definedName>
    <definedName name="Tg_Disp" localSheetId="6">#REF!</definedName>
    <definedName name="Tg_Disp" localSheetId="7">#REF!</definedName>
    <definedName name="Tg_Disp" localSheetId="5">#REF!</definedName>
    <definedName name="Tg_Disp" localSheetId="12">#REF!</definedName>
    <definedName name="Tg_Disp" localSheetId="3">#REF!</definedName>
    <definedName name="Tg_Disp" localSheetId="4">#REF!</definedName>
    <definedName name="Tg_Disp" localSheetId="13">#REF!</definedName>
    <definedName name="Tg_Disp" localSheetId="8">#REF!</definedName>
    <definedName name="Tg_Disp" localSheetId="10">#REF!</definedName>
    <definedName name="Tg_Disp" localSheetId="9">#REF!</definedName>
    <definedName name="Tg_Disp" localSheetId="0">#REF!</definedName>
    <definedName name="Tg_Disp" localSheetId="14">#REF!</definedName>
    <definedName name="Tg_Disp" localSheetId="15">#REF!</definedName>
    <definedName name="Tg_Disp" localSheetId="11">#REF!</definedName>
    <definedName name="Tg_Disp">#REF!</definedName>
    <definedName name="Tg_Geri" localSheetId="2">#REF!</definedName>
    <definedName name="Tg_Geri" localSheetId="6">#REF!</definedName>
    <definedName name="Tg_Geri" localSheetId="7">#REF!</definedName>
    <definedName name="Tg_Geri" localSheetId="5">#REF!</definedName>
    <definedName name="Tg_Geri" localSheetId="12">#REF!</definedName>
    <definedName name="Tg_Geri" localSheetId="3">#REF!</definedName>
    <definedName name="Tg_Geri" localSheetId="4">#REF!</definedName>
    <definedName name="Tg_Geri" localSheetId="13">#REF!</definedName>
    <definedName name="Tg_Geri" localSheetId="8">#REF!</definedName>
    <definedName name="Tg_Geri" localSheetId="10">#REF!</definedName>
    <definedName name="Tg_Geri" localSheetId="9">#REF!</definedName>
    <definedName name="Tg_Geri" localSheetId="0">#REF!</definedName>
    <definedName name="Tg_Geri" localSheetId="14">#REF!</definedName>
    <definedName name="Tg_Geri" localSheetId="15">#REF!</definedName>
    <definedName name="Tg_Geri" localSheetId="11">#REF!</definedName>
    <definedName name="Tg_Geri">#REF!</definedName>
    <definedName name="Tg_Kons" localSheetId="2">#REF!</definedName>
    <definedName name="Tg_Kons" localSheetId="6">#REF!</definedName>
    <definedName name="Tg_Kons" localSheetId="7">#REF!</definedName>
    <definedName name="Tg_Kons" localSheetId="5">#REF!</definedName>
    <definedName name="Tg_Kons" localSheetId="12">#REF!</definedName>
    <definedName name="Tg_Kons" localSheetId="3">#REF!</definedName>
    <definedName name="Tg_Kons" localSheetId="4">#REF!</definedName>
    <definedName name="Tg_Kons" localSheetId="13">#REF!</definedName>
    <definedName name="Tg_Kons" localSheetId="8">#REF!</definedName>
    <definedName name="Tg_Kons" localSheetId="10">#REF!</definedName>
    <definedName name="Tg_Kons" localSheetId="9">#REF!</definedName>
    <definedName name="Tg_Kons" localSheetId="0">#REF!</definedName>
    <definedName name="Tg_Kons" localSheetId="14">#REF!</definedName>
    <definedName name="Tg_Kons" localSheetId="15">#REF!</definedName>
    <definedName name="Tg_Kons" localSheetId="11">#REF!</definedName>
    <definedName name="Tg_Kons">#REF!</definedName>
    <definedName name="Tg_Med" localSheetId="2">#REF!</definedName>
    <definedName name="Tg_Med" localSheetId="6">#REF!</definedName>
    <definedName name="Tg_Med" localSheetId="7">#REF!</definedName>
    <definedName name="Tg_Med" localSheetId="5">#REF!</definedName>
    <definedName name="Tg_Med" localSheetId="12">#REF!</definedName>
    <definedName name="Tg_Med" localSheetId="3">#REF!</definedName>
    <definedName name="Tg_Med" localSheetId="4">#REF!</definedName>
    <definedName name="Tg_Med" localSheetId="13">#REF!</definedName>
    <definedName name="Tg_Med" localSheetId="8">#REF!</definedName>
    <definedName name="Tg_Med" localSheetId="10">#REF!</definedName>
    <definedName name="Tg_Med" localSheetId="9">#REF!</definedName>
    <definedName name="Tg_Med" localSheetId="0">#REF!</definedName>
    <definedName name="Tg_Med" localSheetId="14">#REF!</definedName>
    <definedName name="Tg_Med" localSheetId="15">#REF!</definedName>
    <definedName name="Tg_Med" localSheetId="11">#REF!</definedName>
    <definedName name="Tg_Med">#REF!</definedName>
    <definedName name="Tg_Neot" localSheetId="2">#REF!</definedName>
    <definedName name="Tg_Neot" localSheetId="6">#REF!</definedName>
    <definedName name="Tg_Neot" localSheetId="7">#REF!</definedName>
    <definedName name="Tg_Neot" localSheetId="5">#REF!</definedName>
    <definedName name="Tg_Neot" localSheetId="12">#REF!</definedName>
    <definedName name="Tg_Neot" localSheetId="3">#REF!</definedName>
    <definedName name="Tg_Neot" localSheetId="4">#REF!</definedName>
    <definedName name="Tg_Neot" localSheetId="13">#REF!</definedName>
    <definedName name="Tg_Neot" localSheetId="8">#REF!</definedName>
    <definedName name="Tg_Neot" localSheetId="10">#REF!</definedName>
    <definedName name="Tg_Neot" localSheetId="9">#REF!</definedName>
    <definedName name="Tg_Neot" localSheetId="0">#REF!</definedName>
    <definedName name="Tg_Neot" localSheetId="14">#REF!</definedName>
    <definedName name="Tg_Neot" localSheetId="15">#REF!</definedName>
    <definedName name="Tg_Neot" localSheetId="11">#REF!</definedName>
    <definedName name="Tg_Neot">#REF!</definedName>
    <definedName name="Tg_Nepr" localSheetId="2">#REF!</definedName>
    <definedName name="Tg_Nepr" localSheetId="6">#REF!</definedName>
    <definedName name="Tg_Nepr" localSheetId="7">#REF!</definedName>
    <definedName name="Tg_Nepr" localSheetId="5">#REF!</definedName>
    <definedName name="Tg_Nepr" localSheetId="12">#REF!</definedName>
    <definedName name="Tg_Nepr" localSheetId="3">#REF!</definedName>
    <definedName name="Tg_Nepr" localSheetId="4">#REF!</definedName>
    <definedName name="Tg_Nepr" localSheetId="13">#REF!</definedName>
    <definedName name="Tg_Nepr" localSheetId="8">#REF!</definedName>
    <definedName name="Tg_Nepr" localSheetId="10">#REF!</definedName>
    <definedName name="Tg_Nepr" localSheetId="9">#REF!</definedName>
    <definedName name="Tg_Nepr" localSheetId="0">#REF!</definedName>
    <definedName name="Tg_Nepr" localSheetId="14">#REF!</definedName>
    <definedName name="Tg_Nepr" localSheetId="15">#REF!</definedName>
    <definedName name="Tg_Nepr" localSheetId="11">#REF!</definedName>
    <definedName name="Tg_Nepr">#REF!</definedName>
    <definedName name="Tg_Obr" localSheetId="2">#REF!</definedName>
    <definedName name="Tg_Obr" localSheetId="6">#REF!</definedName>
    <definedName name="Tg_Obr" localSheetId="7">#REF!</definedName>
    <definedName name="Tg_Obr" localSheetId="5">#REF!</definedName>
    <definedName name="Tg_Obr" localSheetId="12">#REF!</definedName>
    <definedName name="Tg_Obr" localSheetId="3">#REF!</definedName>
    <definedName name="Tg_Obr" localSheetId="4">#REF!</definedName>
    <definedName name="Tg_Obr" localSheetId="13">#REF!</definedName>
    <definedName name="Tg_Obr" localSheetId="8">#REF!</definedName>
    <definedName name="Tg_Obr" localSheetId="10">#REF!</definedName>
    <definedName name="Tg_Obr" localSheetId="9">#REF!</definedName>
    <definedName name="Tg_Obr" localSheetId="0">#REF!</definedName>
    <definedName name="Tg_Obr" localSheetId="14">#REF!</definedName>
    <definedName name="Tg_Obr" localSheetId="15">#REF!</definedName>
    <definedName name="Tg_Obr" localSheetId="11">#REF!</definedName>
    <definedName name="Tg_Obr">#REF!</definedName>
    <definedName name="Tg_Reestr" localSheetId="2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2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8">#REF!</definedName>
    <definedName name="Tg_Reestr" localSheetId="10">#REF!</definedName>
    <definedName name="Tg_Reestr" localSheetId="9">#REF!</definedName>
    <definedName name="Tg_Reestr" localSheetId="0">#REF!</definedName>
    <definedName name="Tg_Reestr" localSheetId="14">#REF!</definedName>
    <definedName name="Tg_Reestr" localSheetId="15">#REF!</definedName>
    <definedName name="Tg_Reestr" localSheetId="11">#REF!</definedName>
    <definedName name="Tg_Reestr">#REF!</definedName>
    <definedName name="TgDs">#REF!</definedName>
    <definedName name="TgSMP" localSheetId="2">#REF!</definedName>
    <definedName name="TgSMP" localSheetId="6">#REF!</definedName>
    <definedName name="TgSMP" localSheetId="7">#REF!</definedName>
    <definedName name="TgSMP" localSheetId="5">#REF!</definedName>
    <definedName name="TgSMP" localSheetId="12">#REF!</definedName>
    <definedName name="TgSMP" localSheetId="3">#REF!</definedName>
    <definedName name="TgSMP" localSheetId="4">#REF!</definedName>
    <definedName name="TgSMP" localSheetId="13">#REF!</definedName>
    <definedName name="TgSMP" localSheetId="8">#REF!</definedName>
    <definedName name="TgSMP" localSheetId="10">#REF!</definedName>
    <definedName name="TgSMP" localSheetId="9">#REF!</definedName>
    <definedName name="TgSMP" localSheetId="0">#REF!</definedName>
    <definedName name="TgSMP" localSheetId="14">#REF!</definedName>
    <definedName name="TgSMP" localSheetId="15">#REF!</definedName>
    <definedName name="TgSMP" localSheetId="11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 localSheetId="0">#REF!</definedName>
    <definedName name="_xlnm.Database" localSheetId="14">#REF!</definedName>
    <definedName name="_xlnm.Database" localSheetId="15">#REF!</definedName>
    <definedName name="_xlnm.Database" localSheetId="11">#REF!</definedName>
    <definedName name="_xlnm.Database">#REF!</definedName>
    <definedName name="Д">[2]Данные!$B$1:$EF$178</definedName>
    <definedName name="Жен.конс.">#REF!</definedName>
    <definedName name="_xlnm.Print_Titles" localSheetId="2">' СМП (1-24)'!$4:$7</definedName>
    <definedName name="_xlnm.Print_Titles" localSheetId="6">'АПУ неотл.пом. 1-24'!$4:$7</definedName>
    <definedName name="_xlnm.Print_Titles" localSheetId="7">'АПУ обращения 1-24'!$4:$7</definedName>
    <definedName name="_xlnm.Print_Titles" localSheetId="5">'АПУ профилактика 1-24'!$3:$7</definedName>
    <definedName name="_xlnm.Print_Titles" localSheetId="12">'Гемодиализ (пр.19-23)'!$4:$7</definedName>
    <definedName name="_xlnm.Print_Titles" localSheetId="3">'ДС (пр.01- 24)'!$6:$7</definedName>
    <definedName name="_xlnm.Print_Titles" localSheetId="4">КС!$4:$7</definedName>
    <definedName name="_xlnm.Print_Titles" localSheetId="13">'Мед.реаб.(АПУ,ДС,КС) 1-24'!$4:$7</definedName>
    <definedName name="_xlnm.Print_Titles" localSheetId="8">'Объем средств по ПР'!$4:$5</definedName>
    <definedName name="_xlnm.Print_Titles" localSheetId="10">'ОДИ МЗ РБ Пр.18-23'!$4:$7</definedName>
    <definedName name="_xlnm.Print_Titles" localSheetId="9">'ОДИ ПГГ Пр.1-24'!$4:$7</definedName>
    <definedName name="_xlnm.Print_Titles" localSheetId="1">'Свод 2023 БП'!$4:$7</definedName>
    <definedName name="_xlnm.Print_Titles" localSheetId="0">'Свод 2023 ТПОМС РБ'!$7:$10</definedName>
    <definedName name="_xlnm.Print_Titles" localSheetId="14">'Тестирование на грипп Пр.1-24'!$4:$7</definedName>
    <definedName name="_xlnm.Print_Titles" localSheetId="15">'Уточнение грипп'!$4:$7</definedName>
    <definedName name="_xlnm.Print_Titles" localSheetId="11">'ФАП (01-24)'!$4:$7</definedName>
    <definedName name="ЗД">[2]Данные!$BY$3:$DB$3</definedName>
    <definedName name="мирир">#REF!</definedName>
    <definedName name="ппорь" localSheetId="2">#REF!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2">#REF!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8">#REF!</definedName>
    <definedName name="ппорь" localSheetId="10">#REF!</definedName>
    <definedName name="ппорь" localSheetId="9">#REF!</definedName>
    <definedName name="ппорь" localSheetId="0">#REF!</definedName>
    <definedName name="ппорь" localSheetId="14">#REF!</definedName>
    <definedName name="ппорь" localSheetId="15">#REF!</definedName>
    <definedName name="ппорь" localSheetId="11">#REF!</definedName>
    <definedName name="ппорь">#REF!</definedName>
    <definedName name="пэт">#REF!</definedName>
    <definedName name="смп" localSheetId="2">#REF!</definedName>
    <definedName name="смп" localSheetId="6">#REF!</definedName>
    <definedName name="смп" localSheetId="7">#REF!</definedName>
    <definedName name="смп" localSheetId="5">#REF!</definedName>
    <definedName name="смп" localSheetId="12">#REF!</definedName>
    <definedName name="смп" localSheetId="3">#REF!</definedName>
    <definedName name="смп" localSheetId="4">#REF!</definedName>
    <definedName name="смп" localSheetId="13">#REF!</definedName>
    <definedName name="смп" localSheetId="8">#REF!</definedName>
    <definedName name="смп" localSheetId="10">#REF!</definedName>
    <definedName name="смп" localSheetId="9">#REF!</definedName>
    <definedName name="смп" localSheetId="0">#REF!</definedName>
    <definedName name="смп" localSheetId="14">#REF!</definedName>
    <definedName name="смп" localSheetId="15">#REF!</definedName>
    <definedName name="смп" localSheetId="11">#REF!</definedName>
    <definedName name="смп">#REF!</definedName>
    <definedName name="ттттт">#REF!</definedName>
    <definedName name="ФЗ">[2]Данные!$DC$3:$EF$3</definedName>
    <definedName name="Шт">[2]Данные!$AU$3:$BX$3</definedName>
    <definedName name="ЭКО" localSheetId="2">#REF!</definedName>
    <definedName name="ЭКО" localSheetId="6">#REF!</definedName>
    <definedName name="ЭКО" localSheetId="7">#REF!</definedName>
    <definedName name="ЭКО" localSheetId="5">#REF!</definedName>
    <definedName name="ЭКО" localSheetId="12">#REF!</definedName>
    <definedName name="ЭКО" localSheetId="3">#REF!</definedName>
    <definedName name="ЭКО" localSheetId="4">#REF!</definedName>
    <definedName name="ЭКО" localSheetId="13">#REF!</definedName>
    <definedName name="ЭКО" localSheetId="8">#REF!</definedName>
    <definedName name="ЭКО" localSheetId="10">#REF!</definedName>
    <definedName name="ЭКО" localSheetId="9">#REF!</definedName>
    <definedName name="ЭКО" localSheetId="0">#REF!</definedName>
    <definedName name="ЭКО" localSheetId="14">#REF!</definedName>
    <definedName name="ЭКО" localSheetId="15">#REF!</definedName>
    <definedName name="ЭКО" localSheetId="11">#REF!</definedName>
    <definedName name="ЭКО">#REF!</definedName>
  </definedNames>
  <calcPr calcId="191029"/>
</workbook>
</file>

<file path=xl/calcChain.xml><?xml version="1.0" encoding="utf-8"?>
<calcChain xmlns="http://schemas.openxmlformats.org/spreadsheetml/2006/main">
  <c r="E93" i="24" l="1"/>
  <c r="E9" i="24" l="1"/>
  <c r="K88" i="25" l="1"/>
  <c r="D9" i="22" l="1"/>
  <c r="M77" i="18" l="1"/>
  <c r="F145" i="24" l="1"/>
  <c r="F12" i="18" l="1"/>
  <c r="N13" i="31" l="1"/>
  <c r="N11" i="31" s="1"/>
  <c r="O12" i="17" l="1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1" i="17"/>
  <c r="E147" i="35"/>
  <c r="F147" i="35" s="1"/>
  <c r="E148" i="35"/>
  <c r="F148" i="35" s="1"/>
  <c r="E149" i="35"/>
  <c r="F149" i="35" s="1"/>
  <c r="E150" i="35"/>
  <c r="F150" i="35" s="1"/>
  <c r="E151" i="35"/>
  <c r="F151" i="35" s="1"/>
  <c r="E152" i="35"/>
  <c r="F152" i="35" s="1"/>
  <c r="E153" i="35"/>
  <c r="F153" i="35" s="1"/>
  <c r="E154" i="35"/>
  <c r="F154" i="35" s="1"/>
  <c r="E18" i="35"/>
  <c r="F18" i="35" s="1"/>
  <c r="E34" i="35"/>
  <c r="F34" i="35" s="1"/>
  <c r="E42" i="35"/>
  <c r="F42" i="35" s="1"/>
  <c r="E50" i="35"/>
  <c r="F50" i="35" s="1"/>
  <c r="E58" i="35"/>
  <c r="F58" i="35" s="1"/>
  <c r="E66" i="35"/>
  <c r="F66" i="35" s="1"/>
  <c r="E74" i="35"/>
  <c r="F74" i="35" s="1"/>
  <c r="E82" i="35"/>
  <c r="F82" i="35" s="1"/>
  <c r="E90" i="35"/>
  <c r="F90" i="35" s="1"/>
  <c r="E98" i="35"/>
  <c r="F98" i="35" s="1"/>
  <c r="E106" i="35"/>
  <c r="F106" i="35" s="1"/>
  <c r="E109" i="35"/>
  <c r="F109" i="35" s="1"/>
  <c r="E113" i="35"/>
  <c r="F113" i="35" s="1"/>
  <c r="E114" i="35"/>
  <c r="F114" i="35" s="1"/>
  <c r="E117" i="35"/>
  <c r="F117" i="35" s="1"/>
  <c r="E122" i="35"/>
  <c r="F122" i="35" s="1"/>
  <c r="E129" i="35"/>
  <c r="F129" i="35" s="1"/>
  <c r="E130" i="35"/>
  <c r="F130" i="35" s="1"/>
  <c r="E133" i="35"/>
  <c r="F133" i="35" s="1"/>
  <c r="E137" i="35"/>
  <c r="F137" i="35" s="1"/>
  <c r="E138" i="35"/>
  <c r="F138" i="35" s="1"/>
  <c r="E141" i="35"/>
  <c r="F141" i="35" s="1"/>
  <c r="E145" i="35"/>
  <c r="F145" i="35" s="1"/>
  <c r="E146" i="35"/>
  <c r="F146" i="35" s="1"/>
  <c r="E15" i="35"/>
  <c r="F15" i="35" s="1"/>
  <c r="E31" i="35"/>
  <c r="F31" i="35" s="1"/>
  <c r="E63" i="35"/>
  <c r="F63" i="35" s="1"/>
  <c r="E71" i="35"/>
  <c r="F71" i="35" s="1"/>
  <c r="E79" i="35"/>
  <c r="F79" i="35" s="1"/>
  <c r="E95" i="35"/>
  <c r="F95" i="35" s="1"/>
  <c r="E103" i="35"/>
  <c r="F103" i="35" s="1"/>
  <c r="E111" i="35"/>
  <c r="F111" i="35" s="1"/>
  <c r="E127" i="35"/>
  <c r="F127" i="35" s="1"/>
  <c r="E135" i="35"/>
  <c r="F135" i="35" s="1"/>
  <c r="E139" i="35"/>
  <c r="F139" i="35" s="1"/>
  <c r="E143" i="35"/>
  <c r="F143" i="35" s="1"/>
  <c r="E144" i="35"/>
  <c r="F144" i="35" s="1"/>
  <c r="E142" i="35"/>
  <c r="F142" i="35" s="1"/>
  <c r="E136" i="35"/>
  <c r="F136" i="35" s="1"/>
  <c r="E134" i="35"/>
  <c r="F134" i="35" s="1"/>
  <c r="E132" i="35"/>
  <c r="F132" i="35" s="1"/>
  <c r="E131" i="35"/>
  <c r="F131" i="35" s="1"/>
  <c r="E128" i="35"/>
  <c r="F128" i="35" s="1"/>
  <c r="E126" i="35"/>
  <c r="F126" i="35" s="1"/>
  <c r="E125" i="35"/>
  <c r="F125" i="35" s="1"/>
  <c r="E124" i="35"/>
  <c r="F124" i="35" s="1"/>
  <c r="E123" i="35"/>
  <c r="F123" i="35" s="1"/>
  <c r="E121" i="35"/>
  <c r="F121" i="35" s="1"/>
  <c r="E120" i="35"/>
  <c r="F120" i="35" s="1"/>
  <c r="E118" i="35"/>
  <c r="F118" i="35" s="1"/>
  <c r="E116" i="35"/>
  <c r="F116" i="35" s="1"/>
  <c r="E115" i="35"/>
  <c r="F115" i="35" s="1"/>
  <c r="E112" i="35"/>
  <c r="F112" i="35" s="1"/>
  <c r="E110" i="35"/>
  <c r="F110" i="35" s="1"/>
  <c r="E108" i="35"/>
  <c r="F108" i="35" s="1"/>
  <c r="E107" i="35"/>
  <c r="F107" i="35" s="1"/>
  <c r="E105" i="35"/>
  <c r="F105" i="35" s="1"/>
  <c r="E104" i="35"/>
  <c r="F104" i="35" s="1"/>
  <c r="E102" i="35"/>
  <c r="F102" i="35" s="1"/>
  <c r="E101" i="35"/>
  <c r="F101" i="35" s="1"/>
  <c r="E100" i="35"/>
  <c r="F100" i="35" s="1"/>
  <c r="E99" i="35"/>
  <c r="F99" i="35" s="1"/>
  <c r="E97" i="35"/>
  <c r="F97" i="35" s="1"/>
  <c r="E96" i="35"/>
  <c r="F96" i="35" s="1"/>
  <c r="E94" i="35"/>
  <c r="F94" i="35" s="1"/>
  <c r="E92" i="35"/>
  <c r="F92" i="35" s="1"/>
  <c r="E91" i="35"/>
  <c r="F91" i="35" s="1"/>
  <c r="E89" i="35"/>
  <c r="F89" i="35" s="1"/>
  <c r="E88" i="35"/>
  <c r="F88" i="35" s="1"/>
  <c r="E86" i="35"/>
  <c r="F86" i="35" s="1"/>
  <c r="E85" i="35"/>
  <c r="F85" i="35" s="1"/>
  <c r="E84" i="35"/>
  <c r="F84" i="35" s="1"/>
  <c r="E83" i="35"/>
  <c r="F83" i="35" s="1"/>
  <c r="E81" i="35"/>
  <c r="F81" i="35" s="1"/>
  <c r="E80" i="35"/>
  <c r="F80" i="35" s="1"/>
  <c r="E78" i="35"/>
  <c r="F78" i="35" s="1"/>
  <c r="E77" i="35"/>
  <c r="F77" i="35" s="1"/>
  <c r="E76" i="35"/>
  <c r="F76" i="35" s="1"/>
  <c r="E75" i="35"/>
  <c r="F75" i="35" s="1"/>
  <c r="E73" i="35"/>
  <c r="F73" i="35" s="1"/>
  <c r="E72" i="35"/>
  <c r="F72" i="35" s="1"/>
  <c r="E70" i="35"/>
  <c r="F70" i="35" s="1"/>
  <c r="E69" i="35"/>
  <c r="F69" i="35" s="1"/>
  <c r="E68" i="35"/>
  <c r="F68" i="35" s="1"/>
  <c r="E67" i="35"/>
  <c r="F67" i="35" s="1"/>
  <c r="E65" i="35"/>
  <c r="F65" i="35" s="1"/>
  <c r="E64" i="35"/>
  <c r="F64" i="35" s="1"/>
  <c r="E62" i="35"/>
  <c r="F62" i="35" s="1"/>
  <c r="E61" i="35"/>
  <c r="F61" i="35" s="1"/>
  <c r="E60" i="35"/>
  <c r="F60" i="35" s="1"/>
  <c r="E59" i="35"/>
  <c r="F59" i="35" s="1"/>
  <c r="E57" i="35"/>
  <c r="F57" i="35" s="1"/>
  <c r="E56" i="35"/>
  <c r="F56" i="35" s="1"/>
  <c r="E54" i="35"/>
  <c r="F54" i="35" s="1"/>
  <c r="E53" i="35"/>
  <c r="F53" i="35" s="1"/>
  <c r="E52" i="35"/>
  <c r="F52" i="35" s="1"/>
  <c r="E51" i="35"/>
  <c r="F51" i="35" s="1"/>
  <c r="E49" i="35"/>
  <c r="F49" i="35" s="1"/>
  <c r="E48" i="35"/>
  <c r="F48" i="35" s="1"/>
  <c r="E47" i="35"/>
  <c r="F47" i="35" s="1"/>
  <c r="E46" i="35"/>
  <c r="F46" i="35" s="1"/>
  <c r="E45" i="35"/>
  <c r="F45" i="35" s="1"/>
  <c r="E44" i="35"/>
  <c r="F44" i="35" s="1"/>
  <c r="E43" i="35"/>
  <c r="F43" i="35" s="1"/>
  <c r="E41" i="35"/>
  <c r="F41" i="35" s="1"/>
  <c r="E40" i="35"/>
  <c r="F40" i="35" s="1"/>
  <c r="E39" i="35"/>
  <c r="E38" i="35"/>
  <c r="F38" i="35" s="1"/>
  <c r="E37" i="35"/>
  <c r="F37" i="35" s="1"/>
  <c r="E36" i="35"/>
  <c r="F36" i="35" s="1"/>
  <c r="E35" i="35"/>
  <c r="F35" i="35" s="1"/>
  <c r="E33" i="35"/>
  <c r="F33" i="35" s="1"/>
  <c r="E32" i="35"/>
  <c r="F32" i="35" s="1"/>
  <c r="E30" i="35"/>
  <c r="F30" i="35" s="1"/>
  <c r="E29" i="35"/>
  <c r="F29" i="35" s="1"/>
  <c r="E28" i="35"/>
  <c r="F28" i="35" s="1"/>
  <c r="E27" i="35"/>
  <c r="F27" i="35" s="1"/>
  <c r="E26" i="35"/>
  <c r="F26" i="35" s="1"/>
  <c r="E25" i="35"/>
  <c r="F25" i="35" s="1"/>
  <c r="E24" i="35"/>
  <c r="F24" i="35" s="1"/>
  <c r="E22" i="35"/>
  <c r="F22" i="35" s="1"/>
  <c r="E21" i="35"/>
  <c r="F21" i="35" s="1"/>
  <c r="E20" i="35"/>
  <c r="F20" i="35" s="1"/>
  <c r="E19" i="35"/>
  <c r="F19" i="35" s="1"/>
  <c r="E17" i="35"/>
  <c r="F17" i="35" s="1"/>
  <c r="E16" i="35"/>
  <c r="F16" i="35" s="1"/>
  <c r="E14" i="35"/>
  <c r="F14" i="35" s="1"/>
  <c r="E13" i="35"/>
  <c r="F13" i="35" s="1"/>
  <c r="E12" i="35"/>
  <c r="F12" i="35" s="1"/>
  <c r="E11" i="35"/>
  <c r="F11" i="35" s="1"/>
  <c r="E10" i="35" l="1"/>
  <c r="F39" i="35"/>
  <c r="E55" i="35"/>
  <c r="F55" i="35" s="1"/>
  <c r="E23" i="35"/>
  <c r="F23" i="35" s="1"/>
  <c r="E119" i="35"/>
  <c r="F119" i="35" s="1"/>
  <c r="E140" i="35"/>
  <c r="F140" i="35" s="1"/>
  <c r="E87" i="35"/>
  <c r="F87" i="35" s="1"/>
  <c r="F10" i="35" l="1"/>
  <c r="F9" i="35" s="1"/>
  <c r="F7" i="35" s="1"/>
  <c r="N94" i="18" l="1"/>
  <c r="H89" i="18" l="1"/>
  <c r="H138" i="18"/>
  <c r="D67" i="29" l="1"/>
  <c r="I10" i="26" l="1"/>
  <c r="I8" i="26" s="1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42" i="26"/>
  <c r="D156" i="18" l="1"/>
  <c r="D155" i="18"/>
  <c r="J154" i="18"/>
  <c r="J153" i="18"/>
  <c r="J152" i="18"/>
  <c r="J151" i="18"/>
  <c r="J150" i="18"/>
  <c r="J149" i="18"/>
  <c r="J148" i="18"/>
  <c r="J147" i="18"/>
  <c r="F147" i="18"/>
  <c r="J146" i="18"/>
  <c r="F146" i="18"/>
  <c r="J145" i="18"/>
  <c r="F145" i="18"/>
  <c r="J144" i="18"/>
  <c r="F144" i="18"/>
  <c r="J143" i="18"/>
  <c r="F143" i="18"/>
  <c r="J142" i="18"/>
  <c r="F142" i="18"/>
  <c r="J141" i="18"/>
  <c r="F141" i="18"/>
  <c r="J140" i="18"/>
  <c r="F140" i="18"/>
  <c r="J139" i="18"/>
  <c r="F139" i="18"/>
  <c r="J138" i="18"/>
  <c r="F138" i="18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F115" i="18"/>
  <c r="J114" i="18"/>
  <c r="F114" i="18"/>
  <c r="J113" i="18"/>
  <c r="F113" i="18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F97" i="18"/>
  <c r="J96" i="18"/>
  <c r="F96" i="18"/>
  <c r="J95" i="18"/>
  <c r="F95" i="18"/>
  <c r="J93" i="18"/>
  <c r="J92" i="18"/>
  <c r="F92" i="18"/>
  <c r="J91" i="18"/>
  <c r="F91" i="18"/>
  <c r="J90" i="18"/>
  <c r="F90" i="18"/>
  <c r="J89" i="18"/>
  <c r="F89" i="18"/>
  <c r="J88" i="18"/>
  <c r="F88" i="18"/>
  <c r="J87" i="18"/>
  <c r="F87" i="18"/>
  <c r="J86" i="18"/>
  <c r="F86" i="18"/>
  <c r="J85" i="18"/>
  <c r="F85" i="18"/>
  <c r="J84" i="18"/>
  <c r="F84" i="18"/>
  <c r="J83" i="18"/>
  <c r="F83" i="18"/>
  <c r="J82" i="18"/>
  <c r="F82" i="18"/>
  <c r="J81" i="18"/>
  <c r="F81" i="18"/>
  <c r="J80" i="18"/>
  <c r="F80" i="18"/>
  <c r="J79" i="18"/>
  <c r="F79" i="18"/>
  <c r="J78" i="18"/>
  <c r="F78" i="18"/>
  <c r="J77" i="18"/>
  <c r="F77" i="18"/>
  <c r="J76" i="18"/>
  <c r="F76" i="18"/>
  <c r="J75" i="18"/>
  <c r="F75" i="18"/>
  <c r="J74" i="18"/>
  <c r="F74" i="18"/>
  <c r="J73" i="18"/>
  <c r="F73" i="18"/>
  <c r="J72" i="18"/>
  <c r="F72" i="18"/>
  <c r="J71" i="18"/>
  <c r="F71" i="18"/>
  <c r="J70" i="18"/>
  <c r="F70" i="18"/>
  <c r="J69" i="18"/>
  <c r="F69" i="18"/>
  <c r="J68" i="18"/>
  <c r="F68" i="18"/>
  <c r="J67" i="18"/>
  <c r="J66" i="18"/>
  <c r="J65" i="18"/>
  <c r="J64" i="18"/>
  <c r="F64" i="18"/>
  <c r="J63" i="18"/>
  <c r="F63" i="18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J12" i="18"/>
  <c r="J10" i="18"/>
  <c r="D120" i="18" l="1"/>
  <c r="D128" i="18"/>
  <c r="D136" i="18"/>
  <c r="D150" i="18"/>
  <c r="D93" i="18"/>
  <c r="D121" i="18"/>
  <c r="D129" i="18"/>
  <c r="D137" i="18"/>
  <c r="D151" i="18"/>
  <c r="D135" i="18"/>
  <c r="D122" i="18"/>
  <c r="D130" i="18"/>
  <c r="D152" i="18"/>
  <c r="D123" i="18"/>
  <c r="D131" i="18"/>
  <c r="D153" i="18"/>
  <c r="D119" i="18"/>
  <c r="D65" i="18"/>
  <c r="D116" i="18"/>
  <c r="D124" i="18"/>
  <c r="D132" i="18"/>
  <c r="D154" i="18"/>
  <c r="D10" i="18"/>
  <c r="D149" i="18"/>
  <c r="D66" i="18"/>
  <c r="D117" i="18"/>
  <c r="D125" i="18"/>
  <c r="D133" i="18"/>
  <c r="D127" i="18"/>
  <c r="D67" i="18"/>
  <c r="D118" i="18"/>
  <c r="D126" i="18"/>
  <c r="D134" i="18"/>
  <c r="D148" i="18"/>
  <c r="D21" i="18"/>
  <c r="D64" i="18"/>
  <c r="D27" i="18"/>
  <c r="D32" i="18"/>
  <c r="D56" i="18"/>
  <c r="D38" i="18"/>
  <c r="D62" i="18"/>
  <c r="D22" i="18"/>
  <c r="D46" i="18"/>
  <c r="D71" i="18"/>
  <c r="D18" i="18"/>
  <c r="D24" i="18"/>
  <c r="D36" i="18"/>
  <c r="D42" i="18"/>
  <c r="D73" i="18"/>
  <c r="D140" i="18"/>
  <c r="D31" i="18"/>
  <c r="D17" i="18"/>
  <c r="D96" i="18"/>
  <c r="D14" i="18"/>
  <c r="D51" i="18"/>
  <c r="D55" i="18"/>
  <c r="D76" i="18"/>
  <c r="D147" i="18"/>
  <c r="D143" i="18"/>
  <c r="D35" i="18"/>
  <c r="D47" i="18"/>
  <c r="D12" i="18"/>
  <c r="D78" i="18"/>
  <c r="D84" i="18"/>
  <c r="D90" i="18"/>
  <c r="D74" i="18"/>
  <c r="D80" i="18"/>
  <c r="D86" i="18"/>
  <c r="D106" i="18"/>
  <c r="D41" i="18"/>
  <c r="D97" i="18"/>
  <c r="D98" i="18"/>
  <c r="D114" i="18"/>
  <c r="D25" i="18"/>
  <c r="D29" i="18"/>
  <c r="D81" i="18"/>
  <c r="D99" i="18"/>
  <c r="D107" i="18"/>
  <c r="D19" i="18"/>
  <c r="D79" i="18"/>
  <c r="D87" i="18"/>
  <c r="D89" i="18"/>
  <c r="D20" i="18"/>
  <c r="D34" i="18"/>
  <c r="D49" i="18"/>
  <c r="D53" i="18"/>
  <c r="D57" i="18"/>
  <c r="D61" i="18"/>
  <c r="D103" i="18"/>
  <c r="D54" i="18"/>
  <c r="D58" i="18"/>
  <c r="D138" i="18"/>
  <c r="D115" i="18"/>
  <c r="D82" i="18"/>
  <c r="D72" i="18"/>
  <c r="D113" i="18"/>
  <c r="D39" i="18"/>
  <c r="D50" i="18"/>
  <c r="D70" i="18"/>
  <c r="D109" i="18"/>
  <c r="D146" i="18"/>
  <c r="D15" i="18"/>
  <c r="D40" i="18"/>
  <c r="D33" i="18"/>
  <c r="D37" i="18"/>
  <c r="D44" i="18"/>
  <c r="D59" i="18"/>
  <c r="D63" i="18"/>
  <c r="D16" i="18"/>
  <c r="D30" i="18"/>
  <c r="D48" i="18"/>
  <c r="D52" i="18"/>
  <c r="D68" i="18"/>
  <c r="D95" i="18"/>
  <c r="D91" i="18"/>
  <c r="D104" i="18"/>
  <c r="D111" i="18"/>
  <c r="D144" i="18"/>
  <c r="D92" i="18"/>
  <c r="D101" i="18"/>
  <c r="D105" i="18"/>
  <c r="D112" i="18"/>
  <c r="D141" i="18"/>
  <c r="D145" i="18"/>
  <c r="D28" i="18"/>
  <c r="D45" i="18"/>
  <c r="D69" i="18"/>
  <c r="D75" i="18"/>
  <c r="D85" i="18"/>
  <c r="D88" i="18"/>
  <c r="J94" i="18"/>
  <c r="D100" i="18"/>
  <c r="D110" i="18"/>
  <c r="D142" i="18"/>
  <c r="D13" i="18"/>
  <c r="D23" i="18"/>
  <c r="D26" i="18"/>
  <c r="D43" i="18"/>
  <c r="D60" i="18"/>
  <c r="D77" i="18"/>
  <c r="D83" i="18"/>
  <c r="D102" i="18"/>
  <c r="D108" i="18"/>
  <c r="D139" i="18"/>
  <c r="F94" i="18"/>
  <c r="D94" i="18" l="1"/>
  <c r="D155" i="29" l="1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G8" i="29" s="1"/>
  <c r="F10" i="29"/>
  <c r="F8" i="29" s="1"/>
  <c r="E10" i="29"/>
  <c r="E8" i="29" s="1"/>
  <c r="D9" i="29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H10" i="22"/>
  <c r="H8" i="22" s="1"/>
  <c r="G10" i="22"/>
  <c r="G8" i="22" s="1"/>
  <c r="F10" i="22"/>
  <c r="F8" i="22" s="1"/>
  <c r="E10" i="22"/>
  <c r="E8" i="22" s="1"/>
  <c r="D10" i="22" l="1"/>
  <c r="D8" i="22" s="1"/>
  <c r="D10" i="29"/>
  <c r="D8" i="29" s="1"/>
  <c r="E10" i="20" l="1"/>
  <c r="E8" i="20" s="1"/>
  <c r="F10" i="20"/>
  <c r="F8" i="20" s="1"/>
  <c r="G10" i="20"/>
  <c r="G8" i="20" s="1"/>
  <c r="E10" i="34"/>
  <c r="E8" i="34" s="1"/>
  <c r="F10" i="34"/>
  <c r="F8" i="34" s="1"/>
  <c r="G10" i="34"/>
  <c r="G8" i="34" s="1"/>
  <c r="H10" i="34"/>
  <c r="H8" i="34" s="1"/>
  <c r="I10" i="34"/>
  <c r="I8" i="34" s="1"/>
  <c r="J10" i="34"/>
  <c r="J8" i="34" s="1"/>
  <c r="L11" i="18"/>
  <c r="L9" i="18" s="1"/>
  <c r="D10" i="23"/>
  <c r="D8" i="23" s="1"/>
  <c r="E10" i="24"/>
  <c r="E8" i="24" s="1"/>
  <c r="F10" i="24"/>
  <c r="F8" i="24" s="1"/>
  <c r="G10" i="24"/>
  <c r="G8" i="24" s="1"/>
  <c r="E10" i="25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10" i="26"/>
  <c r="E8" i="26" s="1"/>
  <c r="F10" i="26"/>
  <c r="F8" i="26" s="1"/>
  <c r="G10" i="26"/>
  <c r="G8" i="26" s="1"/>
  <c r="H10" i="26"/>
  <c r="H8" i="26" s="1"/>
  <c r="D10" i="27"/>
  <c r="D8" i="27" s="1"/>
  <c r="E10" i="28"/>
  <c r="E8" i="28" s="1"/>
  <c r="F10" i="28"/>
  <c r="F8" i="28" s="1"/>
  <c r="G10" i="28"/>
  <c r="G8" i="28" s="1"/>
  <c r="H10" i="28"/>
  <c r="H8" i="28" s="1"/>
  <c r="I10" i="28"/>
  <c r="I8" i="28" s="1"/>
  <c r="E10" i="32"/>
  <c r="E8" i="32" s="1"/>
  <c r="F10" i="32"/>
  <c r="F8" i="32" s="1"/>
  <c r="G13" i="31" l="1"/>
  <c r="G11" i="31" s="1"/>
  <c r="L13" i="31"/>
  <c r="L11" i="31" s="1"/>
  <c r="M13" i="31"/>
  <c r="M11" i="31" s="1"/>
  <c r="N155" i="17" l="1"/>
  <c r="K155" i="17"/>
  <c r="I155" i="17"/>
  <c r="H155" i="17"/>
  <c r="N154" i="17"/>
  <c r="I154" i="17"/>
  <c r="H154" i="17"/>
  <c r="D155" i="32"/>
  <c r="M155" i="17" s="1"/>
  <c r="D155" i="28"/>
  <c r="D155" i="24"/>
  <c r="G155" i="17"/>
  <c r="D155" i="17"/>
  <c r="D155" i="34"/>
  <c r="P155" i="17"/>
  <c r="E155" i="17" l="1"/>
  <c r="E158" i="31" s="1"/>
  <c r="F158" i="31"/>
  <c r="I158" i="31"/>
  <c r="L155" i="17"/>
  <c r="J155" i="17"/>
  <c r="J158" i="31"/>
  <c r="D158" i="31"/>
  <c r="Q155" i="17"/>
  <c r="R155" i="17"/>
  <c r="H158" i="31"/>
  <c r="F155" i="17" l="1"/>
  <c r="S155" i="17" s="1"/>
  <c r="K158" i="31"/>
  <c r="O158" i="31" l="1"/>
  <c r="D91" i="34" l="1"/>
  <c r="D154" i="32" l="1"/>
  <c r="M154" i="17" s="1"/>
  <c r="D154" i="28"/>
  <c r="D154" i="25"/>
  <c r="D154" i="24"/>
  <c r="D154" i="17"/>
  <c r="D154" i="34"/>
  <c r="P154" i="17"/>
  <c r="E154" i="17" l="1"/>
  <c r="E157" i="31" s="1"/>
  <c r="F157" i="31"/>
  <c r="K154" i="17"/>
  <c r="Q154" i="17"/>
  <c r="L154" i="17"/>
  <c r="R154" i="17"/>
  <c r="G154" i="17"/>
  <c r="J154" i="17"/>
  <c r="D157" i="31"/>
  <c r="H157" i="31"/>
  <c r="I157" i="31"/>
  <c r="J157" i="31"/>
  <c r="F154" i="17" l="1"/>
  <c r="S154" i="17" s="1"/>
  <c r="K157" i="31"/>
  <c r="O157" i="31" s="1"/>
  <c r="L109" i="17" l="1"/>
  <c r="E94" i="17" l="1"/>
  <c r="E97" i="31" s="1"/>
  <c r="E9" i="17"/>
  <c r="E12" i="31" l="1"/>
  <c r="D153" i="34"/>
  <c r="D152" i="34"/>
  <c r="D151" i="34"/>
  <c r="E150" i="17"/>
  <c r="E153" i="31" s="1"/>
  <c r="E149" i="17"/>
  <c r="E152" i="31" s="1"/>
  <c r="D148" i="34"/>
  <c r="D147" i="34"/>
  <c r="D146" i="34"/>
  <c r="D145" i="34"/>
  <c r="D144" i="34"/>
  <c r="D143" i="34"/>
  <c r="D142" i="34"/>
  <c r="D141" i="34"/>
  <c r="D140" i="34"/>
  <c r="D139" i="34"/>
  <c r="D138" i="34"/>
  <c r="D137" i="34"/>
  <c r="D136" i="34"/>
  <c r="D135" i="34"/>
  <c r="D134" i="34"/>
  <c r="D133" i="34"/>
  <c r="D132" i="34"/>
  <c r="D131" i="34"/>
  <c r="D130" i="34"/>
  <c r="D129" i="34"/>
  <c r="D128" i="34"/>
  <c r="D127" i="34"/>
  <c r="D126" i="34"/>
  <c r="D125" i="34"/>
  <c r="D124" i="34"/>
  <c r="D123" i="34"/>
  <c r="D122" i="34"/>
  <c r="D121" i="34"/>
  <c r="D120" i="34"/>
  <c r="D119" i="34"/>
  <c r="D118" i="34"/>
  <c r="D117" i="34"/>
  <c r="D116" i="34"/>
  <c r="D115" i="34"/>
  <c r="D114" i="34"/>
  <c r="D113" i="34"/>
  <c r="D112" i="34"/>
  <c r="D111" i="34"/>
  <c r="D110" i="34"/>
  <c r="D109" i="34"/>
  <c r="D108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3" i="34"/>
  <c r="D92" i="34"/>
  <c r="E91" i="17"/>
  <c r="E94" i="31" s="1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E151" i="17" l="1"/>
  <c r="E154" i="31" s="1"/>
  <c r="E152" i="17"/>
  <c r="E155" i="31" s="1"/>
  <c r="E153" i="17"/>
  <c r="E156" i="31" s="1"/>
  <c r="E18" i="17"/>
  <c r="E21" i="31" s="1"/>
  <c r="E99" i="17"/>
  <c r="E102" i="31" s="1"/>
  <c r="E59" i="17"/>
  <c r="E62" i="31" s="1"/>
  <c r="E108" i="17"/>
  <c r="E111" i="31" s="1"/>
  <c r="E124" i="17"/>
  <c r="E127" i="31" s="1"/>
  <c r="E140" i="17"/>
  <c r="E143" i="31" s="1"/>
  <c r="E12" i="17"/>
  <c r="E15" i="31" s="1"/>
  <c r="E28" i="17"/>
  <c r="E31" i="31" s="1"/>
  <c r="E36" i="17"/>
  <c r="E39" i="31" s="1"/>
  <c r="E44" i="17"/>
  <c r="E47" i="31" s="1"/>
  <c r="E52" i="17"/>
  <c r="E55" i="31" s="1"/>
  <c r="E60" i="17"/>
  <c r="E63" i="31" s="1"/>
  <c r="E68" i="17"/>
  <c r="E71" i="31" s="1"/>
  <c r="E76" i="17"/>
  <c r="E79" i="31" s="1"/>
  <c r="E84" i="17"/>
  <c r="E87" i="31" s="1"/>
  <c r="E92" i="17"/>
  <c r="E95" i="31" s="1"/>
  <c r="E101" i="17"/>
  <c r="E104" i="31" s="1"/>
  <c r="E109" i="17"/>
  <c r="E112" i="31" s="1"/>
  <c r="E117" i="17"/>
  <c r="E120" i="31" s="1"/>
  <c r="E125" i="17"/>
  <c r="E128" i="31" s="1"/>
  <c r="E133" i="17"/>
  <c r="E136" i="31" s="1"/>
  <c r="E141" i="17"/>
  <c r="E144" i="31" s="1"/>
  <c r="E50" i="17"/>
  <c r="E53" i="31" s="1"/>
  <c r="E90" i="17"/>
  <c r="E93" i="31" s="1"/>
  <c r="E123" i="17"/>
  <c r="E126" i="31" s="1"/>
  <c r="E27" i="17"/>
  <c r="E30" i="31" s="1"/>
  <c r="E51" i="17"/>
  <c r="E54" i="31" s="1"/>
  <c r="E67" i="17"/>
  <c r="E70" i="31" s="1"/>
  <c r="E75" i="17"/>
  <c r="E78" i="31" s="1"/>
  <c r="E83" i="17"/>
  <c r="E86" i="31" s="1"/>
  <c r="E100" i="17"/>
  <c r="E103" i="31" s="1"/>
  <c r="E116" i="17"/>
  <c r="E119" i="31" s="1"/>
  <c r="E132" i="17"/>
  <c r="E135" i="31" s="1"/>
  <c r="E148" i="17"/>
  <c r="E151" i="31" s="1"/>
  <c r="E20" i="17"/>
  <c r="E23" i="31" s="1"/>
  <c r="E13" i="17"/>
  <c r="E16" i="31" s="1"/>
  <c r="E21" i="17"/>
  <c r="E24" i="31" s="1"/>
  <c r="E29" i="17"/>
  <c r="E32" i="31" s="1"/>
  <c r="E37" i="17"/>
  <c r="E40" i="31" s="1"/>
  <c r="E45" i="17"/>
  <c r="E48" i="31" s="1"/>
  <c r="E53" i="17"/>
  <c r="E56" i="31" s="1"/>
  <c r="E61" i="17"/>
  <c r="E64" i="31" s="1"/>
  <c r="E69" i="17"/>
  <c r="E72" i="31" s="1"/>
  <c r="E77" i="17"/>
  <c r="E80" i="31" s="1"/>
  <c r="E85" i="17"/>
  <c r="E88" i="31" s="1"/>
  <c r="E93" i="17"/>
  <c r="E102" i="17"/>
  <c r="E105" i="31" s="1"/>
  <c r="E110" i="17"/>
  <c r="E113" i="31" s="1"/>
  <c r="E118" i="17"/>
  <c r="E121" i="31" s="1"/>
  <c r="E126" i="17"/>
  <c r="E129" i="31" s="1"/>
  <c r="E134" i="17"/>
  <c r="E137" i="31" s="1"/>
  <c r="E142" i="17"/>
  <c r="E145" i="31" s="1"/>
  <c r="E26" i="17"/>
  <c r="E29" i="31" s="1"/>
  <c r="E58" i="17"/>
  <c r="E61" i="31" s="1"/>
  <c r="E82" i="17"/>
  <c r="E85" i="31" s="1"/>
  <c r="E115" i="17"/>
  <c r="E118" i="31" s="1"/>
  <c r="E131" i="17"/>
  <c r="E134" i="31" s="1"/>
  <c r="E19" i="17"/>
  <c r="E22" i="31" s="1"/>
  <c r="E43" i="17"/>
  <c r="E46" i="31" s="1"/>
  <c r="E14" i="17"/>
  <c r="E17" i="31" s="1"/>
  <c r="E30" i="17"/>
  <c r="E33" i="31" s="1"/>
  <c r="E46" i="17"/>
  <c r="E49" i="31" s="1"/>
  <c r="E62" i="17"/>
  <c r="E65" i="31" s="1"/>
  <c r="E86" i="17"/>
  <c r="E89" i="31" s="1"/>
  <c r="E103" i="17"/>
  <c r="E106" i="31" s="1"/>
  <c r="E119" i="17"/>
  <c r="E122" i="31" s="1"/>
  <c r="E127" i="17"/>
  <c r="E130" i="31" s="1"/>
  <c r="E143" i="17"/>
  <c r="E146" i="31" s="1"/>
  <c r="E15" i="17"/>
  <c r="E18" i="31" s="1"/>
  <c r="E23" i="17"/>
  <c r="E26" i="31" s="1"/>
  <c r="E31" i="17"/>
  <c r="E34" i="31" s="1"/>
  <c r="E39" i="17"/>
  <c r="E42" i="31" s="1"/>
  <c r="E47" i="17"/>
  <c r="E50" i="31" s="1"/>
  <c r="E55" i="17"/>
  <c r="E58" i="31" s="1"/>
  <c r="E63" i="17"/>
  <c r="E66" i="31" s="1"/>
  <c r="E71" i="17"/>
  <c r="E74" i="31" s="1"/>
  <c r="E79" i="17"/>
  <c r="E82" i="31" s="1"/>
  <c r="E87" i="17"/>
  <c r="E90" i="31" s="1"/>
  <c r="E104" i="17"/>
  <c r="E107" i="31" s="1"/>
  <c r="E112" i="17"/>
  <c r="E115" i="31" s="1"/>
  <c r="E120" i="17"/>
  <c r="E123" i="31" s="1"/>
  <c r="E128" i="17"/>
  <c r="E131" i="31" s="1"/>
  <c r="E136" i="17"/>
  <c r="E139" i="31" s="1"/>
  <c r="E144" i="17"/>
  <c r="E147" i="31" s="1"/>
  <c r="E42" i="17"/>
  <c r="E45" i="31" s="1"/>
  <c r="E74" i="17"/>
  <c r="E77" i="31" s="1"/>
  <c r="E139" i="17"/>
  <c r="E142" i="31" s="1"/>
  <c r="E35" i="17"/>
  <c r="E38" i="31" s="1"/>
  <c r="E22" i="17"/>
  <c r="E25" i="31" s="1"/>
  <c r="E38" i="17"/>
  <c r="E41" i="31" s="1"/>
  <c r="E54" i="17"/>
  <c r="E57" i="31" s="1"/>
  <c r="E78" i="17"/>
  <c r="E81" i="31" s="1"/>
  <c r="E95" i="17"/>
  <c r="E98" i="31" s="1"/>
  <c r="E111" i="17"/>
  <c r="E114" i="31" s="1"/>
  <c r="E135" i="17"/>
  <c r="E138" i="31" s="1"/>
  <c r="E16" i="17"/>
  <c r="E19" i="31" s="1"/>
  <c r="E24" i="17"/>
  <c r="E27" i="31" s="1"/>
  <c r="E32" i="17"/>
  <c r="E35" i="31" s="1"/>
  <c r="E40" i="17"/>
  <c r="E43" i="31" s="1"/>
  <c r="E48" i="17"/>
  <c r="E51" i="31" s="1"/>
  <c r="E56" i="17"/>
  <c r="E59" i="31" s="1"/>
  <c r="E64" i="17"/>
  <c r="E67" i="31" s="1"/>
  <c r="E72" i="17"/>
  <c r="E75" i="31" s="1"/>
  <c r="E80" i="17"/>
  <c r="E83" i="31" s="1"/>
  <c r="E88" i="17"/>
  <c r="E91" i="31" s="1"/>
  <c r="E97" i="17"/>
  <c r="E100" i="31" s="1"/>
  <c r="E105" i="17"/>
  <c r="E108" i="31" s="1"/>
  <c r="E113" i="17"/>
  <c r="E116" i="31" s="1"/>
  <c r="E121" i="17"/>
  <c r="E124" i="31" s="1"/>
  <c r="E129" i="17"/>
  <c r="E132" i="31" s="1"/>
  <c r="E137" i="17"/>
  <c r="E140" i="31" s="1"/>
  <c r="E145" i="17"/>
  <c r="E148" i="31" s="1"/>
  <c r="E34" i="17"/>
  <c r="E37" i="31" s="1"/>
  <c r="E66" i="17"/>
  <c r="E69" i="31" s="1"/>
  <c r="E107" i="17"/>
  <c r="E110" i="31" s="1"/>
  <c r="E147" i="17"/>
  <c r="E150" i="31" s="1"/>
  <c r="E70" i="17"/>
  <c r="E73" i="31" s="1"/>
  <c r="E17" i="17"/>
  <c r="E20" i="31" s="1"/>
  <c r="E25" i="17"/>
  <c r="E28" i="31" s="1"/>
  <c r="E33" i="17"/>
  <c r="E36" i="31" s="1"/>
  <c r="E41" i="17"/>
  <c r="E44" i="31" s="1"/>
  <c r="E49" i="17"/>
  <c r="E52" i="31" s="1"/>
  <c r="E57" i="17"/>
  <c r="E60" i="31" s="1"/>
  <c r="E65" i="17"/>
  <c r="E68" i="31" s="1"/>
  <c r="E73" i="17"/>
  <c r="E76" i="31" s="1"/>
  <c r="E81" i="17"/>
  <c r="E84" i="31" s="1"/>
  <c r="E89" i="17"/>
  <c r="E92" i="31" s="1"/>
  <c r="E98" i="17"/>
  <c r="E101" i="31" s="1"/>
  <c r="E106" i="17"/>
  <c r="E109" i="31" s="1"/>
  <c r="E114" i="17"/>
  <c r="E117" i="31" s="1"/>
  <c r="E122" i="17"/>
  <c r="E125" i="31" s="1"/>
  <c r="E130" i="17"/>
  <c r="E133" i="31" s="1"/>
  <c r="E138" i="17"/>
  <c r="E141" i="31" s="1"/>
  <c r="E146" i="17"/>
  <c r="E149" i="31" s="1"/>
  <c r="E96" i="31"/>
  <c r="E96" i="17"/>
  <c r="E99" i="31" s="1"/>
  <c r="D10" i="34"/>
  <c r="D8" i="34" s="1"/>
  <c r="E11" i="17"/>
  <c r="E14" i="31" s="1"/>
  <c r="E13" i="31" l="1"/>
  <c r="E11" i="31" s="1"/>
  <c r="E10" i="17"/>
  <c r="D11" i="25"/>
  <c r="E8" i="17" l="1"/>
  <c r="N11" i="18"/>
  <c r="N9" i="18" s="1"/>
  <c r="M11" i="18"/>
  <c r="M9" i="18" s="1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D10" i="32" l="1"/>
  <c r="D8" i="32" s="1"/>
  <c r="M9" i="17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M10" i="17" l="1"/>
  <c r="M8" i="17" l="1"/>
  <c r="H12" i="31"/>
  <c r="K97" i="17" l="1"/>
  <c r="K9" i="17"/>
  <c r="D144" i="31" l="1"/>
  <c r="D12" i="31" l="1"/>
  <c r="D96" i="31"/>
  <c r="D156" i="31"/>
  <c r="D155" i="31"/>
  <c r="D154" i="31"/>
  <c r="D153" i="31"/>
  <c r="D152" i="31"/>
  <c r="D151" i="31"/>
  <c r="D150" i="31"/>
  <c r="D149" i="31"/>
  <c r="D148" i="31"/>
  <c r="D147" i="31"/>
  <c r="D146" i="31"/>
  <c r="D145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8" i="31"/>
  <c r="D97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99" i="31" l="1"/>
  <c r="D13" i="31"/>
  <c r="D11" i="31" s="1"/>
  <c r="H15" i="31" l="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54" i="31"/>
  <c r="H155" i="31"/>
  <c r="H156" i="31"/>
  <c r="H14" i="31" l="1"/>
  <c r="H13" i="31" s="1"/>
  <c r="H11" i="31" s="1"/>
  <c r="D10" i="20"/>
  <c r="D8" i="20" s="1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K137" i="17" l="1"/>
  <c r="L130" i="17"/>
  <c r="L17" i="17"/>
  <c r="L153" i="17"/>
  <c r="L145" i="17"/>
  <c r="L129" i="17"/>
  <c r="L121" i="17"/>
  <c r="L113" i="17"/>
  <c r="L104" i="17"/>
  <c r="L96" i="17"/>
  <c r="L88" i="17"/>
  <c r="L80" i="17"/>
  <c r="L72" i="17"/>
  <c r="L64" i="17"/>
  <c r="L56" i="17"/>
  <c r="L48" i="17"/>
  <c r="L40" i="17"/>
  <c r="L32" i="17"/>
  <c r="L24" i="17"/>
  <c r="L16" i="17"/>
  <c r="L49" i="17"/>
  <c r="L152" i="17"/>
  <c r="L144" i="17"/>
  <c r="L136" i="17"/>
  <c r="L128" i="17"/>
  <c r="L120" i="17"/>
  <c r="L112" i="17"/>
  <c r="L103" i="17"/>
  <c r="L95" i="17"/>
  <c r="L87" i="17"/>
  <c r="L79" i="17"/>
  <c r="L71" i="17"/>
  <c r="L63" i="17"/>
  <c r="L55" i="17"/>
  <c r="L47" i="17"/>
  <c r="L39" i="17"/>
  <c r="L31" i="17"/>
  <c r="L23" i="17"/>
  <c r="L15" i="17"/>
  <c r="L146" i="17"/>
  <c r="L105" i="17"/>
  <c r="L73" i="17"/>
  <c r="L65" i="17"/>
  <c r="L151" i="17"/>
  <c r="L143" i="17"/>
  <c r="L135" i="17"/>
  <c r="L127" i="17"/>
  <c r="L119" i="17"/>
  <c r="L111" i="17"/>
  <c r="L102" i="17"/>
  <c r="L94" i="17"/>
  <c r="L86" i="17"/>
  <c r="L78" i="17"/>
  <c r="L70" i="17"/>
  <c r="L62" i="17"/>
  <c r="L54" i="17"/>
  <c r="L46" i="17"/>
  <c r="L38" i="17"/>
  <c r="L30" i="17"/>
  <c r="L22" i="17"/>
  <c r="L14" i="17"/>
  <c r="L138" i="17"/>
  <c r="L81" i="17"/>
  <c r="L57" i="17"/>
  <c r="L150" i="17"/>
  <c r="L142" i="17"/>
  <c r="L134" i="17"/>
  <c r="L126" i="17"/>
  <c r="L118" i="17"/>
  <c r="L110" i="17"/>
  <c r="L101" i="17"/>
  <c r="L85" i="17"/>
  <c r="L77" i="17"/>
  <c r="L69" i="17"/>
  <c r="L61" i="17"/>
  <c r="L53" i="17"/>
  <c r="L45" i="17"/>
  <c r="L37" i="17"/>
  <c r="L29" i="17"/>
  <c r="L21" i="17"/>
  <c r="L13" i="17"/>
  <c r="L89" i="17"/>
  <c r="L41" i="17"/>
  <c r="L149" i="17"/>
  <c r="L141" i="17"/>
  <c r="L133" i="17"/>
  <c r="L125" i="17"/>
  <c r="L117" i="17"/>
  <c r="L108" i="17"/>
  <c r="L100" i="17"/>
  <c r="L92" i="17"/>
  <c r="L84" i="17"/>
  <c r="L76" i="17"/>
  <c r="L68" i="17"/>
  <c r="L60" i="17"/>
  <c r="L52" i="17"/>
  <c r="L44" i="17"/>
  <c r="L36" i="17"/>
  <c r="L28" i="17"/>
  <c r="L20" i="17"/>
  <c r="L12" i="17"/>
  <c r="L122" i="17"/>
  <c r="L25" i="17"/>
  <c r="L148" i="17"/>
  <c r="L140" i="17"/>
  <c r="L132" i="17"/>
  <c r="L124" i="17"/>
  <c r="L116" i="17"/>
  <c r="L107" i="17"/>
  <c r="L99" i="17"/>
  <c r="L91" i="17"/>
  <c r="L83" i="17"/>
  <c r="L75" i="17"/>
  <c r="L67" i="17"/>
  <c r="L59" i="17"/>
  <c r="L51" i="17"/>
  <c r="L43" i="17"/>
  <c r="L35" i="17"/>
  <c r="L27" i="17"/>
  <c r="L19" i="17"/>
  <c r="L114" i="17"/>
  <c r="L33" i="17"/>
  <c r="L147" i="17"/>
  <c r="L139" i="17"/>
  <c r="L131" i="17"/>
  <c r="L123" i="17"/>
  <c r="L115" i="17"/>
  <c r="L106" i="17"/>
  <c r="L98" i="17"/>
  <c r="L90" i="17"/>
  <c r="L82" i="17"/>
  <c r="L74" i="17"/>
  <c r="L66" i="17"/>
  <c r="L58" i="17"/>
  <c r="L50" i="17"/>
  <c r="L42" i="17"/>
  <c r="L34" i="17"/>
  <c r="L26" i="17"/>
  <c r="L18" i="17"/>
  <c r="D10" i="25"/>
  <c r="D8" i="25" s="1"/>
  <c r="L93" i="17"/>
  <c r="D10" i="26"/>
  <c r="D8" i="26" s="1"/>
  <c r="L97" i="17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53" i="24"/>
  <c r="F156" i="31" s="1"/>
  <c r="D152" i="24"/>
  <c r="F155" i="31" s="1"/>
  <c r="D151" i="24"/>
  <c r="F154" i="31" s="1"/>
  <c r="D150" i="24"/>
  <c r="F153" i="31" s="1"/>
  <c r="D149" i="24"/>
  <c r="F152" i="31" s="1"/>
  <c r="D148" i="24"/>
  <c r="F151" i="31" s="1"/>
  <c r="D147" i="24"/>
  <c r="F150" i="31" s="1"/>
  <c r="D146" i="24"/>
  <c r="F149" i="31" s="1"/>
  <c r="D145" i="24"/>
  <c r="F148" i="31" s="1"/>
  <c r="D144" i="24"/>
  <c r="F147" i="31" s="1"/>
  <c r="D143" i="24"/>
  <c r="F146" i="31" s="1"/>
  <c r="D142" i="24"/>
  <c r="F145" i="31" s="1"/>
  <c r="D141" i="24"/>
  <c r="F144" i="31" s="1"/>
  <c r="D140" i="24"/>
  <c r="F143" i="31" s="1"/>
  <c r="D139" i="24"/>
  <c r="F142" i="31" s="1"/>
  <c r="D138" i="24"/>
  <c r="F141" i="31" s="1"/>
  <c r="D137" i="24"/>
  <c r="F140" i="31" s="1"/>
  <c r="D136" i="24"/>
  <c r="F139" i="31" s="1"/>
  <c r="D135" i="24"/>
  <c r="F138" i="31" s="1"/>
  <c r="D134" i="24"/>
  <c r="F137" i="31" s="1"/>
  <c r="D133" i="24"/>
  <c r="F136" i="31" s="1"/>
  <c r="D132" i="24"/>
  <c r="F135" i="31" s="1"/>
  <c r="D131" i="24"/>
  <c r="F134" i="31" s="1"/>
  <c r="D130" i="24"/>
  <c r="F133" i="31" s="1"/>
  <c r="D129" i="24"/>
  <c r="F132" i="31" s="1"/>
  <c r="D128" i="24"/>
  <c r="F131" i="31" s="1"/>
  <c r="D127" i="24"/>
  <c r="F130" i="31" s="1"/>
  <c r="D126" i="24"/>
  <c r="F129" i="31" s="1"/>
  <c r="D125" i="24"/>
  <c r="F128" i="31" s="1"/>
  <c r="D124" i="24"/>
  <c r="F127" i="31" s="1"/>
  <c r="D123" i="24"/>
  <c r="F126" i="31" s="1"/>
  <c r="D122" i="24"/>
  <c r="F125" i="31" s="1"/>
  <c r="D121" i="24"/>
  <c r="F124" i="31" s="1"/>
  <c r="D120" i="24"/>
  <c r="F123" i="31" s="1"/>
  <c r="D119" i="24"/>
  <c r="F122" i="31" s="1"/>
  <c r="D118" i="24"/>
  <c r="F121" i="31" s="1"/>
  <c r="D117" i="24"/>
  <c r="F120" i="31" s="1"/>
  <c r="D116" i="24"/>
  <c r="F119" i="31" s="1"/>
  <c r="D115" i="24"/>
  <c r="F118" i="31" s="1"/>
  <c r="D114" i="24"/>
  <c r="F117" i="31" s="1"/>
  <c r="D113" i="24"/>
  <c r="F116" i="31" s="1"/>
  <c r="D112" i="24"/>
  <c r="F115" i="31" s="1"/>
  <c r="D111" i="24"/>
  <c r="F114" i="31" s="1"/>
  <c r="D110" i="24"/>
  <c r="F113" i="31" s="1"/>
  <c r="D109" i="24"/>
  <c r="F112" i="31" s="1"/>
  <c r="D108" i="24"/>
  <c r="F111" i="31" s="1"/>
  <c r="D107" i="24"/>
  <c r="F110" i="31" s="1"/>
  <c r="D106" i="24"/>
  <c r="F109" i="31" s="1"/>
  <c r="D105" i="24"/>
  <c r="F108" i="31" s="1"/>
  <c r="D104" i="24"/>
  <c r="F107" i="31" s="1"/>
  <c r="D103" i="24"/>
  <c r="F106" i="31" s="1"/>
  <c r="D102" i="24"/>
  <c r="F105" i="31" s="1"/>
  <c r="D101" i="24"/>
  <c r="F104" i="31" s="1"/>
  <c r="D100" i="24"/>
  <c r="F103" i="31" s="1"/>
  <c r="D99" i="24"/>
  <c r="F102" i="31" s="1"/>
  <c r="D98" i="24"/>
  <c r="F101" i="31" s="1"/>
  <c r="D97" i="24"/>
  <c r="F100" i="31" s="1"/>
  <c r="D96" i="24"/>
  <c r="F99" i="31" s="1"/>
  <c r="D95" i="24"/>
  <c r="F98" i="31" s="1"/>
  <c r="D94" i="24"/>
  <c r="D93" i="24"/>
  <c r="F96" i="31" s="1"/>
  <c r="D92" i="24"/>
  <c r="F95" i="31" s="1"/>
  <c r="D91" i="24"/>
  <c r="F94" i="31" s="1"/>
  <c r="D90" i="24"/>
  <c r="F93" i="31" s="1"/>
  <c r="D89" i="24"/>
  <c r="F92" i="31" s="1"/>
  <c r="D88" i="24"/>
  <c r="F91" i="31" s="1"/>
  <c r="D87" i="24"/>
  <c r="F90" i="31" s="1"/>
  <c r="D86" i="24"/>
  <c r="F89" i="31" s="1"/>
  <c r="D85" i="24"/>
  <c r="F88" i="31" s="1"/>
  <c r="D84" i="24"/>
  <c r="F87" i="31" s="1"/>
  <c r="D83" i="24"/>
  <c r="F86" i="31" s="1"/>
  <c r="D82" i="24"/>
  <c r="F85" i="31" s="1"/>
  <c r="D81" i="24"/>
  <c r="F84" i="31" s="1"/>
  <c r="D80" i="24"/>
  <c r="F83" i="31" s="1"/>
  <c r="D79" i="24"/>
  <c r="F82" i="31" s="1"/>
  <c r="D78" i="24"/>
  <c r="F81" i="31" s="1"/>
  <c r="D77" i="24"/>
  <c r="F80" i="31" s="1"/>
  <c r="D76" i="24"/>
  <c r="F79" i="31" s="1"/>
  <c r="D75" i="24"/>
  <c r="F78" i="31" s="1"/>
  <c r="D74" i="24"/>
  <c r="F77" i="31" s="1"/>
  <c r="D73" i="24"/>
  <c r="F76" i="31" s="1"/>
  <c r="D72" i="24"/>
  <c r="F75" i="31" s="1"/>
  <c r="D71" i="24"/>
  <c r="F74" i="31" s="1"/>
  <c r="D70" i="24"/>
  <c r="F73" i="31" s="1"/>
  <c r="D69" i="24"/>
  <c r="F72" i="31" s="1"/>
  <c r="D68" i="24"/>
  <c r="F71" i="31" s="1"/>
  <c r="D67" i="24"/>
  <c r="F70" i="31" s="1"/>
  <c r="D66" i="24"/>
  <c r="F69" i="31" s="1"/>
  <c r="D65" i="24"/>
  <c r="F68" i="31" s="1"/>
  <c r="D64" i="24"/>
  <c r="F67" i="31" s="1"/>
  <c r="D63" i="24"/>
  <c r="F66" i="31" s="1"/>
  <c r="D62" i="24"/>
  <c r="F65" i="31" s="1"/>
  <c r="D61" i="24"/>
  <c r="F64" i="31" s="1"/>
  <c r="D60" i="24"/>
  <c r="F63" i="31" s="1"/>
  <c r="D59" i="24"/>
  <c r="F62" i="31" s="1"/>
  <c r="D58" i="24"/>
  <c r="F61" i="31" s="1"/>
  <c r="D57" i="24"/>
  <c r="F60" i="31" s="1"/>
  <c r="D56" i="24"/>
  <c r="F59" i="31" s="1"/>
  <c r="D55" i="24"/>
  <c r="F58" i="31" s="1"/>
  <c r="D54" i="24"/>
  <c r="F57" i="31" s="1"/>
  <c r="D53" i="24"/>
  <c r="F56" i="31" s="1"/>
  <c r="D52" i="24"/>
  <c r="F55" i="31" s="1"/>
  <c r="D51" i="24"/>
  <c r="F54" i="31" s="1"/>
  <c r="D50" i="24"/>
  <c r="F53" i="31" s="1"/>
  <c r="D49" i="24"/>
  <c r="F52" i="31" s="1"/>
  <c r="D48" i="24"/>
  <c r="F51" i="31" s="1"/>
  <c r="D47" i="24"/>
  <c r="F50" i="31" s="1"/>
  <c r="D46" i="24"/>
  <c r="F49" i="31" s="1"/>
  <c r="D45" i="24"/>
  <c r="F48" i="31" s="1"/>
  <c r="D44" i="24"/>
  <c r="F47" i="31" s="1"/>
  <c r="D43" i="24"/>
  <c r="F46" i="31" s="1"/>
  <c r="D42" i="24"/>
  <c r="F45" i="31" s="1"/>
  <c r="D41" i="24"/>
  <c r="F44" i="31" s="1"/>
  <c r="D40" i="24"/>
  <c r="F43" i="31" s="1"/>
  <c r="D39" i="24"/>
  <c r="F42" i="31" s="1"/>
  <c r="D38" i="24"/>
  <c r="F41" i="31" s="1"/>
  <c r="D37" i="24"/>
  <c r="F40" i="31" s="1"/>
  <c r="D36" i="24"/>
  <c r="F39" i="31" s="1"/>
  <c r="D35" i="24"/>
  <c r="F38" i="31" s="1"/>
  <c r="D34" i="24"/>
  <c r="F37" i="31" s="1"/>
  <c r="D33" i="24"/>
  <c r="F36" i="31" s="1"/>
  <c r="D32" i="24"/>
  <c r="F35" i="31" s="1"/>
  <c r="D31" i="24"/>
  <c r="F34" i="31" s="1"/>
  <c r="D30" i="24"/>
  <c r="F33" i="31" s="1"/>
  <c r="D29" i="24"/>
  <c r="F32" i="31" s="1"/>
  <c r="D28" i="24"/>
  <c r="F31" i="31" s="1"/>
  <c r="D27" i="24"/>
  <c r="F30" i="31" s="1"/>
  <c r="D26" i="24"/>
  <c r="F29" i="31" s="1"/>
  <c r="D25" i="24"/>
  <c r="F28" i="31" s="1"/>
  <c r="D24" i="24"/>
  <c r="F27" i="31" s="1"/>
  <c r="D23" i="24"/>
  <c r="F26" i="31" s="1"/>
  <c r="D22" i="24"/>
  <c r="F25" i="31" s="1"/>
  <c r="D21" i="24"/>
  <c r="F24" i="31" s="1"/>
  <c r="D20" i="24"/>
  <c r="F23" i="31" s="1"/>
  <c r="D19" i="24"/>
  <c r="F22" i="31" s="1"/>
  <c r="D18" i="24"/>
  <c r="F21" i="31" s="1"/>
  <c r="D17" i="24"/>
  <c r="F20" i="31" s="1"/>
  <c r="D16" i="24"/>
  <c r="F19" i="31" s="1"/>
  <c r="D15" i="24"/>
  <c r="F18" i="31" s="1"/>
  <c r="D14" i="24"/>
  <c r="F17" i="31" s="1"/>
  <c r="D13" i="24"/>
  <c r="F16" i="31" s="1"/>
  <c r="D12" i="24"/>
  <c r="F15" i="31" s="1"/>
  <c r="D11" i="24"/>
  <c r="F14" i="31" s="1"/>
  <c r="D9" i="24"/>
  <c r="F12" i="31" s="1"/>
  <c r="K10" i="17" l="1"/>
  <c r="L10" i="17"/>
  <c r="D10" i="24"/>
  <c r="D8" i="24" s="1"/>
  <c r="P153" i="17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9" i="28"/>
  <c r="L8" i="17" l="1"/>
  <c r="K8" i="17"/>
  <c r="D10" i="28"/>
  <c r="D8" i="28" s="1"/>
  <c r="D10" i="17"/>
  <c r="P10" i="17"/>
  <c r="I10" i="17"/>
  <c r="N10" i="17"/>
  <c r="J10" i="17"/>
  <c r="Q56" i="17"/>
  <c r="I59" i="31"/>
  <c r="Q112" i="17"/>
  <c r="I115" i="31"/>
  <c r="R27" i="17"/>
  <c r="J30" i="31"/>
  <c r="R91" i="17"/>
  <c r="J94" i="31"/>
  <c r="R123" i="17"/>
  <c r="J126" i="31"/>
  <c r="Q17" i="17"/>
  <c r="I20" i="31"/>
  <c r="Q25" i="17"/>
  <c r="I28" i="31"/>
  <c r="Q33" i="17"/>
  <c r="I36" i="31"/>
  <c r="Q41" i="17"/>
  <c r="I44" i="31"/>
  <c r="Q49" i="17"/>
  <c r="I52" i="31"/>
  <c r="Q57" i="17"/>
  <c r="I60" i="31"/>
  <c r="Q65" i="17"/>
  <c r="I68" i="31"/>
  <c r="Q73" i="17"/>
  <c r="I76" i="31"/>
  <c r="Q81" i="17"/>
  <c r="I84" i="31"/>
  <c r="Q89" i="17"/>
  <c r="I92" i="31"/>
  <c r="Q97" i="17"/>
  <c r="I100" i="31"/>
  <c r="Q105" i="17"/>
  <c r="I108" i="31"/>
  <c r="Q113" i="17"/>
  <c r="I116" i="31"/>
  <c r="Q121" i="17"/>
  <c r="I124" i="31"/>
  <c r="Q129" i="17"/>
  <c r="I132" i="31"/>
  <c r="Q137" i="17"/>
  <c r="I140" i="31"/>
  <c r="Q145" i="17"/>
  <c r="I148" i="31"/>
  <c r="Q153" i="17"/>
  <c r="I156" i="31"/>
  <c r="R12" i="17"/>
  <c r="J15" i="31"/>
  <c r="R20" i="17"/>
  <c r="J23" i="31"/>
  <c r="R28" i="17"/>
  <c r="J31" i="31"/>
  <c r="R36" i="17"/>
  <c r="J39" i="31"/>
  <c r="R44" i="17"/>
  <c r="J47" i="31"/>
  <c r="R52" i="17"/>
  <c r="J55" i="31"/>
  <c r="R60" i="17"/>
  <c r="J63" i="31"/>
  <c r="R68" i="17"/>
  <c r="J71" i="31"/>
  <c r="R76" i="17"/>
  <c r="J79" i="31"/>
  <c r="R84" i="17"/>
  <c r="J87" i="31"/>
  <c r="R92" i="17"/>
  <c r="J95" i="31"/>
  <c r="R100" i="17"/>
  <c r="J103" i="31"/>
  <c r="R108" i="17"/>
  <c r="J111" i="31"/>
  <c r="R116" i="17"/>
  <c r="J119" i="31"/>
  <c r="R124" i="17"/>
  <c r="J127" i="31"/>
  <c r="R132" i="17"/>
  <c r="J135" i="31"/>
  <c r="R140" i="17"/>
  <c r="J143" i="31"/>
  <c r="R148" i="17"/>
  <c r="J151" i="31"/>
  <c r="Q40" i="17"/>
  <c r="I43" i="31"/>
  <c r="Q88" i="17"/>
  <c r="I91" i="31"/>
  <c r="Q128" i="17"/>
  <c r="I131" i="31"/>
  <c r="R35" i="17"/>
  <c r="J38" i="31"/>
  <c r="R83" i="17"/>
  <c r="J86" i="31"/>
  <c r="R131" i="17"/>
  <c r="J134" i="31"/>
  <c r="Q26" i="17"/>
  <c r="I29" i="31"/>
  <c r="Q34" i="17"/>
  <c r="I37" i="31"/>
  <c r="Q42" i="17"/>
  <c r="I45" i="31"/>
  <c r="Q50" i="17"/>
  <c r="I53" i="31"/>
  <c r="Q58" i="17"/>
  <c r="I61" i="31"/>
  <c r="Q66" i="17"/>
  <c r="I69" i="31"/>
  <c r="Q74" i="17"/>
  <c r="I77" i="31"/>
  <c r="Q82" i="17"/>
  <c r="I85" i="31"/>
  <c r="Q90" i="17"/>
  <c r="I93" i="31"/>
  <c r="Q98" i="17"/>
  <c r="I101" i="31"/>
  <c r="Q106" i="17"/>
  <c r="I109" i="31"/>
  <c r="Q114" i="17"/>
  <c r="I117" i="31"/>
  <c r="Q122" i="17"/>
  <c r="I125" i="31"/>
  <c r="Q130" i="17"/>
  <c r="I133" i="31"/>
  <c r="Q138" i="17"/>
  <c r="I141" i="31"/>
  <c r="Q146" i="17"/>
  <c r="I149" i="31"/>
  <c r="R13" i="17"/>
  <c r="J16" i="31"/>
  <c r="R21" i="17"/>
  <c r="J24" i="31"/>
  <c r="R29" i="17"/>
  <c r="J32" i="31"/>
  <c r="R37" i="17"/>
  <c r="J40" i="31"/>
  <c r="R45" i="17"/>
  <c r="J48" i="31"/>
  <c r="R53" i="17"/>
  <c r="J56" i="31"/>
  <c r="R61" i="17"/>
  <c r="J64" i="31"/>
  <c r="R69" i="17"/>
  <c r="J72" i="31"/>
  <c r="R77" i="17"/>
  <c r="J80" i="31"/>
  <c r="R85" i="17"/>
  <c r="J88" i="31"/>
  <c r="R93" i="17"/>
  <c r="J96" i="31"/>
  <c r="R101" i="17"/>
  <c r="J104" i="31"/>
  <c r="R109" i="17"/>
  <c r="J112" i="31"/>
  <c r="R117" i="17"/>
  <c r="J120" i="31"/>
  <c r="R125" i="17"/>
  <c r="J128" i="31"/>
  <c r="R133" i="17"/>
  <c r="J136" i="31"/>
  <c r="R141" i="17"/>
  <c r="J144" i="31"/>
  <c r="R149" i="17"/>
  <c r="J152" i="31"/>
  <c r="Q24" i="17"/>
  <c r="I27" i="31"/>
  <c r="Q80" i="17"/>
  <c r="I83" i="31"/>
  <c r="Q144" i="17"/>
  <c r="I147" i="31"/>
  <c r="R43" i="17"/>
  <c r="J46" i="31"/>
  <c r="R99" i="17"/>
  <c r="J102" i="31"/>
  <c r="Q19" i="17"/>
  <c r="I22" i="31"/>
  <c r="Q43" i="17"/>
  <c r="I46" i="31"/>
  <c r="Q51" i="17"/>
  <c r="I54" i="31"/>
  <c r="Q59" i="17"/>
  <c r="I62" i="31"/>
  <c r="Q67" i="17"/>
  <c r="I70" i="31"/>
  <c r="Q75" i="17"/>
  <c r="I78" i="31"/>
  <c r="Q83" i="17"/>
  <c r="I86" i="31"/>
  <c r="Q91" i="17"/>
  <c r="I94" i="31"/>
  <c r="Q99" i="17"/>
  <c r="I102" i="31"/>
  <c r="Q107" i="17"/>
  <c r="I110" i="31"/>
  <c r="Q115" i="17"/>
  <c r="I118" i="31"/>
  <c r="Q123" i="17"/>
  <c r="I126" i="31"/>
  <c r="Q131" i="17"/>
  <c r="I134" i="31"/>
  <c r="Q139" i="17"/>
  <c r="I142" i="31"/>
  <c r="Q147" i="17"/>
  <c r="I150" i="31"/>
  <c r="R14" i="17"/>
  <c r="J17" i="31"/>
  <c r="R22" i="17"/>
  <c r="J25" i="31"/>
  <c r="R30" i="17"/>
  <c r="J33" i="31"/>
  <c r="R38" i="17"/>
  <c r="J41" i="31"/>
  <c r="R46" i="17"/>
  <c r="J49" i="31"/>
  <c r="R54" i="17"/>
  <c r="J57" i="31"/>
  <c r="R62" i="17"/>
  <c r="J65" i="31"/>
  <c r="R70" i="17"/>
  <c r="J73" i="31"/>
  <c r="R78" i="17"/>
  <c r="J81" i="31"/>
  <c r="R86" i="17"/>
  <c r="J89" i="31"/>
  <c r="R94" i="17"/>
  <c r="J97" i="31"/>
  <c r="R102" i="17"/>
  <c r="J105" i="31"/>
  <c r="R110" i="17"/>
  <c r="J113" i="31"/>
  <c r="R118" i="17"/>
  <c r="J121" i="31"/>
  <c r="R126" i="17"/>
  <c r="J129" i="31"/>
  <c r="R134" i="17"/>
  <c r="J137" i="31"/>
  <c r="R142" i="17"/>
  <c r="J145" i="31"/>
  <c r="R150" i="17"/>
  <c r="J153" i="31"/>
  <c r="Q32" i="17"/>
  <c r="I35" i="31"/>
  <c r="Q96" i="17"/>
  <c r="I99" i="31"/>
  <c r="Q152" i="17"/>
  <c r="I155" i="31"/>
  <c r="R67" i="17"/>
  <c r="J70" i="31"/>
  <c r="R115" i="17"/>
  <c r="J118" i="31"/>
  <c r="Q35" i="17"/>
  <c r="I38" i="31"/>
  <c r="Q12" i="17"/>
  <c r="I15" i="31"/>
  <c r="Q20" i="17"/>
  <c r="I23" i="31"/>
  <c r="Q28" i="17"/>
  <c r="I31" i="31"/>
  <c r="Q36" i="17"/>
  <c r="I39" i="31"/>
  <c r="Q44" i="17"/>
  <c r="I47" i="31"/>
  <c r="Q52" i="17"/>
  <c r="I55" i="31"/>
  <c r="Q60" i="17"/>
  <c r="I63" i="31"/>
  <c r="Q68" i="17"/>
  <c r="I71" i="31"/>
  <c r="Q76" i="17"/>
  <c r="I79" i="31"/>
  <c r="Q84" i="17"/>
  <c r="I87" i="31"/>
  <c r="Q92" i="17"/>
  <c r="I95" i="31"/>
  <c r="Q100" i="17"/>
  <c r="I103" i="31"/>
  <c r="Q108" i="17"/>
  <c r="I111" i="31"/>
  <c r="Q116" i="17"/>
  <c r="I119" i="31"/>
  <c r="Q124" i="17"/>
  <c r="I127" i="31"/>
  <c r="Q132" i="17"/>
  <c r="I135" i="31"/>
  <c r="Q140" i="17"/>
  <c r="I143" i="31"/>
  <c r="Q148" i="17"/>
  <c r="I151" i="31"/>
  <c r="R9" i="17"/>
  <c r="J12" i="31"/>
  <c r="R15" i="17"/>
  <c r="J18" i="31"/>
  <c r="R23" i="17"/>
  <c r="J26" i="31"/>
  <c r="R31" i="17"/>
  <c r="J34" i="31"/>
  <c r="R39" i="17"/>
  <c r="J42" i="31"/>
  <c r="R47" i="17"/>
  <c r="J50" i="31"/>
  <c r="R55" i="17"/>
  <c r="J58" i="31"/>
  <c r="R63" i="17"/>
  <c r="J66" i="31"/>
  <c r="R71" i="17"/>
  <c r="J74" i="31"/>
  <c r="R79" i="17"/>
  <c r="J82" i="31"/>
  <c r="R87" i="17"/>
  <c r="J90" i="31"/>
  <c r="R95" i="17"/>
  <c r="J98" i="31"/>
  <c r="R103" i="17"/>
  <c r="J106" i="31"/>
  <c r="R111" i="17"/>
  <c r="J114" i="31"/>
  <c r="R119" i="17"/>
  <c r="J122" i="31"/>
  <c r="R127" i="17"/>
  <c r="J130" i="31"/>
  <c r="R135" i="17"/>
  <c r="J138" i="31"/>
  <c r="R143" i="17"/>
  <c r="J146" i="31"/>
  <c r="R151" i="17"/>
  <c r="J154" i="31"/>
  <c r="Q16" i="17"/>
  <c r="I19" i="31"/>
  <c r="Q72" i="17"/>
  <c r="I75" i="31"/>
  <c r="Q120" i="17"/>
  <c r="I123" i="31"/>
  <c r="R19" i="17"/>
  <c r="J22" i="31"/>
  <c r="R59" i="17"/>
  <c r="J62" i="31"/>
  <c r="R107" i="17"/>
  <c r="J110" i="31"/>
  <c r="Q11" i="17"/>
  <c r="I14" i="31"/>
  <c r="Q27" i="17"/>
  <c r="I30" i="31"/>
  <c r="Q13" i="17"/>
  <c r="I16" i="31"/>
  <c r="Q21" i="17"/>
  <c r="I24" i="31"/>
  <c r="Q29" i="17"/>
  <c r="I32" i="31"/>
  <c r="Q37" i="17"/>
  <c r="I40" i="31"/>
  <c r="Q45" i="17"/>
  <c r="I48" i="31"/>
  <c r="Q53" i="17"/>
  <c r="I56" i="31"/>
  <c r="Q61" i="17"/>
  <c r="I64" i="31"/>
  <c r="Q69" i="17"/>
  <c r="I72" i="31"/>
  <c r="Q77" i="17"/>
  <c r="I80" i="31"/>
  <c r="Q85" i="17"/>
  <c r="I88" i="31"/>
  <c r="Q93" i="17"/>
  <c r="I96" i="31"/>
  <c r="Q101" i="17"/>
  <c r="I104" i="31"/>
  <c r="Q109" i="17"/>
  <c r="I112" i="31"/>
  <c r="Q117" i="17"/>
  <c r="I120" i="31"/>
  <c r="Q125" i="17"/>
  <c r="I128" i="31"/>
  <c r="Q133" i="17"/>
  <c r="I136" i="31"/>
  <c r="Q141" i="17"/>
  <c r="I144" i="31"/>
  <c r="Q149" i="17"/>
  <c r="I152" i="31"/>
  <c r="R16" i="17"/>
  <c r="J19" i="31"/>
  <c r="R24" i="17"/>
  <c r="J27" i="31"/>
  <c r="R32" i="17"/>
  <c r="J35" i="31"/>
  <c r="R40" i="17"/>
  <c r="J43" i="31"/>
  <c r="R48" i="17"/>
  <c r="J51" i="31"/>
  <c r="R56" i="17"/>
  <c r="J59" i="31"/>
  <c r="R64" i="17"/>
  <c r="J67" i="31"/>
  <c r="R72" i="17"/>
  <c r="J75" i="31"/>
  <c r="R80" i="17"/>
  <c r="J83" i="31"/>
  <c r="R88" i="17"/>
  <c r="J91" i="31"/>
  <c r="R96" i="17"/>
  <c r="J99" i="31"/>
  <c r="R104" i="17"/>
  <c r="J107" i="31"/>
  <c r="R112" i="17"/>
  <c r="J115" i="31"/>
  <c r="R120" i="17"/>
  <c r="J123" i="31"/>
  <c r="R128" i="17"/>
  <c r="J131" i="31"/>
  <c r="R136" i="17"/>
  <c r="J139" i="31"/>
  <c r="R144" i="17"/>
  <c r="J147" i="31"/>
  <c r="R152" i="17"/>
  <c r="J155" i="31"/>
  <c r="Q64" i="17"/>
  <c r="I67" i="31"/>
  <c r="Q136" i="17"/>
  <c r="I139" i="31"/>
  <c r="R51" i="17"/>
  <c r="J54" i="31"/>
  <c r="R147" i="17"/>
  <c r="J150" i="31"/>
  <c r="Q18" i="17"/>
  <c r="I21" i="31"/>
  <c r="Q22" i="17"/>
  <c r="I25" i="31"/>
  <c r="Q30" i="17"/>
  <c r="I33" i="31"/>
  <c r="Q38" i="17"/>
  <c r="I41" i="31"/>
  <c r="Q46" i="17"/>
  <c r="I49" i="31"/>
  <c r="Q54" i="17"/>
  <c r="I57" i="31"/>
  <c r="Q62" i="17"/>
  <c r="I65" i="31"/>
  <c r="Q70" i="17"/>
  <c r="I73" i="31"/>
  <c r="Q78" i="17"/>
  <c r="I81" i="31"/>
  <c r="Q86" i="17"/>
  <c r="I89" i="31"/>
  <c r="Q94" i="17"/>
  <c r="I97" i="31"/>
  <c r="Q102" i="17"/>
  <c r="I105" i="31"/>
  <c r="Q110" i="17"/>
  <c r="I113" i="31"/>
  <c r="Q118" i="17"/>
  <c r="I121" i="31"/>
  <c r="Q126" i="17"/>
  <c r="I129" i="31"/>
  <c r="Q134" i="17"/>
  <c r="I137" i="31"/>
  <c r="Q142" i="17"/>
  <c r="I145" i="31"/>
  <c r="Q150" i="17"/>
  <c r="I153" i="31"/>
  <c r="R17" i="17"/>
  <c r="J20" i="31"/>
  <c r="R25" i="17"/>
  <c r="J28" i="31"/>
  <c r="R33" i="17"/>
  <c r="J36" i="31"/>
  <c r="R41" i="17"/>
  <c r="J44" i="31"/>
  <c r="R49" i="17"/>
  <c r="J52" i="31"/>
  <c r="R57" i="17"/>
  <c r="J60" i="31"/>
  <c r="R65" i="17"/>
  <c r="J68" i="31"/>
  <c r="R73" i="17"/>
  <c r="J76" i="31"/>
  <c r="R81" i="17"/>
  <c r="J84" i="31"/>
  <c r="R89" i="17"/>
  <c r="J92" i="31"/>
  <c r="R97" i="17"/>
  <c r="J100" i="31"/>
  <c r="R105" i="17"/>
  <c r="J108" i="31"/>
  <c r="R113" i="17"/>
  <c r="J116" i="31"/>
  <c r="R121" i="17"/>
  <c r="J124" i="31"/>
  <c r="R129" i="17"/>
  <c r="J132" i="31"/>
  <c r="R137" i="17"/>
  <c r="J140" i="31"/>
  <c r="R145" i="17"/>
  <c r="J148" i="31"/>
  <c r="R153" i="17"/>
  <c r="J156" i="31"/>
  <c r="Q48" i="17"/>
  <c r="I51" i="31"/>
  <c r="Q104" i="17"/>
  <c r="I107" i="31"/>
  <c r="R11" i="17"/>
  <c r="J14" i="31"/>
  <c r="R75" i="17"/>
  <c r="J78" i="31"/>
  <c r="R139" i="17"/>
  <c r="J142" i="31"/>
  <c r="Q14" i="17"/>
  <c r="I17" i="31"/>
  <c r="Q9" i="17"/>
  <c r="I12" i="31"/>
  <c r="Q15" i="17"/>
  <c r="I18" i="31"/>
  <c r="Q23" i="17"/>
  <c r="I26" i="31"/>
  <c r="Q31" i="17"/>
  <c r="I34" i="31"/>
  <c r="Q39" i="17"/>
  <c r="I42" i="31"/>
  <c r="Q47" i="17"/>
  <c r="I50" i="31"/>
  <c r="Q55" i="17"/>
  <c r="I58" i="31"/>
  <c r="Q63" i="17"/>
  <c r="I66" i="31"/>
  <c r="Q71" i="17"/>
  <c r="I74" i="31"/>
  <c r="Q79" i="17"/>
  <c r="I82" i="31"/>
  <c r="Q87" i="17"/>
  <c r="I90" i="31"/>
  <c r="Q95" i="17"/>
  <c r="I98" i="31"/>
  <c r="Q103" i="17"/>
  <c r="I106" i="31"/>
  <c r="Q111" i="17"/>
  <c r="I114" i="31"/>
  <c r="Q119" i="17"/>
  <c r="I122" i="31"/>
  <c r="Q127" i="17"/>
  <c r="I130" i="31"/>
  <c r="Q135" i="17"/>
  <c r="I138" i="31"/>
  <c r="Q143" i="17"/>
  <c r="I146" i="31"/>
  <c r="Q151" i="17"/>
  <c r="I154" i="31"/>
  <c r="R18" i="17"/>
  <c r="J21" i="31"/>
  <c r="R26" i="17"/>
  <c r="J29" i="31"/>
  <c r="R34" i="17"/>
  <c r="J37" i="31"/>
  <c r="R42" i="17"/>
  <c r="J45" i="31"/>
  <c r="R50" i="17"/>
  <c r="J53" i="31"/>
  <c r="R58" i="17"/>
  <c r="J61" i="31"/>
  <c r="R66" i="17"/>
  <c r="J69" i="31"/>
  <c r="R74" i="17"/>
  <c r="J77" i="31"/>
  <c r="R82" i="17"/>
  <c r="J85" i="31"/>
  <c r="R90" i="17"/>
  <c r="J93" i="31"/>
  <c r="R98" i="17"/>
  <c r="J101" i="31"/>
  <c r="R106" i="17"/>
  <c r="J109" i="31"/>
  <c r="R114" i="17"/>
  <c r="J117" i="31"/>
  <c r="R122" i="17"/>
  <c r="J125" i="31"/>
  <c r="R130" i="17"/>
  <c r="J133" i="31"/>
  <c r="R138" i="17"/>
  <c r="J141" i="31"/>
  <c r="R146" i="17"/>
  <c r="J149" i="31"/>
  <c r="N8" i="17" l="1"/>
  <c r="J8" i="17"/>
  <c r="I8" i="17"/>
  <c r="P8" i="17"/>
  <c r="D8" i="17"/>
  <c r="Q10" i="17"/>
  <c r="R10" i="17"/>
  <c r="I13" i="31"/>
  <c r="I11" i="31" s="1"/>
  <c r="J13" i="31"/>
  <c r="J11" i="31" s="1"/>
  <c r="H93" i="17"/>
  <c r="K11" i="18"/>
  <c r="K9" i="18" s="1"/>
  <c r="E11" i="18"/>
  <c r="E9" i="18" s="1"/>
  <c r="R8" i="17" l="1"/>
  <c r="Q8" i="17"/>
  <c r="H11" i="18"/>
  <c r="H9" i="18" s="1"/>
  <c r="I11" i="18"/>
  <c r="I9" i="18" s="1"/>
  <c r="H10" i="17"/>
  <c r="G11" i="18"/>
  <c r="G9" i="18" s="1"/>
  <c r="J11" i="18"/>
  <c r="J9" i="18" s="1"/>
  <c r="K138" i="31"/>
  <c r="O138" i="31" s="1"/>
  <c r="K152" i="31"/>
  <c r="O152" i="31" s="1"/>
  <c r="K153" i="31"/>
  <c r="O153" i="31" s="1"/>
  <c r="K124" i="31"/>
  <c r="O124" i="31" s="1"/>
  <c r="K126" i="31"/>
  <c r="O126" i="31" s="1"/>
  <c r="K154" i="31"/>
  <c r="O154" i="31" s="1"/>
  <c r="K128" i="31"/>
  <c r="O128" i="31" s="1"/>
  <c r="K131" i="31"/>
  <c r="O131" i="31" s="1"/>
  <c r="K155" i="31"/>
  <c r="O155" i="31" s="1"/>
  <c r="K125" i="31"/>
  <c r="O125" i="31" s="1"/>
  <c r="K139" i="31"/>
  <c r="O139" i="31" s="1"/>
  <c r="K130" i="31"/>
  <c r="O130" i="31" s="1"/>
  <c r="K132" i="31"/>
  <c r="O132" i="31" s="1"/>
  <c r="K156" i="31"/>
  <c r="O156" i="31" s="1"/>
  <c r="K136" i="31"/>
  <c r="O136" i="31" s="1"/>
  <c r="K95" i="31"/>
  <c r="O95" i="31" s="1"/>
  <c r="K127" i="31"/>
  <c r="O127" i="31" s="1"/>
  <c r="K121" i="31"/>
  <c r="O121" i="31" s="1"/>
  <c r="K133" i="31"/>
  <c r="O133" i="31" s="1"/>
  <c r="K69" i="31"/>
  <c r="O69" i="31" s="1"/>
  <c r="K137" i="31"/>
  <c r="O137" i="31" s="1"/>
  <c r="K151" i="31"/>
  <c r="O151" i="31" s="1"/>
  <c r="K129" i="31"/>
  <c r="O129" i="31" s="1"/>
  <c r="K118" i="31"/>
  <c r="O118" i="31" s="1"/>
  <c r="K119" i="31"/>
  <c r="O119" i="31" s="1"/>
  <c r="K67" i="31"/>
  <c r="O67" i="31" s="1"/>
  <c r="K98" i="31"/>
  <c r="O98" i="31" s="1"/>
  <c r="K122" i="31"/>
  <c r="O122" i="31" s="1"/>
  <c r="K134" i="31"/>
  <c r="O134" i="31" s="1"/>
  <c r="K150" i="31"/>
  <c r="O150" i="31" s="1"/>
  <c r="K120" i="31"/>
  <c r="O120" i="31" s="1"/>
  <c r="K68" i="31"/>
  <c r="O68" i="31" s="1"/>
  <c r="K123" i="31"/>
  <c r="O123" i="31" s="1"/>
  <c r="K135" i="31"/>
  <c r="O135" i="31" s="1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H8" i="17" l="1"/>
  <c r="K12" i="31"/>
  <c r="F11" i="18"/>
  <c r="F9" i="18" s="1"/>
  <c r="K116" i="31"/>
  <c r="O116" i="31" s="1"/>
  <c r="K39" i="31"/>
  <c r="O39" i="31" s="1"/>
  <c r="K71" i="31"/>
  <c r="O71" i="31" s="1"/>
  <c r="K58" i="31"/>
  <c r="O58" i="31" s="1"/>
  <c r="K114" i="31"/>
  <c r="O114" i="31" s="1"/>
  <c r="K110" i="31"/>
  <c r="O110" i="31" s="1"/>
  <c r="K89" i="31"/>
  <c r="O89" i="31" s="1"/>
  <c r="K113" i="31"/>
  <c r="O113" i="31" s="1"/>
  <c r="K44" i="31"/>
  <c r="O44" i="31" s="1"/>
  <c r="K107" i="31"/>
  <c r="O107" i="31" s="1"/>
  <c r="K57" i="31"/>
  <c r="O57" i="31" s="1"/>
  <c r="K15" i="31"/>
  <c r="O15" i="31" s="1"/>
  <c r="K100" i="31"/>
  <c r="O100" i="31" s="1"/>
  <c r="K106" i="31"/>
  <c r="O106" i="31" s="1"/>
  <c r="K27" i="31"/>
  <c r="O27" i="31" s="1"/>
  <c r="K109" i="31"/>
  <c r="O109" i="31" s="1"/>
  <c r="K36" i="31"/>
  <c r="O36" i="31" s="1"/>
  <c r="K91" i="31"/>
  <c r="O91" i="31" s="1"/>
  <c r="K81" i="31"/>
  <c r="O81" i="31" s="1"/>
  <c r="K21" i="31"/>
  <c r="O21" i="31" s="1"/>
  <c r="K41" i="31"/>
  <c r="O41" i="31" s="1"/>
  <c r="K104" i="31"/>
  <c r="O104" i="31" s="1"/>
  <c r="K26" i="31"/>
  <c r="O26" i="31" s="1"/>
  <c r="K83" i="31"/>
  <c r="O83" i="31" s="1"/>
  <c r="K73" i="31"/>
  <c r="O73" i="31" s="1"/>
  <c r="K88" i="31"/>
  <c r="O88" i="31" s="1"/>
  <c r="K23" i="31"/>
  <c r="O23" i="31" s="1"/>
  <c r="K147" i="31"/>
  <c r="O147" i="31" s="1"/>
  <c r="K40" i="31"/>
  <c r="O40" i="31" s="1"/>
  <c r="K47" i="31"/>
  <c r="O47" i="31" s="1"/>
  <c r="K50" i="31"/>
  <c r="O50" i="31" s="1"/>
  <c r="K65" i="31"/>
  <c r="O65" i="31" s="1"/>
  <c r="K54" i="31"/>
  <c r="O54" i="31" s="1"/>
  <c r="K76" i="31"/>
  <c r="O76" i="31" s="1"/>
  <c r="K75" i="31"/>
  <c r="O75" i="31" s="1"/>
  <c r="K59" i="31"/>
  <c r="O59" i="31" s="1"/>
  <c r="K80" i="31"/>
  <c r="O80" i="31" s="1"/>
  <c r="K62" i="31"/>
  <c r="O62" i="31" s="1"/>
  <c r="K111" i="31"/>
  <c r="O111" i="31" s="1"/>
  <c r="K82" i="31"/>
  <c r="O82" i="31" s="1"/>
  <c r="K66" i="31"/>
  <c r="O66" i="31" s="1"/>
  <c r="K64" i="31"/>
  <c r="O64" i="31" s="1"/>
  <c r="K35" i="31"/>
  <c r="O35" i="31" s="1"/>
  <c r="K148" i="31"/>
  <c r="O148" i="31" s="1"/>
  <c r="K72" i="31"/>
  <c r="O72" i="31" s="1"/>
  <c r="K46" i="31"/>
  <c r="O46" i="31" s="1"/>
  <c r="K99" i="31"/>
  <c r="O99" i="31" s="1"/>
  <c r="K103" i="31"/>
  <c r="O103" i="31" s="1"/>
  <c r="K145" i="31"/>
  <c r="O145" i="31" s="1"/>
  <c r="K140" i="31"/>
  <c r="O140" i="31" s="1"/>
  <c r="K93" i="31"/>
  <c r="O93" i="31" s="1"/>
  <c r="K74" i="31"/>
  <c r="O74" i="31" s="1"/>
  <c r="K17" i="31"/>
  <c r="O17" i="31" s="1"/>
  <c r="K117" i="31"/>
  <c r="O117" i="31" s="1"/>
  <c r="K33" i="31"/>
  <c r="O33" i="31" s="1"/>
  <c r="K20" i="31"/>
  <c r="O20" i="31" s="1"/>
  <c r="K94" i="31"/>
  <c r="O94" i="31" s="1"/>
  <c r="K32" i="31"/>
  <c r="O32" i="31" s="1"/>
  <c r="K146" i="31"/>
  <c r="O146" i="31" s="1"/>
  <c r="K101" i="31"/>
  <c r="O101" i="31" s="1"/>
  <c r="K30" i="31"/>
  <c r="O30" i="31" s="1"/>
  <c r="K51" i="31"/>
  <c r="O51" i="31" s="1"/>
  <c r="K149" i="31"/>
  <c r="O149" i="31" s="1"/>
  <c r="K85" i="31"/>
  <c r="O85" i="31" s="1"/>
  <c r="K90" i="31"/>
  <c r="O90" i="31" s="1"/>
  <c r="K102" i="31"/>
  <c r="O102" i="31" s="1"/>
  <c r="K77" i="31"/>
  <c r="O77" i="31" s="1"/>
  <c r="K24" i="31"/>
  <c r="O24" i="31" s="1"/>
  <c r="K42" i="31"/>
  <c r="O42" i="31" s="1"/>
  <c r="K112" i="31"/>
  <c r="O112" i="31" s="1"/>
  <c r="K86" i="31"/>
  <c r="O86" i="31" s="1"/>
  <c r="K61" i="31"/>
  <c r="O61" i="31" s="1"/>
  <c r="K43" i="31"/>
  <c r="O43" i="31" s="1"/>
  <c r="K141" i="31"/>
  <c r="O141" i="31" s="1"/>
  <c r="K108" i="31"/>
  <c r="O108" i="31" s="1"/>
  <c r="K78" i="31"/>
  <c r="O78" i="31" s="1"/>
  <c r="K34" i="31"/>
  <c r="O34" i="31" s="1"/>
  <c r="K49" i="31"/>
  <c r="O49" i="31" s="1"/>
  <c r="K56" i="31"/>
  <c r="O56" i="31" s="1"/>
  <c r="K53" i="31"/>
  <c r="O53" i="31" s="1"/>
  <c r="K25" i="31"/>
  <c r="O25" i="31" s="1"/>
  <c r="K105" i="31"/>
  <c r="O105" i="31" s="1"/>
  <c r="K63" i="31"/>
  <c r="O63" i="31" s="1"/>
  <c r="G142" i="17"/>
  <c r="F142" i="17" s="1"/>
  <c r="S142" i="17" s="1"/>
  <c r="K115" i="31"/>
  <c r="O115" i="31" s="1"/>
  <c r="K38" i="31"/>
  <c r="O38" i="31" s="1"/>
  <c r="K70" i="31"/>
  <c r="O70" i="31" s="1"/>
  <c r="K45" i="31"/>
  <c r="O45" i="31" s="1"/>
  <c r="K60" i="31"/>
  <c r="O60" i="31" s="1"/>
  <c r="K143" i="31"/>
  <c r="O143" i="31" s="1"/>
  <c r="K142" i="31"/>
  <c r="O142" i="31" s="1"/>
  <c r="K48" i="31"/>
  <c r="O48" i="31" s="1"/>
  <c r="K144" i="31"/>
  <c r="O144" i="31" s="1"/>
  <c r="K16" i="31"/>
  <c r="O16" i="31" s="1"/>
  <c r="K92" i="31"/>
  <c r="O92" i="31" s="1"/>
  <c r="K18" i="31"/>
  <c r="O18" i="31" s="1"/>
  <c r="K37" i="31"/>
  <c r="O37" i="31" s="1"/>
  <c r="K31" i="31"/>
  <c r="O31" i="31" s="1"/>
  <c r="K22" i="31"/>
  <c r="O22" i="31" s="1"/>
  <c r="K87" i="31"/>
  <c r="O87" i="31" s="1"/>
  <c r="K84" i="31"/>
  <c r="O84" i="31" s="1"/>
  <c r="K52" i="31"/>
  <c r="O52" i="31" s="1"/>
  <c r="K29" i="31"/>
  <c r="O29" i="31" s="1"/>
  <c r="K28" i="31"/>
  <c r="O28" i="31" s="1"/>
  <c r="K19" i="31"/>
  <c r="O19" i="31" s="1"/>
  <c r="K79" i="31"/>
  <c r="O79" i="31" s="1"/>
  <c r="K55" i="31"/>
  <c r="O55" i="31" s="1"/>
  <c r="K14" i="31"/>
  <c r="O14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S9" i="17" l="1"/>
  <c r="F11" i="17"/>
  <c r="S11" i="17" s="1"/>
  <c r="O12" i="31"/>
  <c r="F38" i="17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45" i="17"/>
  <c r="S45" i="17" s="1"/>
  <c r="F36" i="17"/>
  <c r="S36" i="17" s="1"/>
  <c r="F87" i="17"/>
  <c r="S87" i="17" s="1"/>
  <c r="F91" i="17"/>
  <c r="S91" i="17" s="1"/>
  <c r="F81" i="17"/>
  <c r="S81" i="17" s="1"/>
  <c r="D11" i="18"/>
  <c r="D9" i="18" s="1"/>
  <c r="G93" i="17" l="1"/>
  <c r="G10" i="17" s="1"/>
  <c r="G8" i="17" l="1"/>
  <c r="F93" i="17"/>
  <c r="K96" i="31"/>
  <c r="O96" i="31" l="1"/>
  <c r="S93" i="17"/>
  <c r="E9" i="35" l="1"/>
  <c r="E7" i="35" s="1"/>
  <c r="D93" i="35"/>
  <c r="D9" i="35" s="1"/>
  <c r="D7" i="35" s="1"/>
  <c r="O94" i="17" l="1"/>
  <c r="F97" i="31" l="1"/>
  <c r="F94" i="17"/>
  <c r="O10" i="17"/>
  <c r="O8" i="17" l="1"/>
  <c r="S94" i="17"/>
  <c r="F10" i="17"/>
  <c r="F13" i="31"/>
  <c r="F11" i="31" s="1"/>
  <c r="K97" i="31"/>
  <c r="F8" i="17" l="1"/>
  <c r="O97" i="31"/>
  <c r="K13" i="31"/>
  <c r="K11" i="31" s="1"/>
  <c r="S10" i="17"/>
  <c r="S8" i="17" l="1"/>
  <c r="O13" i="31"/>
  <c r="O11" i="31" s="1"/>
</calcChain>
</file>

<file path=xl/sharedStrings.xml><?xml version="1.0" encoding="utf-8"?>
<sst xmlns="http://schemas.openxmlformats.org/spreadsheetml/2006/main" count="4729" uniqueCount="423">
  <si>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</si>
  <si>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</si>
  <si>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</si>
  <si>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</si>
  <si>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</si>
  <si>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</si>
  <si>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</si>
  <si>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</si>
  <si>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</si>
  <si>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</si>
  <si>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</si>
  <si>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</si>
  <si>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</si>
  <si>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</si>
  <si>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</si>
  <si>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</si>
  <si>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</si>
  <si>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</si>
  <si>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</si>
  <si>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</si>
  <si>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</si>
  <si>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</si>
  <si>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</si>
  <si>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</si>
  <si>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</si>
  <si>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</si>
  <si>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</si>
  <si>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</si>
  <si>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</si>
  <si>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</si>
  <si>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</si>
  <si>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</si>
  <si>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</si>
  <si>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</si>
  <si>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</si>
  <si>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</si>
  <si>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</si>
  <si>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</si>
  <si>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</si>
  <si>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</si>
  <si>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</si>
  <si>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</si>
  <si>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</si>
  <si>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</si>
  <si>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</si>
  <si>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</si>
  <si>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</si>
  <si>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</si>
  <si>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</si>
  <si>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</si>
  <si>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</si>
  <si>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</si>
  <si>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</si>
  <si>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</si>
  <si>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</si>
  <si>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</si>
  <si>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</si>
  <si>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</si>
  <si>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</si>
  <si>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</si>
  <si>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</si>
  <si>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</si>
  <si>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</si>
  <si>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</si>
  <si>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</si>
  <si>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</si>
  <si>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</si>
  <si>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</si>
  <si>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</si>
  <si>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</si>
  <si>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</si>
  <si>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</si>
  <si>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</si>
  <si>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</si>
  <si>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</si>
  <si>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</si>
  <si>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</si>
  <si>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</si>
  <si>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</si>
  <si>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</si>
  <si>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</si>
  <si>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</si>
  <si>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</si>
  <si>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</si>
  <si>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</si>
  <si>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</si>
  <si>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</si>
  <si>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</si>
  <si>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</si>
  <si>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</si>
  <si>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</si>
  <si>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</si>
  <si>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</si>
  <si>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</si>
  <si>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</si>
  <si>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</si>
  <si>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</si>
  <si>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</si>
  <si>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</si>
  <si>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</si>
  <si>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</si>
  <si>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</si>
  <si>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</si>
  <si>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</si>
  <si>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</si>
  <si>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</si>
  <si>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</si>
  <si>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</si>
  <si>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</si>
  <si>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</si>
  <si>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</si>
  <si>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</si>
  <si>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</si>
  <si>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</si>
  <si>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</si>
  <si>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</si>
  <si>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</si>
  <si>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</si>
  <si>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</si>
  <si>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</si>
  <si>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</si>
  <si>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</si>
  <si>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</si>
  <si>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</si>
  <si>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</si>
  <si>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</si>
  <si>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</si>
  <si>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</si>
  <si>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</si>
  <si>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</si>
  <si>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</si>
  <si>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</si>
  <si>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</si>
  <si>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</si>
  <si>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</si>
  <si>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</si>
  <si>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</si>
  <si>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</si>
  <si>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</si>
  <si>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</si>
  <si>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</si>
  <si>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</si>
  <si>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</si>
  <si>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</si>
  <si>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</si>
  <si>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</si>
  <si>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</si>
  <si>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</si>
  <si>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</si>
  <si>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</si>
  <si>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</si>
  <si>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</si>
  <si>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</si>
  <si>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</si>
  <si>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</si>
  <si>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</si>
  <si>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</si>
  <si>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</si>
  <si>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</si>
  <si>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</si>
  <si>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</si>
  <si>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</si>
  <si>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</si>
  <si>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</si>
  <si>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</si>
  <si>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</si>
  <si>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</si>
  <si>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</si>
  <si>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</si>
  <si>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</si>
  <si>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</si>
  <si>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</si>
  <si>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</si>
  <si>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</si>
  <si>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</si>
  <si>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</si>
  <si>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</si>
  <si>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</si>
  <si>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</si>
  <si>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</si>
  <si>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</si>
  <si>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</si>
  <si>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</si>
  <si>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</si>
  <si>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</si>
  <si>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</si>
  <si>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</si>
  <si>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</si>
  <si>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</si>
  <si>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</si>
  <si>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</si>
  <si>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</si>
  <si>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</si>
  <si>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</si>
  <si>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</si>
  <si>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</si>
  <si>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</si>
  <si>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</si>
  <si>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</si>
  <si>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</si>
  <si>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</si>
  <si>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</si>
  <si>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</si>
  <si>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</si>
  <si>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</si>
  <si>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</si>
  <si>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</si>
  <si>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</si>
  <si>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</si>
  <si>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</si>
  <si>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</si>
  <si>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</si>
  <si>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</si>
  <si>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</si>
  <si>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</si>
  <si>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</si>
  <si>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</si>
  <si>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</si>
  <si>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</si>
  <si>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</si>
  <si>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</si>
  <si>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</si>
  <si>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</si>
  <si>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</si>
  <si>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</si>
  <si>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</si>
  <si>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</si>
  <si>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</si>
  <si>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</si>
  <si>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</si>
  <si>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</si>
  <si>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</si>
  <si>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</si>
  <si>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</si>
  <si>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</si>
  <si>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</si>
  <si>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</si>
  <si>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</si>
  <si>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</si>
  <si>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</si>
  <si>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</si>
  <si>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</si>
  <si>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</si>
  <si>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</si>
  <si>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</si>
  <si>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</si>
  <si>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</si>
  <si>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</si>
  <si>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</si>
  <si>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</si>
  <si>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</si>
  <si>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</si>
  <si>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</si>
  <si>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</si>
  <si>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</si>
  <si>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</si>
  <si>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</si>
  <si>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</si>
  <si>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</si>
  <si>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</si>
  <si>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</si>
  <si>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</si>
  <si>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</si>
  <si>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</si>
  <si>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</si>
  <si>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</si>
  <si>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</si>
  <si>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</si>
  <si>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</si>
  <si>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</si>
  <si>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</si>
  <si>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</si>
  <si>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</si>
  <si>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</si>
  <si>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</si>
  <si>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</si>
  <si>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</si>
  <si>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</si>
  <si>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</si>
  <si>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</si>
  <si>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</si>
  <si>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</si>
  <si>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</si>
  <si>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</si>
  <si>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</si>
  <si>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</si>
  <si>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</si>
  <si>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</si>
  <si>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</si>
  <si>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</si>
  <si>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</si>
  <si>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</si>
  <si>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</si>
  <si>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</si>
  <si>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</si>
  <si>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</si>
  <si>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</si>
  <si>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</si>
  <si>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</si>
  <si>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</si>
  <si>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</si>
  <si>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</si>
  <si>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</si>
  <si>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</si>
  <si>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</si>
  <si>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</si>
  <si>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</si>
  <si>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</si>
  <si>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</si>
  <si>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</si>
  <si>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</si>
  <si>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</si>
  <si>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</si>
  <si>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</si>
  <si>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</si>
  <si>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</si>
  <si>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</si>
  <si>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</si>
  <si>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</si>
  <si>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</si>
  <si>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</si>
  <si>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</si>
  <si>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</si>
  <si>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</si>
  <si>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</si>
  <si>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</si>
  <si>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</si>
  <si>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</si>
  <si>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</si>
  <si>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</si>
  <si>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</si>
  <si>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</si>
  <si>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</si>
  <si>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</si>
  <si>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</si>
  <si>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</si>
  <si>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</si>
  <si>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</si>
  <si>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</si>
  <si>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</si>
  <si>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</si>
  <si>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</si>
  <si>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</si>
  <si>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</si>
  <si>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</si>
  <si>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</si>
  <si>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</si>
  <si>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</si>
  <si>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</si>
  <si>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</si>
  <si>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</si>
  <si>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</si>
  <si>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</si>
  <si>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</si>
  <si>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</si>
  <si>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</si>
  <si>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</si>
  <si>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</si>
  <si>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</si>
  <si>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</si>
  <si>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</si>
  <si>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</si>
  <si>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</si>
  <si>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</si>
  <si>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</si>
  <si>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</si>
  <si>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</si>
  <si>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</si>
  <si>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</si>
  <si>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</si>
  <si>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</si>
  <si>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</si>
  <si>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</si>
  <si>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</si>
  <si>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</si>
  <si>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</si>
  <si>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</si>
  <si>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</si>
  <si>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</si>
  <si>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</si>
  <si>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</si>
  <si>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</si>
  <si>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</si>
  <si>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</si>
  <si>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</si>
  <si>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</si>
  <si>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</si>
  <si>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</si>
  <si>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</si>
  <si>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</si>
  <si>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</si>
  <si>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</si>
  <si>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</si>
  <si>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</si>
  <si>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</si>
  <si>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</si>
  <si>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</si>
  <si>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</si>
  <si>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 xml:space="preserve">Плановые объемы финансового обеспечения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</si>
  <si>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</si>
  <si>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</si>
  <si>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</si>
  <si>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</si>
  <si>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</si>
  <si>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</si>
  <si>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>Уточнение плановых объемов финансового обеспечения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</si>
  <si>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АНМО "Уфимский хоспис"</t>
  </si>
  <si>
    <t>020051</t>
  </si>
  <si>
    <t>Плановые объемы финансового обеспечения по программе ОМС на 2023 год в стационарных условиях</t>
  </si>
  <si>
    <t xml:space="preserve">Плановые объемы финансового обеспечения по Базовой программе ОМС на 2023 год в амбулаторных условиях  (посещения в неотложной форме). </t>
  </si>
  <si>
    <t>Исследование уровня хлоридов в поте</t>
  </si>
  <si>
    <t>Дополнительное финансовое обеспечение в соответствии с распоряжением Правительства Российской Федерации от 23.11.2023 №3308-р.</t>
  </si>
  <si>
    <t xml:space="preserve">Плановые объемы финансирования по Базовой программе ОМС на 2022 год в амбулаторных условиях (объем средств на выплаты по показателям результативности). </t>
  </si>
  <si>
    <t>В амбулаторных условиях объем средств по показателям результативности за 12 месяцев</t>
  </si>
  <si>
    <t>в том числе за счет средств</t>
  </si>
  <si>
    <t>посещений с профилактическими целями</t>
  </si>
  <si>
    <t>обращений в связи с заболеваниями</t>
  </si>
  <si>
    <t>Всего Базовая программа ОМС по Протоколу           1-24</t>
  </si>
  <si>
    <t>Итого Территориальная программа ОМС (Протокол № 1-24)</t>
  </si>
  <si>
    <t>заседания Комиссии по разработке</t>
  </si>
  <si>
    <t>территориальной программы ОМС в РБ</t>
  </si>
  <si>
    <t xml:space="preserve">   от 12.01.2024 № 1-24</t>
  </si>
  <si>
    <t xml:space="preserve">Приложение 2 к Протоколу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</si>
</sst>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40">
    <xf numFmtId="0" fontId="0" fillId="0" borderId="0"/>
    <xf numFmtId="0" fontId="11" fillId="0" borderId="0"/>
    <xf numFmtId="0" fontId="12" fillId="0" borderId="0"/>
    <xf numFmtId="0" fontId="13" fillId="0" borderId="0"/>
    <xf numFmtId="166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0" fillId="0" borderId="0"/>
    <xf numFmtId="0" fontId="12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3" applyNumberFormat="0" applyAlignment="0" applyProtection="0"/>
    <xf numFmtId="0" fontId="20" fillId="23" borderId="4" applyNumberFormat="0" applyAlignment="0" applyProtection="0"/>
    <xf numFmtId="0" fontId="21" fillId="0" borderId="0"/>
    <xf numFmtId="166" fontId="14" fillId="0" borderId="0" applyBorder="0" applyProtection="0"/>
    <xf numFmtId="166" fontId="14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Border="0" applyProtection="0">
      <alignment horizontal="center" textRotation="90"/>
    </xf>
    <xf numFmtId="0" fontId="29" fillId="9" borderId="3" applyNumberFormat="0" applyAlignment="0" applyProtection="0"/>
    <xf numFmtId="0" fontId="30" fillId="0" borderId="8" applyNumberFormat="0" applyFill="0" applyAlignment="0" applyProtection="0"/>
    <xf numFmtId="0" fontId="31" fillId="24" borderId="0" applyNumberFormat="0" applyBorder="0" applyAlignment="0" applyProtection="0"/>
    <xf numFmtId="0" fontId="10" fillId="25" borderId="9" applyNumberFormat="0" applyFont="0" applyAlignment="0" applyProtection="0"/>
    <xf numFmtId="0" fontId="32" fillId="22" borderId="10" applyNumberFormat="0" applyAlignment="0" applyProtection="0"/>
    <xf numFmtId="0" fontId="33" fillId="0" borderId="0" applyNumberFormat="0" applyBorder="0" applyProtection="0"/>
    <xf numFmtId="167" fontId="33" fillId="0" borderId="0" applyBorder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29" fillId="9" borderId="3" applyNumberFormat="0" applyAlignment="0" applyProtection="0"/>
    <xf numFmtId="0" fontId="32" fillId="22" borderId="10" applyNumberFormat="0" applyAlignment="0" applyProtection="0"/>
    <xf numFmtId="0" fontId="19" fillId="22" borderId="3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20" fillId="23" borderId="4" applyNumberFormat="0" applyAlignment="0" applyProtection="0"/>
    <xf numFmtId="0" fontId="3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7" fillId="0" borderId="0"/>
    <xf numFmtId="0" fontId="21" fillId="0" borderId="0"/>
    <xf numFmtId="0" fontId="38" fillId="0" borderId="0"/>
    <xf numFmtId="0" fontId="38" fillId="0" borderId="0"/>
    <xf numFmtId="0" fontId="39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2" fillId="0" borderId="0"/>
    <xf numFmtId="0" fontId="5" fillId="0" borderId="0"/>
    <xf numFmtId="0" fontId="15" fillId="0" borderId="0"/>
    <xf numFmtId="0" fontId="37" fillId="0" borderId="0"/>
    <xf numFmtId="0" fontId="37" fillId="0" borderId="0"/>
    <xf numFmtId="0" fontId="1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5" borderId="9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41" fillId="0" borderId="0" applyFill="0" applyBorder="0" applyAlignment="0" applyProtection="0"/>
    <xf numFmtId="164" fontId="37" fillId="0" borderId="0" applyFont="0" applyFill="0" applyBorder="0" applyAlignment="0" applyProtection="0"/>
    <xf numFmtId="0" fontId="24" fillId="6" borderId="0" applyNumberFormat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0" fontId="16" fillId="0" borderId="0"/>
    <xf numFmtId="0" fontId="10" fillId="0" borderId="0"/>
    <xf numFmtId="0" fontId="37" fillId="0" borderId="0"/>
    <xf numFmtId="0" fontId="12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2" fillId="0" borderId="0"/>
    <xf numFmtId="0" fontId="1" fillId="0" borderId="0"/>
  </cellStyleXfs>
  <cellXfs count="266">
    <xf numFmtId="0" fontId="0" fillId="0" borderId="0" xfId="0"/>
    <xf numFmtId="0" fontId="44" fillId="3" borderId="0" xfId="0" applyFont="1" applyFill="1" applyAlignment="1">
      <alignment horizontal="right" vertical="center"/>
    </xf>
    <xf numFmtId="0" fontId="45" fillId="2" borderId="0" xfId="0" applyFont="1" applyFill="1" applyAlignment="1">
      <alignment horizontal="right" vertical="center"/>
    </xf>
    <xf numFmtId="0" fontId="45" fillId="3" borderId="0" xfId="0" applyFont="1" applyFill="1" applyAlignment="1">
      <alignment horizontal="right" vertical="center"/>
    </xf>
    <xf numFmtId="3" fontId="44" fillId="2" borderId="0" xfId="0" applyNumberFormat="1" applyFont="1" applyFill="1" applyAlignment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3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right" vertical="center"/>
    </xf>
    <xf numFmtId="0" fontId="44" fillId="2" borderId="0" xfId="0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left" vertical="center" wrapText="1"/>
    </xf>
    <xf numFmtId="4" fontId="45" fillId="3" borderId="1" xfId="0" applyNumberFormat="1" applyFont="1" applyFill="1" applyBorder="1" applyAlignment="1">
      <alignment vertical="center" wrapText="1"/>
    </xf>
    <xf numFmtId="49" fontId="44" fillId="3" borderId="1" xfId="2" applyNumberFormat="1" applyFont="1" applyFill="1" applyBorder="1" applyAlignment="1">
      <alignment horizontal="center" vertical="center" wrapText="1"/>
    </xf>
    <xf numFmtId="0" fontId="47" fillId="3" borderId="1" xfId="2" applyFont="1" applyFill="1" applyBorder="1" applyAlignment="1">
      <alignment horizontal="left" vertical="center" wrapText="1"/>
    </xf>
    <xf numFmtId="0" fontId="44" fillId="3" borderId="1" xfId="2" applyFont="1" applyFill="1" applyBorder="1" applyAlignment="1">
      <alignment horizontal="center" vertical="center" wrapText="1"/>
    </xf>
    <xf numFmtId="49" fontId="44" fillId="3" borderId="1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left" vertical="center" wrapText="1"/>
    </xf>
    <xf numFmtId="0" fontId="45" fillId="3" borderId="1" xfId="2" applyFont="1" applyFill="1" applyBorder="1" applyAlignment="1">
      <alignment horizontal="left" vertical="center" wrapText="1"/>
    </xf>
    <xf numFmtId="49" fontId="44" fillId="3" borderId="1" xfId="0" applyNumberFormat="1" applyFont="1" applyFill="1" applyBorder="1" applyAlignment="1">
      <alignment horizontal="center" vertical="center"/>
    </xf>
    <xf numFmtId="49" fontId="44" fillId="3" borderId="1" xfId="2" applyNumberFormat="1" applyFont="1" applyFill="1" applyBorder="1" applyAlignment="1">
      <alignment horizontal="left" vertical="center" wrapText="1"/>
    </xf>
    <xf numFmtId="49" fontId="47" fillId="3" borderId="1" xfId="2" applyNumberFormat="1" applyFont="1" applyFill="1" applyBorder="1" applyAlignment="1">
      <alignment horizontal="center" vertical="center"/>
    </xf>
    <xf numFmtId="0" fontId="44" fillId="0" borderId="1" xfId="2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right" vertical="center"/>
    </xf>
    <xf numFmtId="49" fontId="44" fillId="0" borderId="1" xfId="2" applyNumberFormat="1" applyFont="1" applyFill="1" applyBorder="1" applyAlignment="1">
      <alignment horizontal="center" vertical="center" wrapText="1"/>
    </xf>
    <xf numFmtId="0" fontId="44" fillId="0" borderId="1" xfId="2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/>
    </xf>
    <xf numFmtId="49" fontId="44" fillId="3" borderId="1" xfId="2" applyNumberFormat="1" applyFont="1" applyFill="1" applyBorder="1" applyAlignment="1">
      <alignment horizontal="center" vertical="center"/>
    </xf>
    <xf numFmtId="49" fontId="44" fillId="0" borderId="1" xfId="2" applyNumberFormat="1" applyFont="1" applyFill="1" applyBorder="1" applyAlignment="1">
      <alignment horizontal="center" vertical="center"/>
    </xf>
    <xf numFmtId="0" fontId="44" fillId="3" borderId="18" xfId="195" applyFont="1" applyFill="1" applyBorder="1" applyAlignment="1">
      <alignment horizontal="left" vertical="center" wrapText="1"/>
    </xf>
    <xf numFmtId="3" fontId="51" fillId="3" borderId="18" xfId="0" applyNumberFormat="1" applyFont="1" applyFill="1" applyBorder="1" applyAlignment="1">
      <alignment horizontal="center" vertical="center" wrapText="1"/>
    </xf>
    <xf numFmtId="3" fontId="55" fillId="0" borderId="18" xfId="234" applyNumberFormat="1" applyFont="1" applyFill="1" applyBorder="1" applyAlignment="1">
      <alignment horizontal="center" vertical="center" wrapText="1"/>
    </xf>
    <xf numFmtId="3" fontId="47" fillId="3" borderId="1" xfId="2" applyNumberFormat="1" applyFont="1" applyFill="1" applyBorder="1" applyAlignment="1">
      <alignment horizontal="center" vertical="center"/>
    </xf>
    <xf numFmtId="3" fontId="49" fillId="3" borderId="1" xfId="0" applyNumberFormat="1" applyFont="1" applyFill="1" applyBorder="1" applyAlignment="1">
      <alignment horizontal="left" vertical="center" wrapText="1"/>
    </xf>
    <xf numFmtId="169" fontId="47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3" fontId="47" fillId="3" borderId="12" xfId="2" applyNumberFormat="1" applyFont="1" applyFill="1" applyBorder="1" applyAlignment="1">
      <alignment horizontal="center" vertical="center"/>
    </xf>
    <xf numFmtId="3" fontId="49" fillId="3" borderId="12" xfId="0" applyNumberFormat="1" applyFont="1" applyFill="1" applyBorder="1" applyAlignment="1">
      <alignment horizontal="left" vertical="center" wrapText="1"/>
    </xf>
    <xf numFmtId="0" fontId="44" fillId="3" borderId="1" xfId="0" applyFont="1" applyFill="1" applyBorder="1" applyAlignment="1">
      <alignment horizontal="left" vertical="center"/>
    </xf>
    <xf numFmtId="3" fontId="44" fillId="3" borderId="18" xfId="2" applyNumberFormat="1" applyFont="1" applyFill="1" applyBorder="1" applyAlignment="1">
      <alignment horizontal="left" vertical="center" wrapText="1"/>
    </xf>
    <xf numFmtId="3" fontId="44" fillId="3" borderId="18" xfId="0" applyNumberFormat="1" applyFont="1" applyFill="1" applyBorder="1" applyAlignment="1">
      <alignment horizontal="right" vertical="center"/>
    </xf>
    <xf numFmtId="3" fontId="45" fillId="26" borderId="18" xfId="0" applyNumberFormat="1" applyFont="1" applyFill="1" applyBorder="1" applyAlignment="1">
      <alignment horizontal="right" vertical="center"/>
    </xf>
    <xf numFmtId="3" fontId="45" fillId="3" borderId="18" xfId="0" applyNumberFormat="1" applyFont="1" applyFill="1" applyBorder="1" applyAlignment="1">
      <alignment horizontal="right" vertical="center"/>
    </xf>
    <xf numFmtId="3" fontId="44" fillId="0" borderId="18" xfId="0" applyNumberFormat="1" applyFont="1" applyFill="1" applyBorder="1" applyAlignment="1">
      <alignment horizontal="right" vertical="center"/>
    </xf>
    <xf numFmtId="3" fontId="44" fillId="2" borderId="18" xfId="0" applyNumberFormat="1" applyFont="1" applyFill="1" applyBorder="1" applyAlignment="1">
      <alignment horizontal="right" vertical="center"/>
    </xf>
    <xf numFmtId="3" fontId="51" fillId="3" borderId="18" xfId="0" applyNumberFormat="1" applyFont="1" applyFill="1" applyBorder="1" applyAlignment="1">
      <alignment horizontal="center" vertical="center" wrapText="1"/>
    </xf>
    <xf numFmtId="4" fontId="44" fillId="2" borderId="0" xfId="0" applyNumberFormat="1" applyFont="1" applyFill="1" applyAlignment="1">
      <alignment horizontal="right" vertical="center"/>
    </xf>
    <xf numFmtId="4" fontId="45" fillId="26" borderId="18" xfId="0" applyNumberFormat="1" applyFont="1" applyFill="1" applyBorder="1" applyAlignment="1">
      <alignment horizontal="right" vertical="center"/>
    </xf>
    <xf numFmtId="4" fontId="44" fillId="3" borderId="18" xfId="0" applyNumberFormat="1" applyFont="1" applyFill="1" applyBorder="1" applyAlignment="1">
      <alignment horizontal="right" vertical="center"/>
    </xf>
    <xf numFmtId="4" fontId="44" fillId="0" borderId="18" xfId="0" applyNumberFormat="1" applyFont="1" applyFill="1" applyBorder="1" applyAlignment="1">
      <alignment horizontal="right" vertical="center"/>
    </xf>
    <xf numFmtId="3" fontId="44" fillId="3" borderId="1" xfId="67" applyNumberFormat="1" applyFont="1" applyFill="1" applyBorder="1" applyAlignment="1">
      <alignment horizontal="center" vertical="center" wrapText="1"/>
    </xf>
    <xf numFmtId="3" fontId="44" fillId="3" borderId="1" xfId="2" applyNumberFormat="1" applyFont="1" applyFill="1" applyBorder="1" applyAlignment="1">
      <alignment horizontal="left" vertical="center" wrapText="1"/>
    </xf>
    <xf numFmtId="3" fontId="43" fillId="3" borderId="1" xfId="94" applyNumberFormat="1" applyFont="1" applyFill="1" applyBorder="1" applyAlignment="1">
      <alignment horizontal="center" vertical="center" wrapText="1"/>
    </xf>
    <xf numFmtId="3" fontId="44" fillId="3" borderId="1" xfId="94" applyNumberFormat="1" applyFont="1" applyFill="1" applyBorder="1" applyAlignment="1">
      <alignment horizontal="center" vertical="center" wrapText="1"/>
    </xf>
    <xf numFmtId="3" fontId="50" fillId="3" borderId="1" xfId="94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/>
    </xf>
    <xf numFmtId="3" fontId="45" fillId="3" borderId="1" xfId="0" applyNumberFormat="1" applyFont="1" applyFill="1" applyBorder="1" applyAlignment="1">
      <alignment vertical="center" wrapText="1"/>
    </xf>
    <xf numFmtId="3" fontId="45" fillId="3" borderId="1" xfId="0" applyNumberFormat="1" applyFont="1" applyFill="1" applyBorder="1" applyAlignment="1">
      <alignment horizontal="right" vertical="center"/>
    </xf>
    <xf numFmtId="3" fontId="44" fillId="3" borderId="1" xfId="2" applyNumberFormat="1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right" vertical="center"/>
    </xf>
    <xf numFmtId="3" fontId="44" fillId="0" borderId="1" xfId="2" applyNumberFormat="1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right" vertical="center"/>
    </xf>
    <xf numFmtId="3" fontId="44" fillId="2" borderId="1" xfId="0" applyNumberFormat="1" applyFont="1" applyFill="1" applyBorder="1" applyAlignment="1">
      <alignment horizontal="right" vertical="center"/>
    </xf>
    <xf numFmtId="3" fontId="44" fillId="3" borderId="1" xfId="0" applyNumberFormat="1" applyFont="1" applyFill="1" applyBorder="1" applyAlignment="1">
      <alignment horizontal="left" vertical="center" wrapText="1"/>
    </xf>
    <xf numFmtId="3" fontId="45" fillId="3" borderId="1" xfId="2" applyNumberFormat="1" applyFont="1" applyFill="1" applyBorder="1" applyAlignment="1">
      <alignment horizontal="left" vertical="center" wrapText="1"/>
    </xf>
    <xf numFmtId="3" fontId="44" fillId="3" borderId="1" xfId="45" applyNumberFormat="1" applyFont="1" applyFill="1" applyBorder="1" applyAlignment="1">
      <alignment horizontal="right" vertical="center"/>
    </xf>
    <xf numFmtId="3" fontId="47" fillId="3" borderId="1" xfId="2" applyNumberFormat="1" applyFont="1" applyFill="1" applyBorder="1" applyAlignment="1">
      <alignment horizontal="left" vertical="center" wrapText="1"/>
    </xf>
    <xf numFmtId="3" fontId="44" fillId="3" borderId="1" xfId="0" applyNumberFormat="1" applyFont="1" applyFill="1" applyBorder="1" applyAlignment="1">
      <alignment horizontal="left" vertical="center"/>
    </xf>
    <xf numFmtId="0" fontId="44" fillId="3" borderId="1" xfId="0" applyFont="1" applyFill="1" applyBorder="1" applyAlignment="1">
      <alignment horizontal="right" vertical="center"/>
    </xf>
    <xf numFmtId="3" fontId="44" fillId="3" borderId="18" xfId="0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center" vertical="center"/>
    </xf>
    <xf numFmtId="3" fontId="44" fillId="3" borderId="20" xfId="67" applyNumberFormat="1" applyFont="1" applyFill="1" applyBorder="1" applyAlignment="1">
      <alignment horizontal="center" vertical="center" wrapText="1"/>
    </xf>
    <xf numFmtId="4" fontId="44" fillId="3" borderId="0" xfId="0" applyNumberFormat="1" applyFont="1" applyFill="1" applyAlignment="1">
      <alignment horizontal="right" vertical="center"/>
    </xf>
    <xf numFmtId="3" fontId="45" fillId="2" borderId="0" xfId="0" applyNumberFormat="1" applyFont="1" applyFill="1" applyAlignment="1">
      <alignment horizontal="right" vertical="center"/>
    </xf>
    <xf numFmtId="3" fontId="44" fillId="3" borderId="0" xfId="0" applyNumberFormat="1" applyFont="1" applyFill="1" applyAlignment="1">
      <alignment horizontal="right" vertical="center"/>
    </xf>
    <xf numFmtId="3" fontId="55" fillId="0" borderId="14" xfId="234" applyNumberFormat="1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 vertical="center" wrapText="1"/>
    </xf>
    <xf numFmtId="3" fontId="48" fillId="3" borderId="0" xfId="0" applyNumberFormat="1" applyFont="1" applyFill="1" applyBorder="1" applyAlignment="1">
      <alignment horizontal="center" vertical="center" wrapText="1"/>
    </xf>
    <xf numFmtId="0" fontId="44" fillId="3" borderId="1" xfId="195" applyFont="1" applyFill="1" applyBorder="1" applyAlignment="1">
      <alignment horizontal="left" vertical="center" wrapText="1"/>
    </xf>
    <xf numFmtId="3" fontId="45" fillId="26" borderId="1" xfId="0" applyNumberFormat="1" applyFont="1" applyFill="1" applyBorder="1" applyAlignment="1">
      <alignment horizontal="right" vertical="center"/>
    </xf>
    <xf numFmtId="0" fontId="44" fillId="2" borderId="1" xfId="0" applyFont="1" applyFill="1" applyBorder="1" applyAlignment="1">
      <alignment horizontal="right" vertical="center"/>
    </xf>
    <xf numFmtId="4" fontId="44" fillId="2" borderId="1" xfId="0" applyNumberFormat="1" applyFont="1" applyFill="1" applyBorder="1" applyAlignment="1">
      <alignment horizontal="right" vertical="center"/>
    </xf>
    <xf numFmtId="4" fontId="44" fillId="3" borderId="1" xfId="0" applyNumberFormat="1" applyFont="1" applyFill="1" applyBorder="1" applyAlignment="1">
      <alignment horizontal="right" vertical="center"/>
    </xf>
    <xf numFmtId="0" fontId="45" fillId="3" borderId="1" xfId="0" applyFont="1" applyFill="1" applyBorder="1" applyAlignment="1">
      <alignment horizontal="center" vertical="center"/>
    </xf>
    <xf numFmtId="0" fontId="44" fillId="3" borderId="1" xfId="0" quotePrefix="1" applyFont="1" applyFill="1" applyBorder="1" applyAlignment="1">
      <alignment horizontal="center" vertical="center"/>
    </xf>
    <xf numFmtId="4" fontId="44" fillId="0" borderId="1" xfId="0" applyNumberFormat="1" applyFont="1" applyFill="1" applyBorder="1" applyAlignment="1">
      <alignment horizontal="right" vertical="center"/>
    </xf>
    <xf numFmtId="3" fontId="44" fillId="3" borderId="1" xfId="0" applyNumberFormat="1" applyFont="1" applyFill="1" applyBorder="1" applyAlignment="1">
      <alignment horizontal="center" vertical="center"/>
    </xf>
    <xf numFmtId="0" fontId="44" fillId="0" borderId="1" xfId="0" quotePrefix="1" applyFont="1" applyFill="1" applyBorder="1" applyAlignment="1">
      <alignment horizontal="center" vertical="center"/>
    </xf>
    <xf numFmtId="4" fontId="45" fillId="26" borderId="1" xfId="0" applyNumberFormat="1" applyFont="1" applyFill="1" applyBorder="1" applyAlignment="1">
      <alignment horizontal="right" vertical="center"/>
    </xf>
    <xf numFmtId="4" fontId="45" fillId="3" borderId="1" xfId="0" applyNumberFormat="1" applyFont="1" applyFill="1" applyBorder="1" applyAlignment="1">
      <alignment horizontal="right" vertical="center"/>
    </xf>
    <xf numFmtId="3" fontId="47" fillId="3" borderId="16" xfId="2" applyNumberFormat="1" applyFont="1" applyFill="1" applyBorder="1" applyAlignment="1">
      <alignment horizontal="center" vertical="center"/>
    </xf>
    <xf numFmtId="3" fontId="49" fillId="3" borderId="16" xfId="0" applyNumberFormat="1" applyFont="1" applyFill="1" applyBorder="1" applyAlignment="1">
      <alignment horizontal="left" vertical="center" wrapText="1"/>
    </xf>
    <xf numFmtId="3" fontId="55" fillId="0" borderId="1" xfId="234" applyNumberFormat="1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right" vertical="center"/>
    </xf>
    <xf numFmtId="0" fontId="44" fillId="3" borderId="1" xfId="189" applyFont="1" applyFill="1" applyBorder="1" applyAlignment="1">
      <alignment horizontal="center" vertical="center"/>
    </xf>
    <xf numFmtId="3" fontId="44" fillId="3" borderId="1" xfId="189" applyNumberFormat="1" applyFont="1" applyFill="1" applyBorder="1" applyAlignment="1">
      <alignment horizontal="right" vertical="center"/>
    </xf>
    <xf numFmtId="3" fontId="44" fillId="0" borderId="1" xfId="189" applyNumberFormat="1" applyFont="1" applyFill="1" applyBorder="1" applyAlignment="1">
      <alignment horizontal="right" vertical="center"/>
    </xf>
    <xf numFmtId="3" fontId="44" fillId="2" borderId="1" xfId="189" applyNumberFormat="1" applyFont="1" applyFill="1" applyBorder="1" applyAlignment="1">
      <alignment horizontal="right" vertical="center"/>
    </xf>
    <xf numFmtId="49" fontId="44" fillId="3" borderId="1" xfId="189" applyNumberFormat="1" applyFont="1" applyFill="1" applyBorder="1" applyAlignment="1">
      <alignment horizontal="center" vertical="center" wrapText="1"/>
    </xf>
    <xf numFmtId="0" fontId="44" fillId="3" borderId="1" xfId="189" applyFont="1" applyFill="1" applyBorder="1" applyAlignment="1">
      <alignment horizontal="left" vertical="center" wrapText="1"/>
    </xf>
    <xf numFmtId="49" fontId="44" fillId="3" borderId="1" xfId="189" applyNumberFormat="1" applyFont="1" applyFill="1" applyBorder="1" applyAlignment="1">
      <alignment horizontal="center" vertical="center"/>
    </xf>
    <xf numFmtId="3" fontId="49" fillId="3" borderId="1" xfId="189" applyNumberFormat="1" applyFont="1" applyFill="1" applyBorder="1" applyAlignment="1">
      <alignment horizontal="left" vertical="center" wrapText="1"/>
    </xf>
    <xf numFmtId="3" fontId="47" fillId="3" borderId="1" xfId="189" applyNumberFormat="1" applyFont="1" applyFill="1" applyBorder="1" applyAlignment="1">
      <alignment horizontal="left" vertical="center" wrapText="1"/>
    </xf>
    <xf numFmtId="3" fontId="49" fillId="3" borderId="16" xfId="189" applyNumberFormat="1" applyFont="1" applyFill="1" applyBorder="1" applyAlignment="1">
      <alignment horizontal="left" vertical="center" wrapText="1"/>
    </xf>
    <xf numFmtId="0" fontId="44" fillId="3" borderId="1" xfId="189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right" vertical="center"/>
    </xf>
    <xf numFmtId="0" fontId="44" fillId="2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3" fontId="48" fillId="3" borderId="0" xfId="0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right" vertical="center"/>
    </xf>
    <xf numFmtId="0" fontId="47" fillId="3" borderId="0" xfId="45" applyFont="1" applyFill="1" applyAlignment="1">
      <alignment horizontal="right" vertical="center"/>
    </xf>
    <xf numFmtId="3" fontId="47" fillId="3" borderId="0" xfId="45" applyNumberFormat="1" applyFont="1" applyFill="1" applyAlignment="1">
      <alignment horizontal="right" vertical="center"/>
    </xf>
    <xf numFmtId="0" fontId="44" fillId="0" borderId="0" xfId="45" applyFont="1" applyFill="1" applyAlignment="1">
      <alignment horizontal="right" vertical="center"/>
    </xf>
    <xf numFmtId="0" fontId="44" fillId="0" borderId="0" xfId="45" applyFont="1" applyFill="1" applyAlignment="1">
      <alignment horizontal="center" vertical="center"/>
    </xf>
    <xf numFmtId="0" fontId="44" fillId="0" borderId="0" xfId="45" applyNumberFormat="1" applyFont="1" applyFill="1" applyBorder="1" applyAlignment="1">
      <alignment horizontal="center" vertical="center" wrapText="1"/>
    </xf>
    <xf numFmtId="3" fontId="44" fillId="0" borderId="0" xfId="45" applyNumberFormat="1" applyFont="1" applyFill="1" applyAlignment="1">
      <alignment horizontal="right" vertical="center"/>
    </xf>
    <xf numFmtId="0" fontId="45" fillId="0" borderId="0" xfId="45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0" borderId="18" xfId="234" applyNumberFormat="1" applyFont="1" applyFill="1" applyBorder="1" applyAlignment="1">
      <alignment horizontal="center" vertical="center" wrapText="1"/>
    </xf>
    <xf numFmtId="3" fontId="54" fillId="0" borderId="18" xfId="234" applyNumberFormat="1" applyFont="1" applyFill="1" applyBorder="1" applyAlignment="1">
      <alignment horizontal="center" vertical="center" wrapText="1"/>
    </xf>
    <xf numFmtId="4" fontId="44" fillId="0" borderId="0" xfId="45" applyNumberFormat="1" applyFont="1" applyFill="1" applyAlignment="1">
      <alignment horizontal="right" vertical="center"/>
    </xf>
    <xf numFmtId="0" fontId="44" fillId="0" borderId="18" xfId="45" applyFont="1" applyFill="1" applyBorder="1" applyAlignment="1">
      <alignment horizontal="center" vertical="center"/>
    </xf>
    <xf numFmtId="49" fontId="43" fillId="0" borderId="18" xfId="94" applyNumberFormat="1" applyFont="1" applyFill="1" applyBorder="1" applyAlignment="1">
      <alignment horizontal="center" vertical="center" wrapText="1"/>
    </xf>
    <xf numFmtId="0" fontId="50" fillId="0" borderId="18" xfId="94" applyFont="1" applyFill="1" applyBorder="1" applyAlignment="1">
      <alignment horizontal="left" vertical="center" wrapText="1"/>
    </xf>
    <xf numFmtId="0" fontId="43" fillId="0" borderId="18" xfId="94" applyFont="1" applyFill="1" applyBorder="1" applyAlignment="1">
      <alignment horizontal="center" vertical="center" wrapText="1"/>
    </xf>
    <xf numFmtId="3" fontId="44" fillId="0" borderId="1" xfId="45" applyNumberFormat="1" applyFont="1" applyFill="1" applyBorder="1" applyAlignment="1">
      <alignment horizontal="center" vertical="center"/>
    </xf>
    <xf numFmtId="3" fontId="44" fillId="0" borderId="18" xfId="45" applyNumberFormat="1" applyFont="1" applyFill="1" applyBorder="1" applyAlignment="1">
      <alignment horizontal="center" vertical="center"/>
    </xf>
    <xf numFmtId="49" fontId="43" fillId="0" borderId="18" xfId="94" applyNumberFormat="1" applyFont="1" applyFill="1" applyBorder="1" applyAlignment="1">
      <alignment horizontal="center" vertical="center"/>
    </xf>
    <xf numFmtId="0" fontId="43" fillId="0" borderId="18" xfId="94" applyFont="1" applyFill="1" applyBorder="1" applyAlignment="1">
      <alignment horizontal="left" vertical="center" wrapText="1"/>
    </xf>
    <xf numFmtId="49" fontId="44" fillId="0" borderId="18" xfId="94" applyNumberFormat="1" applyFont="1" applyFill="1" applyBorder="1" applyAlignment="1">
      <alignment horizontal="center" vertical="center" wrapText="1"/>
    </xf>
    <xf numFmtId="0" fontId="44" fillId="0" borderId="18" xfId="94" applyFont="1" applyFill="1" applyBorder="1" applyAlignment="1">
      <alignment horizontal="left" vertical="center" wrapText="1"/>
    </xf>
    <xf numFmtId="49" fontId="43" fillId="0" borderId="18" xfId="45" applyNumberFormat="1" applyFont="1" applyFill="1" applyBorder="1" applyAlignment="1">
      <alignment horizontal="center" vertical="center" wrapText="1"/>
    </xf>
    <xf numFmtId="0" fontId="50" fillId="0" borderId="18" xfId="45" applyFont="1" applyFill="1" applyBorder="1" applyAlignment="1">
      <alignment horizontal="left" vertical="center" wrapText="1"/>
    </xf>
    <xf numFmtId="49" fontId="44" fillId="0" borderId="18" xfId="94" applyNumberFormat="1" applyFont="1" applyFill="1" applyBorder="1" applyAlignment="1">
      <alignment horizontal="center" vertical="center"/>
    </xf>
    <xf numFmtId="0" fontId="44" fillId="0" borderId="18" xfId="233" applyFont="1" applyFill="1" applyBorder="1" applyAlignment="1">
      <alignment horizontal="left" vertical="center" wrapText="1"/>
    </xf>
    <xf numFmtId="0" fontId="44" fillId="0" borderId="18" xfId="195" applyFont="1" applyFill="1" applyBorder="1" applyAlignment="1">
      <alignment horizontal="left" vertical="center" wrapText="1"/>
    </xf>
    <xf numFmtId="49" fontId="43" fillId="0" borderId="18" xfId="45" applyNumberFormat="1" applyFont="1" applyFill="1" applyBorder="1" applyAlignment="1">
      <alignment horizontal="center" vertical="center"/>
    </xf>
    <xf numFmtId="0" fontId="43" fillId="0" borderId="18" xfId="45" applyFont="1" applyFill="1" applyBorder="1" applyAlignment="1">
      <alignment horizontal="left" vertical="center" wrapText="1"/>
    </xf>
    <xf numFmtId="49" fontId="43" fillId="0" borderId="18" xfId="94" applyNumberFormat="1" applyFont="1" applyFill="1" applyBorder="1" applyAlignment="1">
      <alignment horizontal="left" vertical="center" wrapText="1"/>
    </xf>
    <xf numFmtId="49" fontId="56" fillId="0" borderId="18" xfId="94" applyNumberFormat="1" applyFont="1" applyFill="1" applyBorder="1" applyAlignment="1">
      <alignment horizontal="center" vertical="center"/>
    </xf>
    <xf numFmtId="0" fontId="56" fillId="0" borderId="18" xfId="94" applyFont="1" applyFill="1" applyBorder="1" applyAlignment="1">
      <alignment horizontal="left" vertical="center" wrapText="1"/>
    </xf>
    <xf numFmtId="3" fontId="47" fillId="0" borderId="18" xfId="233" applyNumberFormat="1" applyFont="1" applyFill="1" applyBorder="1" applyAlignment="1">
      <alignment horizontal="center" vertical="center"/>
    </xf>
    <xf numFmtId="3" fontId="49" fillId="0" borderId="18" xfId="5" applyNumberFormat="1" applyFont="1" applyFill="1" applyBorder="1" applyAlignment="1">
      <alignment horizontal="left" vertical="center" wrapText="1"/>
    </xf>
    <xf numFmtId="169" fontId="47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3" fontId="47" fillId="0" borderId="16" xfId="233" applyNumberFormat="1" applyFont="1" applyFill="1" applyBorder="1" applyAlignment="1">
      <alignment horizontal="center" vertical="center"/>
    </xf>
    <xf numFmtId="3" fontId="49" fillId="0" borderId="16" xfId="5" applyNumberFormat="1" applyFont="1" applyFill="1" applyBorder="1" applyAlignment="1">
      <alignment horizontal="left" vertical="center" wrapText="1"/>
    </xf>
    <xf numFmtId="0" fontId="44" fillId="0" borderId="18" xfId="5" applyFont="1" applyFill="1" applyBorder="1" applyAlignment="1">
      <alignment horizontal="center" vertical="center"/>
    </xf>
    <xf numFmtId="0" fontId="44" fillId="0" borderId="18" xfId="5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0" xfId="45" applyFont="1" applyFill="1" applyAlignment="1">
      <alignment horizontal="left" vertical="center"/>
    </xf>
    <xf numFmtId="3" fontId="44" fillId="3" borderId="1" xfId="0" applyNumberFormat="1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right" vertical="center" wrapText="1"/>
    </xf>
    <xf numFmtId="3" fontId="44" fillId="3" borderId="1" xfId="0" applyNumberFormat="1" applyFont="1" applyFill="1" applyBorder="1" applyAlignment="1">
      <alignment vertical="center"/>
    </xf>
    <xf numFmtId="0" fontId="45" fillId="3" borderId="1" xfId="0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4" fillId="3" borderId="1" xfId="45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 wrapText="1"/>
    </xf>
    <xf numFmtId="3" fontId="43" fillId="3" borderId="19" xfId="94" applyNumberFormat="1" applyFont="1" applyFill="1" applyBorder="1" applyAlignment="1">
      <alignment horizontal="center" vertical="center" wrapText="1"/>
    </xf>
    <xf numFmtId="3" fontId="45" fillId="3" borderId="1" xfId="45" applyNumberFormat="1" applyFont="1" applyFill="1" applyBorder="1" applyAlignment="1">
      <alignment horizontal="center" vertical="center"/>
    </xf>
    <xf numFmtId="0" fontId="47" fillId="3" borderId="0" xfId="239" applyFont="1" applyFill="1" applyAlignment="1">
      <alignment horizontal="right"/>
    </xf>
    <xf numFmtId="0" fontId="44" fillId="3" borderId="12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49" fontId="44" fillId="3" borderId="12" xfId="2" applyNumberFormat="1" applyFont="1" applyFill="1" applyBorder="1" applyAlignment="1">
      <alignment horizontal="center" vertical="center"/>
    </xf>
    <xf numFmtId="49" fontId="44" fillId="3" borderId="13" xfId="2" applyNumberFormat="1" applyFont="1" applyFill="1" applyBorder="1" applyAlignment="1">
      <alignment horizontal="center" vertical="center"/>
    </xf>
    <xf numFmtId="49" fontId="44" fillId="3" borderId="14" xfId="2" applyNumberFormat="1" applyFont="1" applyFill="1" applyBorder="1" applyAlignment="1">
      <alignment horizontal="center" vertical="center"/>
    </xf>
    <xf numFmtId="3" fontId="47" fillId="3" borderId="20" xfId="0" applyNumberFormat="1" applyFont="1" applyFill="1" applyBorder="1" applyAlignment="1">
      <alignment horizontal="center" vertical="center" wrapText="1"/>
    </xf>
    <xf numFmtId="3" fontId="47" fillId="3" borderId="21" xfId="0" applyNumberFormat="1" applyFont="1" applyFill="1" applyBorder="1" applyAlignment="1">
      <alignment horizontal="center" vertical="center" wrapText="1"/>
    </xf>
    <xf numFmtId="3" fontId="47" fillId="3" borderId="22" xfId="0" applyNumberFormat="1" applyFont="1" applyFill="1" applyBorder="1" applyAlignment="1">
      <alignment horizontal="center" vertical="center" wrapText="1"/>
    </xf>
    <xf numFmtId="3" fontId="47" fillId="3" borderId="23" xfId="0" applyNumberFormat="1" applyFont="1" applyFill="1" applyBorder="1" applyAlignment="1">
      <alignment horizontal="center" vertical="center" wrapText="1"/>
    </xf>
    <xf numFmtId="3" fontId="47" fillId="3" borderId="24" xfId="0" applyNumberFormat="1" applyFont="1" applyFill="1" applyBorder="1" applyAlignment="1">
      <alignment horizontal="center" vertical="center" wrapText="1"/>
    </xf>
    <xf numFmtId="3" fontId="47" fillId="3" borderId="25" xfId="0" applyNumberFormat="1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3" fontId="47" fillId="3" borderId="16" xfId="0" applyNumberFormat="1" applyFont="1" applyFill="1" applyBorder="1" applyAlignment="1">
      <alignment horizontal="center" vertical="center" wrapText="1"/>
    </xf>
    <xf numFmtId="3" fontId="47" fillId="3" borderId="13" xfId="0" applyNumberFormat="1" applyFont="1" applyFill="1" applyBorder="1" applyAlignment="1">
      <alignment horizontal="center" vertical="center" wrapText="1"/>
    </xf>
    <xf numFmtId="3" fontId="47" fillId="3" borderId="14" xfId="0" applyNumberFormat="1" applyFont="1" applyFill="1" applyBorder="1" applyAlignment="1">
      <alignment horizontal="center" vertical="center" wrapText="1"/>
    </xf>
    <xf numFmtId="3" fontId="47" fillId="3" borderId="18" xfId="0" applyNumberFormat="1" applyFont="1" applyFill="1" applyBorder="1" applyAlignment="1">
      <alignment horizontal="center" vertical="center" wrapText="1"/>
    </xf>
    <xf numFmtId="0" fontId="45" fillId="26" borderId="1" xfId="0" applyFont="1" applyFill="1" applyBorder="1" applyAlignment="1">
      <alignment horizontal="center" vertical="center"/>
    </xf>
    <xf numFmtId="0" fontId="48" fillId="3" borderId="0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4" fontId="47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47" fillId="3" borderId="1" xfId="0" applyNumberFormat="1" applyFont="1" applyFill="1" applyBorder="1" applyAlignment="1">
      <alignment horizontal="center" vertical="center" wrapText="1"/>
    </xf>
    <xf numFmtId="0" fontId="44" fillId="3" borderId="16" xfId="189" applyFont="1" applyFill="1" applyBorder="1" applyAlignment="1">
      <alignment horizontal="center" vertical="center"/>
    </xf>
    <xf numFmtId="0" fontId="44" fillId="3" borderId="13" xfId="189" applyFont="1" applyFill="1" applyBorder="1" applyAlignment="1">
      <alignment horizontal="center" vertical="center"/>
    </xf>
    <xf numFmtId="0" fontId="44" fillId="3" borderId="14" xfId="189" applyFont="1" applyFill="1" applyBorder="1" applyAlignment="1">
      <alignment horizontal="center" vertical="center"/>
    </xf>
    <xf numFmtId="49" fontId="44" fillId="3" borderId="16" xfId="2" applyNumberFormat="1" applyFont="1" applyFill="1" applyBorder="1" applyAlignment="1">
      <alignment horizontal="center" vertical="center"/>
    </xf>
    <xf numFmtId="0" fontId="44" fillId="3" borderId="18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3" fontId="45" fillId="26" borderId="1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8" fillId="3" borderId="0" xfId="45" applyNumberFormat="1" applyFont="1" applyFill="1" applyBorder="1" applyAlignment="1">
      <alignment horizontal="center" vertical="center" wrapText="1"/>
    </xf>
    <xf numFmtId="3" fontId="44" fillId="3" borderId="1" xfId="45" applyNumberFormat="1" applyFont="1" applyFill="1" applyBorder="1" applyAlignment="1">
      <alignment horizontal="center" vertical="center" wrapText="1"/>
    </xf>
    <xf numFmtId="3" fontId="44" fillId="3" borderId="1" xfId="45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16" xfId="0" applyFont="1" applyFill="1" applyBorder="1" applyAlignment="1">
      <alignment horizontal="center" vertical="center"/>
    </xf>
    <xf numFmtId="3" fontId="48" fillId="3" borderId="0" xfId="0" applyNumberFormat="1" applyFont="1" applyFill="1" applyBorder="1" applyAlignment="1">
      <alignment horizontal="center" vertical="center" wrapText="1"/>
    </xf>
    <xf numFmtId="4" fontId="43" fillId="3" borderId="16" xfId="0" applyNumberFormat="1" applyFont="1" applyFill="1" applyBorder="1" applyAlignment="1">
      <alignment horizontal="center" vertical="center" wrapText="1"/>
    </xf>
    <xf numFmtId="4" fontId="43" fillId="3" borderId="13" xfId="0" applyNumberFormat="1" applyFont="1" applyFill="1" applyBorder="1" applyAlignment="1">
      <alignment horizontal="center" vertical="center" wrapText="1"/>
    </xf>
    <xf numFmtId="4" fontId="43" fillId="3" borderId="14" xfId="0" applyNumberFormat="1" applyFont="1" applyFill="1" applyBorder="1" applyAlignment="1">
      <alignment horizontal="center" vertical="center" wrapText="1"/>
    </xf>
    <xf numFmtId="4" fontId="43" fillId="3" borderId="18" xfId="0" applyNumberFormat="1" applyFont="1" applyFill="1" applyBorder="1" applyAlignment="1">
      <alignment horizontal="center" vertical="center" wrapText="1"/>
    </xf>
    <xf numFmtId="0" fontId="52" fillId="0" borderId="0" xfId="45" applyNumberFormat="1" applyFont="1" applyFill="1" applyBorder="1" applyAlignment="1">
      <alignment horizontal="center" vertical="center" wrapText="1"/>
    </xf>
    <xf numFmtId="0" fontId="44" fillId="0" borderId="18" xfId="45" applyFont="1" applyFill="1" applyBorder="1" applyAlignment="1">
      <alignment horizontal="center" vertical="center" wrapText="1"/>
    </xf>
    <xf numFmtId="3" fontId="53" fillId="0" borderId="16" xfId="234" applyNumberFormat="1" applyFont="1" applyFill="1" applyBorder="1" applyAlignment="1">
      <alignment horizontal="center" vertical="center" wrapText="1"/>
    </xf>
    <xf numFmtId="3" fontId="53" fillId="0" borderId="13" xfId="234" applyNumberFormat="1" applyFont="1" applyFill="1" applyBorder="1" applyAlignment="1">
      <alignment horizontal="center" vertical="center" wrapText="1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0" borderId="18" xfId="234" applyNumberFormat="1" applyFont="1" applyFill="1" applyBorder="1" applyAlignment="1">
      <alignment horizontal="center" vertical="center" wrapText="1"/>
    </xf>
    <xf numFmtId="3" fontId="53" fillId="0" borderId="25" xfId="234" applyNumberFormat="1" applyFont="1" applyFill="1" applyBorder="1" applyAlignment="1">
      <alignment horizontal="center" vertical="center" wrapText="1"/>
    </xf>
    <xf numFmtId="3" fontId="53" fillId="0" borderId="13" xfId="237" applyNumberFormat="1" applyFont="1" applyFill="1" applyBorder="1" applyAlignment="1">
      <alignment horizontal="center" vertical="center" wrapText="1"/>
    </xf>
    <xf numFmtId="3" fontId="53" fillId="0" borderId="14" xfId="237" applyNumberFormat="1" applyFont="1" applyFill="1" applyBorder="1" applyAlignment="1">
      <alignment horizontal="center" vertical="center" wrapText="1"/>
    </xf>
    <xf numFmtId="3" fontId="53" fillId="0" borderId="1" xfId="234" applyNumberFormat="1" applyFont="1" applyFill="1" applyBorder="1" applyAlignment="1">
      <alignment horizontal="center" vertical="center" wrapText="1"/>
    </xf>
    <xf numFmtId="3" fontId="53" fillId="0" borderId="16" xfId="237" applyNumberFormat="1" applyFont="1" applyFill="1" applyBorder="1" applyAlignment="1">
      <alignment horizontal="center" vertical="center" wrapText="1"/>
    </xf>
    <xf numFmtId="0" fontId="44" fillId="0" borderId="16" xfId="45" applyFont="1" applyFill="1" applyBorder="1" applyAlignment="1">
      <alignment horizontal="center" vertical="center"/>
    </xf>
    <xf numFmtId="0" fontId="44" fillId="0" borderId="13" xfId="45" applyFont="1" applyFill="1" applyBorder="1" applyAlignment="1">
      <alignment horizontal="center" vertical="center"/>
    </xf>
    <xf numFmtId="0" fontId="44" fillId="0" borderId="14" xfId="45" applyFont="1" applyFill="1" applyBorder="1" applyAlignment="1">
      <alignment horizontal="center" vertical="center"/>
    </xf>
    <xf numFmtId="49" fontId="43" fillId="0" borderId="16" xfId="94" applyNumberFormat="1" applyFont="1" applyFill="1" applyBorder="1" applyAlignment="1">
      <alignment horizontal="center" vertical="center"/>
    </xf>
    <xf numFmtId="49" fontId="43" fillId="0" borderId="13" xfId="94" applyNumberFormat="1" applyFont="1" applyFill="1" applyBorder="1" applyAlignment="1">
      <alignment horizontal="center" vertical="center"/>
    </xf>
    <xf numFmtId="49" fontId="43" fillId="0" borderId="14" xfId="94" applyNumberFormat="1" applyFont="1" applyFill="1" applyBorder="1" applyAlignment="1">
      <alignment horizontal="center" vertical="center"/>
    </xf>
    <xf numFmtId="3" fontId="53" fillId="0" borderId="2" xfId="234" applyNumberFormat="1" applyFont="1" applyFill="1" applyBorder="1" applyAlignment="1">
      <alignment horizontal="center" vertical="center" wrapText="1"/>
    </xf>
    <xf numFmtId="3" fontId="53" fillId="0" borderId="17" xfId="234" applyNumberFormat="1" applyFont="1" applyFill="1" applyBorder="1" applyAlignment="1">
      <alignment horizontal="center" vertical="center" wrapText="1"/>
    </xf>
    <xf numFmtId="3" fontId="53" fillId="0" borderId="15" xfId="234" applyNumberFormat="1" applyFont="1" applyFill="1" applyBorder="1" applyAlignment="1">
      <alignment horizontal="center" vertical="center" wrapText="1"/>
    </xf>
    <xf numFmtId="0" fontId="45" fillId="0" borderId="18" xfId="45" applyFont="1" applyFill="1" applyBorder="1" applyAlignment="1">
      <alignment horizontal="center" vertical="center"/>
    </xf>
    <xf numFmtId="4" fontId="45" fillId="0" borderId="2" xfId="45" applyNumberFormat="1" applyFont="1" applyFill="1" applyBorder="1" applyAlignment="1">
      <alignment horizontal="center" vertical="center" wrapText="1"/>
    </xf>
    <xf numFmtId="4" fontId="45" fillId="0" borderId="17" xfId="45" applyNumberFormat="1" applyFont="1" applyFill="1" applyBorder="1" applyAlignment="1">
      <alignment horizontal="center" vertical="center" wrapText="1"/>
    </xf>
    <xf numFmtId="4" fontId="45" fillId="0" borderId="15" xfId="45" applyNumberFormat="1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/>
    </xf>
    <xf numFmtId="3" fontId="44" fillId="3" borderId="18" xfId="0" applyNumberFormat="1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center" vertical="center" wrapText="1"/>
    </xf>
    <xf numFmtId="3" fontId="44" fillId="3" borderId="19" xfId="0" applyNumberFormat="1" applyFont="1" applyFill="1" applyBorder="1" applyAlignment="1">
      <alignment horizontal="center" vertical="center" wrapText="1"/>
    </xf>
    <xf numFmtId="3" fontId="44" fillId="3" borderId="26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 horizontal="center" vertical="center"/>
    </xf>
    <xf numFmtId="3" fontId="44" fillId="0" borderId="13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4" fillId="3" borderId="16" xfId="0" applyNumberFormat="1" applyFont="1" applyFill="1" applyBorder="1" applyAlignment="1">
      <alignment horizontal="center" vertical="center"/>
    </xf>
    <xf numFmtId="3" fontId="44" fillId="3" borderId="13" xfId="0" applyNumberFormat="1" applyFont="1" applyFill="1" applyBorder="1" applyAlignment="1">
      <alignment horizontal="center" vertical="center"/>
    </xf>
    <xf numFmtId="3" fontId="44" fillId="3" borderId="14" xfId="0" applyNumberFormat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3" fontId="51" fillId="3" borderId="2" xfId="0" applyNumberFormat="1" applyFont="1" applyFill="1" applyBorder="1" applyAlignment="1">
      <alignment horizontal="center" vertical="center" wrapText="1"/>
    </xf>
    <xf numFmtId="3" fontId="51" fillId="3" borderId="17" xfId="0" applyNumberFormat="1" applyFont="1" applyFill="1" applyBorder="1" applyAlignment="1">
      <alignment horizontal="center" vertical="center" wrapText="1"/>
    </xf>
    <xf numFmtId="3" fontId="51" fillId="3" borderId="15" xfId="0" applyNumberFormat="1" applyFont="1" applyFill="1" applyBorder="1" applyAlignment="1">
      <alignment horizontal="center" vertical="center" wrapText="1"/>
    </xf>
    <xf numFmtId="3" fontId="51" fillId="3" borderId="16" xfId="0" applyNumberFormat="1" applyFont="1" applyFill="1" applyBorder="1" applyAlignment="1">
      <alignment horizontal="center" vertical="center" wrapText="1"/>
    </xf>
    <xf numFmtId="3" fontId="51" fillId="3" borderId="13" xfId="0" applyNumberFormat="1" applyFont="1" applyFill="1" applyBorder="1" applyAlignment="1">
      <alignment horizontal="center" vertical="center" wrapText="1"/>
    </xf>
    <xf numFmtId="3" fontId="51" fillId="3" borderId="14" xfId="0" applyNumberFormat="1" applyFont="1" applyFill="1" applyBorder="1" applyAlignment="1">
      <alignment horizontal="center" vertical="center" wrapText="1"/>
    </xf>
    <xf numFmtId="4" fontId="51" fillId="3" borderId="16" xfId="0" applyNumberFormat="1" applyFont="1" applyFill="1" applyBorder="1" applyAlignment="1">
      <alignment horizontal="center" vertical="center" wrapText="1"/>
    </xf>
    <xf numFmtId="4" fontId="51" fillId="3" borderId="14" xfId="0" applyNumberFormat="1" applyFont="1" applyFill="1" applyBorder="1" applyAlignment="1">
      <alignment horizontal="center" vertical="center" wrapText="1"/>
    </xf>
    <xf numFmtId="3" fontId="44" fillId="3" borderId="2" xfId="0" applyNumberFormat="1" applyFont="1" applyFill="1" applyBorder="1" applyAlignment="1">
      <alignment horizontal="center" vertical="center" wrapText="1"/>
    </xf>
    <xf numFmtId="3" fontId="44" fillId="3" borderId="17" xfId="0" applyNumberFormat="1" applyFont="1" applyFill="1" applyBorder="1" applyAlignment="1">
      <alignment horizontal="center" vertical="center" wrapText="1"/>
    </xf>
    <xf numFmtId="3" fontId="44" fillId="3" borderId="15" xfId="0" applyNumberFormat="1" applyFont="1" applyFill="1" applyBorder="1" applyAlignment="1">
      <alignment horizontal="center" vertical="center" wrapText="1"/>
    </xf>
    <xf numFmtId="0" fontId="58" fillId="3" borderId="13" xfId="236" applyFont="1" applyFill="1" applyBorder="1" applyAlignment="1">
      <alignment horizontal="center" vertical="center" wrapText="1"/>
    </xf>
    <xf numFmtId="0" fontId="58" fillId="3" borderId="14" xfId="236" applyFont="1" applyFill="1" applyBorder="1" applyAlignment="1">
      <alignment horizontal="center" vertical="center" wrapText="1"/>
    </xf>
  </cellXfs>
  <cellStyles count="240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5 2" xfId="238" xr:uid="{00000000-0005-0000-0000-000086000000}"/>
    <cellStyle name="Обычный 16" xfId="190" xr:uid="{00000000-0005-0000-0000-000087000000}"/>
    <cellStyle name="Обычный 17" xfId="191" xr:uid="{00000000-0005-0000-0000-000088000000}"/>
    <cellStyle name="Обычный 18" xfId="192" xr:uid="{00000000-0005-0000-0000-000089000000}"/>
    <cellStyle name="Обычный 2" xfId="2" xr:uid="{00000000-0005-0000-0000-00008A000000}"/>
    <cellStyle name="Обычный 2 10" xfId="45" xr:uid="{00000000-0005-0000-0000-00008B000000}"/>
    <cellStyle name="Обычный 2 11" xfId="46" xr:uid="{00000000-0005-0000-0000-00008C000000}"/>
    <cellStyle name="Обычный 2 12" xfId="47" xr:uid="{00000000-0005-0000-0000-00008D000000}"/>
    <cellStyle name="Обычный 2 13" xfId="48" xr:uid="{00000000-0005-0000-0000-00008E000000}"/>
    <cellStyle name="Обычный 2 136" xfId="235" xr:uid="{00000000-0005-0000-0000-00008F000000}"/>
    <cellStyle name="Обычный 2 137" xfId="233" xr:uid="{00000000-0005-0000-0000-000090000000}"/>
    <cellStyle name="Обычный 2 139" xfId="236" xr:uid="{00000000-0005-0000-0000-000091000000}"/>
    <cellStyle name="Обычный 2 14" xfId="49" xr:uid="{00000000-0005-0000-0000-000092000000}"/>
    <cellStyle name="Обычный 2 15" xfId="50" xr:uid="{00000000-0005-0000-0000-000093000000}"/>
    <cellStyle name="Обычный 2 16" xfId="51" xr:uid="{00000000-0005-0000-0000-000094000000}"/>
    <cellStyle name="Обычный 2 17" xfId="52" xr:uid="{00000000-0005-0000-0000-000095000000}"/>
    <cellStyle name="Обычный 2 18" xfId="53" xr:uid="{00000000-0005-0000-0000-000096000000}"/>
    <cellStyle name="Обычный 2 19" xfId="54" xr:uid="{00000000-0005-0000-0000-000097000000}"/>
    <cellStyle name="Обычный 2 2" xfId="55" xr:uid="{00000000-0005-0000-0000-000098000000}"/>
    <cellStyle name="Обычный 2 2 2" xfId="94" xr:uid="{00000000-0005-0000-0000-000099000000}"/>
    <cellStyle name="Обычный 2 2 2 2" xfId="95" xr:uid="{00000000-0005-0000-0000-00009A000000}"/>
    <cellStyle name="Обычный 2 2 2 2 2" xfId="229" xr:uid="{00000000-0005-0000-0000-00009B000000}"/>
    <cellStyle name="Обычный 2 2 2 3" xfId="193" xr:uid="{00000000-0005-0000-0000-00009C000000}"/>
    <cellStyle name="Обычный 2 20" xfId="56" xr:uid="{00000000-0005-0000-0000-00009D000000}"/>
    <cellStyle name="Обычный 2 21" xfId="57" xr:uid="{00000000-0005-0000-0000-00009E000000}"/>
    <cellStyle name="Обычный 2 22" xfId="93" xr:uid="{00000000-0005-0000-0000-00009F000000}"/>
    <cellStyle name="Обычный 2 3" xfId="58" xr:uid="{00000000-0005-0000-0000-0000A0000000}"/>
    <cellStyle name="Обычный 2 3 2" xfId="195" xr:uid="{00000000-0005-0000-0000-0000A1000000}"/>
    <cellStyle name="Обычный 2 3 3" xfId="194" xr:uid="{00000000-0005-0000-0000-0000A2000000}"/>
    <cellStyle name="Обычный 2 4" xfId="59" xr:uid="{00000000-0005-0000-0000-0000A3000000}"/>
    <cellStyle name="Обычный 2 5" xfId="60" xr:uid="{00000000-0005-0000-0000-0000A4000000}"/>
    <cellStyle name="Обычный 2 5 2" xfId="196" xr:uid="{00000000-0005-0000-0000-0000A5000000}"/>
    <cellStyle name="Обычный 2 6" xfId="61" xr:uid="{00000000-0005-0000-0000-0000A6000000}"/>
    <cellStyle name="Обычный 2 6 3" xfId="232" xr:uid="{00000000-0005-0000-0000-0000A7000000}"/>
    <cellStyle name="Обычный 2 7" xfId="62" xr:uid="{00000000-0005-0000-0000-0000A8000000}"/>
    <cellStyle name="Обычный 2 8" xfId="63" xr:uid="{00000000-0005-0000-0000-0000A9000000}"/>
    <cellStyle name="Обычный 2 9" xfId="64" xr:uid="{00000000-0005-0000-0000-0000AA000000}"/>
    <cellStyle name="Обычный 2_npa12EB" xfId="197" xr:uid="{00000000-0005-0000-0000-0000AB000000}"/>
    <cellStyle name="Обычный 20" xfId="198" xr:uid="{00000000-0005-0000-0000-0000AC000000}"/>
    <cellStyle name="Обычный 20 2" xfId="199" xr:uid="{00000000-0005-0000-0000-0000AD000000}"/>
    <cellStyle name="Обычный 22" xfId="230" xr:uid="{00000000-0005-0000-0000-0000AE000000}"/>
    <cellStyle name="Обычный 3" xfId="65" xr:uid="{00000000-0005-0000-0000-0000AF000000}"/>
    <cellStyle name="Обычный 3 2" xfId="200" xr:uid="{00000000-0005-0000-0000-0000B0000000}"/>
    <cellStyle name="Обычный 3 3" xfId="231" xr:uid="{00000000-0005-0000-0000-0000B1000000}"/>
    <cellStyle name="Обычный 4" xfId="66" xr:uid="{00000000-0005-0000-0000-0000B2000000}"/>
    <cellStyle name="Обычный 4 10" xfId="67" xr:uid="{00000000-0005-0000-0000-0000B3000000}"/>
    <cellStyle name="Обычный 4 11" xfId="68" xr:uid="{00000000-0005-0000-0000-0000B4000000}"/>
    <cellStyle name="Обычный 4 12" xfId="69" xr:uid="{00000000-0005-0000-0000-0000B5000000}"/>
    <cellStyle name="Обычный 4 13" xfId="70" xr:uid="{00000000-0005-0000-0000-0000B6000000}"/>
    <cellStyle name="Обычный 4 14" xfId="71" xr:uid="{00000000-0005-0000-0000-0000B7000000}"/>
    <cellStyle name="Обычный 4 15" xfId="72" xr:uid="{00000000-0005-0000-0000-0000B8000000}"/>
    <cellStyle name="Обычный 4 16" xfId="96" xr:uid="{00000000-0005-0000-0000-0000B9000000}"/>
    <cellStyle name="Обычный 4 16 2" xfId="201" xr:uid="{00000000-0005-0000-0000-0000BA000000}"/>
    <cellStyle name="Обычный 4 17" xfId="202" xr:uid="{00000000-0005-0000-0000-0000BB000000}"/>
    <cellStyle name="Обычный 4 2" xfId="73" xr:uid="{00000000-0005-0000-0000-0000BC000000}"/>
    <cellStyle name="Обычный 4 3" xfId="74" xr:uid="{00000000-0005-0000-0000-0000BD000000}"/>
    <cellStyle name="Обычный 4 4" xfId="75" xr:uid="{00000000-0005-0000-0000-0000BE000000}"/>
    <cellStyle name="Обычный 4 5" xfId="76" xr:uid="{00000000-0005-0000-0000-0000BF000000}"/>
    <cellStyle name="Обычный 4 6" xfId="77" xr:uid="{00000000-0005-0000-0000-0000C0000000}"/>
    <cellStyle name="Обычный 4 7" xfId="78" xr:uid="{00000000-0005-0000-0000-0000C1000000}"/>
    <cellStyle name="Обычный 4 8" xfId="79" xr:uid="{00000000-0005-0000-0000-0000C2000000}"/>
    <cellStyle name="Обычный 4 9" xfId="80" xr:uid="{00000000-0005-0000-0000-0000C3000000}"/>
    <cellStyle name="Обычный 5" xfId="81" xr:uid="{00000000-0005-0000-0000-0000C4000000}"/>
    <cellStyle name="Обычный 5 2" xfId="204" xr:uid="{00000000-0005-0000-0000-0000C5000000}"/>
    <cellStyle name="Обычный 5 3" xfId="203" xr:uid="{00000000-0005-0000-0000-0000C6000000}"/>
    <cellStyle name="Обычный 6" xfId="205" xr:uid="{00000000-0005-0000-0000-0000C7000000}"/>
    <cellStyle name="Обычный 6 4" xfId="91" xr:uid="{00000000-0005-0000-0000-0000C8000000}"/>
    <cellStyle name="Обычный 69" xfId="92" xr:uid="{00000000-0005-0000-0000-0000C9000000}"/>
    <cellStyle name="Обычный 69 2" xfId="97" xr:uid="{00000000-0005-0000-0000-0000CA000000}"/>
    <cellStyle name="Обычный 7" xfId="206" xr:uid="{00000000-0005-0000-0000-0000CB000000}"/>
    <cellStyle name="Обычный 7 2" xfId="207" xr:uid="{00000000-0005-0000-0000-0000CC000000}"/>
    <cellStyle name="Обычный 70" xfId="98" xr:uid="{00000000-0005-0000-0000-0000CD000000}"/>
    <cellStyle name="Обычный 8" xfId="208" xr:uid="{00000000-0005-0000-0000-0000CE000000}"/>
    <cellStyle name="Обычный 83" xfId="234" xr:uid="{00000000-0005-0000-0000-0000CF000000}"/>
    <cellStyle name="Обычный 83 2" xfId="237" xr:uid="{00000000-0005-0000-0000-0000D0000000}"/>
    <cellStyle name="Обычный 84 2 3" xfId="239" xr:uid="{00000000-0005-0000-0000-0000D1000000}"/>
    <cellStyle name="Обычный 9" xfId="209" xr:uid="{00000000-0005-0000-0000-0000D2000000}"/>
    <cellStyle name="Обычный 91" xfId="82" xr:uid="{00000000-0005-0000-0000-0000D3000000}"/>
    <cellStyle name="Обычный 92" xfId="83" xr:uid="{00000000-0005-0000-0000-0000D4000000}"/>
    <cellStyle name="Обычный 93" xfId="84" xr:uid="{00000000-0005-0000-0000-0000D5000000}"/>
    <cellStyle name="Обычный 94" xfId="85" xr:uid="{00000000-0005-0000-0000-0000D6000000}"/>
    <cellStyle name="Обычный 95" xfId="86" xr:uid="{00000000-0005-0000-0000-0000D7000000}"/>
    <cellStyle name="Обычный 96" xfId="87" xr:uid="{00000000-0005-0000-0000-0000D8000000}"/>
    <cellStyle name="Обычный 97" xfId="88" xr:uid="{00000000-0005-0000-0000-0000D9000000}"/>
    <cellStyle name="Обычный 98" xfId="89" xr:uid="{00000000-0005-0000-0000-0000DA000000}"/>
    <cellStyle name="Обычный 99" xfId="90" xr:uid="{00000000-0005-0000-0000-0000DB000000}"/>
    <cellStyle name="Плохой 2" xfId="210" xr:uid="{00000000-0005-0000-0000-0000DC000000}"/>
    <cellStyle name="Пояснение 2" xfId="211" xr:uid="{00000000-0005-0000-0000-0000DD000000}"/>
    <cellStyle name="Примечание 2" xfId="212" xr:uid="{00000000-0005-0000-0000-0000DE000000}"/>
    <cellStyle name="Процентный 2" xfId="213" xr:uid="{00000000-0005-0000-0000-0000DF000000}"/>
    <cellStyle name="Процентный 2 2" xfId="214" xr:uid="{00000000-0005-0000-0000-0000E0000000}"/>
    <cellStyle name="Процентный 3" xfId="215" xr:uid="{00000000-0005-0000-0000-0000E1000000}"/>
    <cellStyle name="Процентный 4" xfId="216" xr:uid="{00000000-0005-0000-0000-0000E2000000}"/>
    <cellStyle name="Процентный 5" xfId="217" xr:uid="{00000000-0005-0000-0000-0000E3000000}"/>
    <cellStyle name="Процентный 6" xfId="228" xr:uid="{00000000-0005-0000-0000-0000E4000000}"/>
    <cellStyle name="Связанная ячейка 2" xfId="218" xr:uid="{00000000-0005-0000-0000-0000E5000000}"/>
    <cellStyle name="Стиль 1" xfId="3" xr:uid="{00000000-0005-0000-0000-0000E6000000}"/>
    <cellStyle name="Текст предупреждения 2" xfId="219" xr:uid="{00000000-0005-0000-0000-0000E7000000}"/>
    <cellStyle name="Финансовый 2" xfId="220" xr:uid="{00000000-0005-0000-0000-0000E8000000}"/>
    <cellStyle name="Финансовый 2 2" xfId="221" xr:uid="{00000000-0005-0000-0000-0000E9000000}"/>
    <cellStyle name="Финансовый 3" xfId="222" xr:uid="{00000000-0005-0000-0000-0000EA000000}"/>
    <cellStyle name="Финансовый 4" xfId="223" xr:uid="{00000000-0005-0000-0000-0000EB000000}"/>
    <cellStyle name="Финансовый 5" xfId="224" xr:uid="{00000000-0005-0000-0000-0000EC000000}"/>
    <cellStyle name="Финансовый 6" xfId="225" xr:uid="{00000000-0005-0000-0000-0000ED000000}"/>
    <cellStyle name="Финансовый 7" xfId="226" xr:uid="{00000000-0005-0000-0000-0000EE000000}"/>
    <cellStyle name="Хороший 2" xfId="227" xr:uid="{00000000-0005-0000-0000-0000EF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8"/>
  <sheetViews>
    <sheetView zoomScale="90" zoomScaleNormal="9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U10" sqref="U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45" customWidth="1"/>
    <col min="13" max="13" width="17.28515625" style="45" customWidth="1"/>
    <col min="14" max="14" width="19.5703125" style="45" customWidth="1"/>
    <col min="15" max="15" width="16.140625" style="8" customWidth="1"/>
    <col min="16" max="16384" width="9.140625" style="8"/>
  </cols>
  <sheetData>
    <row r="1" spans="1:15" ht="12.75" x14ac:dyDescent="0.2">
      <c r="O1" s="164" t="s">
        <v>422</v>
      </c>
    </row>
    <row r="2" spans="1:15" ht="12.75" x14ac:dyDescent="0.2">
      <c r="O2" s="164" t="s">
        <v>419</v>
      </c>
    </row>
    <row r="3" spans="1:15" ht="12.75" x14ac:dyDescent="0.2">
      <c r="O3" s="164" t="s">
        <v>420</v>
      </c>
    </row>
    <row r="4" spans="1:15" ht="12.75" x14ac:dyDescent="0.2">
      <c r="O4" s="164" t="s">
        <v>421</v>
      </c>
    </row>
    <row r="5" spans="1:15" ht="15.75" x14ac:dyDescent="0.2">
      <c r="A5" s="185" t="s">
        <v>398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x14ac:dyDescent="0.2">
      <c r="C6" s="9"/>
      <c r="E6" s="4"/>
      <c r="F6" s="4"/>
      <c r="G6" s="4"/>
      <c r="H6" s="4"/>
      <c r="I6" s="4"/>
      <c r="K6" s="4"/>
      <c r="L6" s="4"/>
      <c r="M6" s="4"/>
      <c r="N6" s="4"/>
      <c r="O6" s="4"/>
    </row>
    <row r="7" spans="1:15" s="2" customFormat="1" ht="25.5" customHeight="1" x14ac:dyDescent="0.2">
      <c r="A7" s="186" t="s">
        <v>46</v>
      </c>
      <c r="B7" s="186" t="s">
        <v>59</v>
      </c>
      <c r="C7" s="187" t="s">
        <v>47</v>
      </c>
      <c r="D7" s="183" t="s">
        <v>293</v>
      </c>
      <c r="E7" s="183"/>
      <c r="F7" s="183"/>
      <c r="G7" s="183"/>
      <c r="H7" s="183"/>
      <c r="I7" s="183"/>
      <c r="J7" s="183"/>
      <c r="K7" s="183"/>
      <c r="L7" s="188" t="s">
        <v>396</v>
      </c>
      <c r="M7" s="189"/>
      <c r="N7" s="180" t="s">
        <v>411</v>
      </c>
      <c r="O7" s="177" t="s">
        <v>418</v>
      </c>
    </row>
    <row r="8" spans="1:15" ht="15" customHeight="1" x14ac:dyDescent="0.2">
      <c r="A8" s="186"/>
      <c r="B8" s="186"/>
      <c r="C8" s="187"/>
      <c r="D8" s="183" t="s">
        <v>294</v>
      </c>
      <c r="E8" s="183" t="s">
        <v>295</v>
      </c>
      <c r="F8" s="171" t="s">
        <v>296</v>
      </c>
      <c r="G8" s="172"/>
      <c r="H8" s="183" t="s">
        <v>301</v>
      </c>
      <c r="I8" s="183" t="s">
        <v>302</v>
      </c>
      <c r="J8" s="180" t="s">
        <v>345</v>
      </c>
      <c r="K8" s="183" t="s">
        <v>368</v>
      </c>
      <c r="L8" s="188" t="s">
        <v>373</v>
      </c>
      <c r="M8" s="188" t="s">
        <v>397</v>
      </c>
      <c r="N8" s="181"/>
      <c r="O8" s="178"/>
    </row>
    <row r="9" spans="1:15" ht="14.25" customHeight="1" x14ac:dyDescent="0.2">
      <c r="A9" s="186"/>
      <c r="B9" s="186"/>
      <c r="C9" s="187"/>
      <c r="D9" s="183"/>
      <c r="E9" s="183"/>
      <c r="F9" s="173"/>
      <c r="G9" s="174"/>
      <c r="H9" s="183"/>
      <c r="I9" s="183"/>
      <c r="J9" s="181"/>
      <c r="K9" s="183"/>
      <c r="L9" s="189"/>
      <c r="M9" s="189"/>
      <c r="N9" s="181"/>
      <c r="O9" s="178"/>
    </row>
    <row r="10" spans="1:15" ht="63" customHeight="1" x14ac:dyDescent="0.2">
      <c r="A10" s="186"/>
      <c r="B10" s="186"/>
      <c r="C10" s="187"/>
      <c r="D10" s="183"/>
      <c r="E10" s="183"/>
      <c r="F10" s="175"/>
      <c r="G10" s="176"/>
      <c r="H10" s="183"/>
      <c r="I10" s="183"/>
      <c r="J10" s="182"/>
      <c r="K10" s="183"/>
      <c r="L10" s="189"/>
      <c r="M10" s="189"/>
      <c r="N10" s="182"/>
      <c r="O10" s="179"/>
    </row>
    <row r="11" spans="1:15" s="2" customFormat="1" x14ac:dyDescent="0.2">
      <c r="A11" s="184" t="s">
        <v>248</v>
      </c>
      <c r="B11" s="184"/>
      <c r="C11" s="184"/>
      <c r="D11" s="40">
        <f>D13+D12</f>
        <v>28525957283</v>
      </c>
      <c r="E11" s="40">
        <f t="shared" ref="E11:O11" si="0">E13+E12</f>
        <v>7394509415</v>
      </c>
      <c r="F11" s="40">
        <f t="shared" si="0"/>
        <v>24658948509.152008</v>
      </c>
      <c r="G11" s="40">
        <f t="shared" si="0"/>
        <v>0</v>
      </c>
      <c r="H11" s="40">
        <f t="shared" si="0"/>
        <v>4151436195</v>
      </c>
      <c r="I11" s="40">
        <f t="shared" si="0"/>
        <v>1321491297</v>
      </c>
      <c r="J11" s="40">
        <f t="shared" si="0"/>
        <v>1652423871</v>
      </c>
      <c r="K11" s="40">
        <f t="shared" si="0"/>
        <v>67704766570.152008</v>
      </c>
      <c r="L11" s="40">
        <f t="shared" si="0"/>
        <v>4500917738.3700008</v>
      </c>
      <c r="M11" s="40">
        <f t="shared" si="0"/>
        <v>128063890.83</v>
      </c>
      <c r="N11" s="40">
        <f t="shared" si="0"/>
        <v>778739600</v>
      </c>
      <c r="O11" s="40">
        <f t="shared" si="0"/>
        <v>73112487799.35202</v>
      </c>
    </row>
    <row r="12" spans="1:15" s="3" customFormat="1" ht="11.25" customHeight="1" x14ac:dyDescent="0.2">
      <c r="A12" s="5"/>
      <c r="B12" s="5"/>
      <c r="C12" s="11" t="s">
        <v>56</v>
      </c>
      <c r="D12" s="39">
        <f>КС!D9</f>
        <v>1548842627</v>
      </c>
      <c r="E12" s="39">
        <f>'Свод 2023 БП'!E9</f>
        <v>196420778</v>
      </c>
      <c r="F12" s="39">
        <f>'АПУ профилактика 1-24'!D10+'АПУ профилактика 1-24'!N10+'АПУ неотл.пом. 1-24'!D9+'АПУ обращения 1-24'!D9+'ОДИ ПГГ Пр.1-24'!D9+'ОДИ МЗ РБ Пр.18-23'!D9+'ФАП (01-24)'!D9+'Тестирование на грипп Пр.1-24'!D9+'Свод 2023 БП'!O9</f>
        <v>248102640</v>
      </c>
      <c r="G12" s="41"/>
      <c r="H12" s="39">
        <f>' СМП (1-24)'!D9</f>
        <v>85897831</v>
      </c>
      <c r="I12" s="39">
        <f>'Гемодиализ (пр.19-23)'!D9</f>
        <v>0</v>
      </c>
      <c r="J12" s="39">
        <f>'Мед.реаб.(АПУ,ДС,КС) 1-24'!D9</f>
        <v>20736124</v>
      </c>
      <c r="K12" s="39">
        <f>D12+E12+F12+H12+I12+J12</f>
        <v>2100000000</v>
      </c>
      <c r="L12" s="48">
        <v>1654631.34</v>
      </c>
      <c r="M12" s="47">
        <v>0</v>
      </c>
      <c r="N12" s="83">
        <v>0</v>
      </c>
      <c r="O12" s="47">
        <f>K12+L12+M12+N12</f>
        <v>2101654631.3399999</v>
      </c>
    </row>
    <row r="13" spans="1:15" s="2" customFormat="1" x14ac:dyDescent="0.2">
      <c r="A13" s="184" t="s">
        <v>247</v>
      </c>
      <c r="B13" s="184"/>
      <c r="C13" s="184"/>
      <c r="D13" s="40">
        <f>SUM(D14:D158)-D96</f>
        <v>26977114656</v>
      </c>
      <c r="E13" s="40">
        <f t="shared" ref="E13:O13" si="1">SUM(E14:E158)-E96</f>
        <v>7198088637</v>
      </c>
      <c r="F13" s="40">
        <f t="shared" si="1"/>
        <v>24410845869.152008</v>
      </c>
      <c r="G13" s="40">
        <f t="shared" si="1"/>
        <v>0</v>
      </c>
      <c r="H13" s="40">
        <f t="shared" si="1"/>
        <v>4065538364</v>
      </c>
      <c r="I13" s="40">
        <f t="shared" si="1"/>
        <v>1321491297</v>
      </c>
      <c r="J13" s="40">
        <f t="shared" si="1"/>
        <v>1631687747</v>
      </c>
      <c r="K13" s="40">
        <f t="shared" si="1"/>
        <v>65604766570.152008</v>
      </c>
      <c r="L13" s="46">
        <f t="shared" si="1"/>
        <v>4499263107.0300007</v>
      </c>
      <c r="M13" s="46">
        <f t="shared" si="1"/>
        <v>128063890.83</v>
      </c>
      <c r="N13" s="46">
        <f t="shared" si="1"/>
        <v>778739600</v>
      </c>
      <c r="O13" s="40">
        <f t="shared" si="1"/>
        <v>71010833168.012024</v>
      </c>
    </row>
    <row r="14" spans="1:15" s="1" customFormat="1" ht="12" customHeight="1" x14ac:dyDescent="0.2">
      <c r="A14" s="25">
        <v>1</v>
      </c>
      <c r="B14" s="12" t="s">
        <v>60</v>
      </c>
      <c r="C14" s="10" t="s">
        <v>44</v>
      </c>
      <c r="D14" s="39">
        <f>КС!D11</f>
        <v>52640361</v>
      </c>
      <c r="E14" s="39">
        <f>'Свод 2023 БП'!E11</f>
        <v>12035023</v>
      </c>
      <c r="F14" s="39">
        <f>'АПУ профилактика 1-24'!D12+'АПУ профилактика 1-24'!N12+'АПУ неотл.пом. 1-24'!D11+'АПУ обращения 1-24'!D11+'ОДИ ПГГ Пр.1-24'!D11+'ОДИ МЗ РБ Пр.18-23'!D11+'ФАП (01-24)'!D11+'Тестирование на грипп Пр.1-24'!D11+'Свод 2023 БП'!O11</f>
        <v>137864207</v>
      </c>
      <c r="G14" s="39"/>
      <c r="H14" s="39">
        <f>' СМП (1-24)'!D11</f>
        <v>0</v>
      </c>
      <c r="I14" s="39">
        <f>'Гемодиализ (пр.19-23)'!D11</f>
        <v>0</v>
      </c>
      <c r="J14" s="39">
        <f>'Мед.реаб.(АПУ,ДС,КС) 1-24'!D11</f>
        <v>0</v>
      </c>
      <c r="K14" s="39">
        <f t="shared" ref="K14:K45" si="2">D14+E14+F14+H14+I14+J14</f>
        <v>202539591</v>
      </c>
      <c r="L14" s="48">
        <v>12509807.42</v>
      </c>
      <c r="M14" s="83"/>
      <c r="N14" s="83">
        <v>2806605</v>
      </c>
      <c r="O14" s="47">
        <f t="shared" ref="O14:O73" si="3">K14+L14+M14+N14</f>
        <v>217856003.41999999</v>
      </c>
    </row>
    <row r="15" spans="1:15" s="1" customFormat="1" x14ac:dyDescent="0.2">
      <c r="A15" s="25">
        <v>2</v>
      </c>
      <c r="B15" s="14" t="s">
        <v>61</v>
      </c>
      <c r="C15" s="10" t="s">
        <v>232</v>
      </c>
      <c r="D15" s="39">
        <f>КС!D12</f>
        <v>48120235</v>
      </c>
      <c r="E15" s="39">
        <f>'Свод 2023 БП'!E12</f>
        <v>13120201</v>
      </c>
      <c r="F15" s="39">
        <f>'АПУ профилактика 1-24'!D13+'АПУ профилактика 1-24'!N13+'АПУ неотл.пом. 1-24'!D12+'АПУ обращения 1-24'!D12+'ОДИ ПГГ Пр.1-24'!D12+'ОДИ МЗ РБ Пр.18-23'!D12+'ФАП (01-24)'!D12+'Тестирование на грипп Пр.1-24'!D12+'Свод 2023 БП'!O12</f>
        <v>132600951</v>
      </c>
      <c r="G15" s="39"/>
      <c r="H15" s="39">
        <f>' СМП (1-24)'!D12</f>
        <v>0</v>
      </c>
      <c r="I15" s="39">
        <f>'Гемодиализ (пр.19-23)'!D12</f>
        <v>0</v>
      </c>
      <c r="J15" s="39">
        <f>'Мед.реаб.(АПУ,ДС,КС) 1-24'!D12</f>
        <v>0</v>
      </c>
      <c r="K15" s="39">
        <f t="shared" si="2"/>
        <v>193841387</v>
      </c>
      <c r="L15" s="48">
        <v>15787126.09</v>
      </c>
      <c r="M15" s="83"/>
      <c r="N15" s="83">
        <v>2478686</v>
      </c>
      <c r="O15" s="47">
        <f t="shared" si="3"/>
        <v>212107199.09</v>
      </c>
    </row>
    <row r="16" spans="1:15" s="22" customFormat="1" x14ac:dyDescent="0.2">
      <c r="A16" s="25">
        <v>3</v>
      </c>
      <c r="B16" s="27" t="s">
        <v>62</v>
      </c>
      <c r="C16" s="21" t="s">
        <v>5</v>
      </c>
      <c r="D16" s="39">
        <f>КС!D13</f>
        <v>237414533</v>
      </c>
      <c r="E16" s="39">
        <f>'Свод 2023 БП'!E13</f>
        <v>35200516</v>
      </c>
      <c r="F16" s="39">
        <f>'АПУ профилактика 1-24'!D14+'АПУ профилактика 1-24'!N14+'АПУ неотл.пом. 1-24'!D13+'АПУ обращения 1-24'!D13+'ОДИ ПГГ Пр.1-24'!D13+'ОДИ МЗ РБ Пр.18-23'!D13+'ФАП (01-24)'!D13+'Тестирование на грипп Пр.1-24'!D13+'Свод 2023 БП'!O13</f>
        <v>334259800</v>
      </c>
      <c r="G16" s="42"/>
      <c r="H16" s="39">
        <f>' СМП (1-24)'!D13</f>
        <v>152739997</v>
      </c>
      <c r="I16" s="39">
        <f>'Гемодиализ (пр.19-23)'!D13</f>
        <v>0</v>
      </c>
      <c r="J16" s="39">
        <f>'Мед.реаб.(АПУ,ДС,КС) 1-24'!D13</f>
        <v>404932</v>
      </c>
      <c r="K16" s="39">
        <f t="shared" si="2"/>
        <v>760019778</v>
      </c>
      <c r="L16" s="48">
        <v>33408051.220000006</v>
      </c>
      <c r="M16" s="83"/>
      <c r="N16" s="83">
        <v>9602689</v>
      </c>
      <c r="O16" s="47">
        <f t="shared" si="3"/>
        <v>803030518.22000003</v>
      </c>
    </row>
    <row r="17" spans="1:15" s="1" customFormat="1" ht="14.25" customHeight="1" x14ac:dyDescent="0.2">
      <c r="A17" s="25">
        <v>4</v>
      </c>
      <c r="B17" s="12" t="s">
        <v>63</v>
      </c>
      <c r="C17" s="10" t="s">
        <v>233</v>
      </c>
      <c r="D17" s="39">
        <f>КС!D14</f>
        <v>50300359</v>
      </c>
      <c r="E17" s="39">
        <f>'Свод 2023 БП'!E14</f>
        <v>13353507</v>
      </c>
      <c r="F17" s="39">
        <f>'АПУ профилактика 1-24'!D15+'АПУ профилактика 1-24'!N15+'АПУ неотл.пом. 1-24'!D14+'АПУ обращения 1-24'!D14+'ОДИ ПГГ Пр.1-24'!D14+'ОДИ МЗ РБ Пр.18-23'!D14+'ФАП (01-24)'!D14+'Тестирование на грипп Пр.1-24'!D14+'Свод 2023 БП'!O14</f>
        <v>141284589</v>
      </c>
      <c r="G17" s="39"/>
      <c r="H17" s="39">
        <f>' СМП (1-24)'!D14</f>
        <v>0</v>
      </c>
      <c r="I17" s="39">
        <f>'Гемодиализ (пр.19-23)'!D14</f>
        <v>0</v>
      </c>
      <c r="J17" s="39">
        <f>'Мед.реаб.(АПУ,ДС,КС) 1-24'!D14</f>
        <v>0</v>
      </c>
      <c r="K17" s="39">
        <f t="shared" si="2"/>
        <v>204938455</v>
      </c>
      <c r="L17" s="48">
        <v>13008074.199999999</v>
      </c>
      <c r="M17" s="83"/>
      <c r="N17" s="83">
        <v>2719301</v>
      </c>
      <c r="O17" s="47">
        <f t="shared" si="3"/>
        <v>220665830.19999999</v>
      </c>
    </row>
    <row r="18" spans="1:15" s="1" customFormat="1" x14ac:dyDescent="0.2">
      <c r="A18" s="25">
        <v>5</v>
      </c>
      <c r="B18" s="12" t="s">
        <v>64</v>
      </c>
      <c r="C18" s="10" t="s">
        <v>8</v>
      </c>
      <c r="D18" s="39">
        <f>КС!D15</f>
        <v>59764012</v>
      </c>
      <c r="E18" s="39">
        <f>'Свод 2023 БП'!E15</f>
        <v>14527127</v>
      </c>
      <c r="F18" s="39">
        <f>'АПУ профилактика 1-24'!D16+'АПУ профилактика 1-24'!N16+'АПУ неотл.пом. 1-24'!D15+'АПУ обращения 1-24'!D15+'ОДИ ПГГ Пр.1-24'!D15+'ОДИ МЗ РБ Пр.18-23'!D15+'ФАП (01-24)'!D15+'Тестирование на грипп Пр.1-24'!D15+'Свод 2023 БП'!O15</f>
        <v>151860431</v>
      </c>
      <c r="G18" s="39"/>
      <c r="H18" s="39">
        <f>' СМП (1-24)'!D15</f>
        <v>0</v>
      </c>
      <c r="I18" s="39">
        <f>'Гемодиализ (пр.19-23)'!D15</f>
        <v>0</v>
      </c>
      <c r="J18" s="39">
        <f>'Мед.реаб.(АПУ,ДС,КС) 1-24'!D15</f>
        <v>0</v>
      </c>
      <c r="K18" s="39">
        <f t="shared" si="2"/>
        <v>226151570</v>
      </c>
      <c r="L18" s="48">
        <v>12440761.979999999</v>
      </c>
      <c r="M18" s="83"/>
      <c r="N18" s="83">
        <v>2816163</v>
      </c>
      <c r="O18" s="47">
        <f t="shared" si="3"/>
        <v>241408494.97999999</v>
      </c>
    </row>
    <row r="19" spans="1:15" s="22" customFormat="1" x14ac:dyDescent="0.2">
      <c r="A19" s="25">
        <v>6</v>
      </c>
      <c r="B19" s="27" t="s">
        <v>65</v>
      </c>
      <c r="C19" s="21" t="s">
        <v>66</v>
      </c>
      <c r="D19" s="39">
        <f>КС!D16</f>
        <v>625050263</v>
      </c>
      <c r="E19" s="39">
        <f>'Свод 2023 БП'!E16</f>
        <v>85461399</v>
      </c>
      <c r="F19" s="39">
        <f>'АПУ профилактика 1-24'!D17+'АПУ профилактика 1-24'!N17+'АПУ неотл.пом. 1-24'!D16+'АПУ обращения 1-24'!D16+'ОДИ ПГГ Пр.1-24'!D16+'ОДИ МЗ РБ Пр.18-23'!D16+'ФАП (01-24)'!D16+'Тестирование на грипп Пр.1-24'!D16+'Свод 2023 БП'!O16</f>
        <v>806370428</v>
      </c>
      <c r="G19" s="42"/>
      <c r="H19" s="39">
        <f>' СМП (1-24)'!D16</f>
        <v>323478672</v>
      </c>
      <c r="I19" s="39">
        <f>'Гемодиализ (пр.19-23)'!D16</f>
        <v>568275</v>
      </c>
      <c r="J19" s="39">
        <f>'Мед.реаб.(АПУ,ДС,КС) 1-24'!D16</f>
        <v>37630952</v>
      </c>
      <c r="K19" s="39">
        <f t="shared" si="2"/>
        <v>1878559989</v>
      </c>
      <c r="L19" s="48">
        <v>59101973.079999998</v>
      </c>
      <c r="M19" s="83"/>
      <c r="N19" s="83">
        <v>24143671</v>
      </c>
      <c r="O19" s="47">
        <f t="shared" si="3"/>
        <v>1961805633.0799999</v>
      </c>
    </row>
    <row r="20" spans="1:15" s="1" customFormat="1" x14ac:dyDescent="0.2">
      <c r="A20" s="25">
        <v>7</v>
      </c>
      <c r="B20" s="12" t="s">
        <v>67</v>
      </c>
      <c r="C20" s="10" t="s">
        <v>234</v>
      </c>
      <c r="D20" s="39">
        <f>КС!D17</f>
        <v>205730459</v>
      </c>
      <c r="E20" s="39">
        <f>'Свод 2023 БП'!E17</f>
        <v>36863290</v>
      </c>
      <c r="F20" s="39">
        <f>'АПУ профилактика 1-24'!D18+'АПУ профилактика 1-24'!N18+'АПУ неотл.пом. 1-24'!D17+'АПУ обращения 1-24'!D17+'ОДИ ПГГ Пр.1-24'!D17+'ОДИ МЗ РБ Пр.18-23'!D17+'ФАП (01-24)'!D17+'Тестирование на грипп Пр.1-24'!D17+'Свод 2023 БП'!O17</f>
        <v>349351392</v>
      </c>
      <c r="G20" s="39"/>
      <c r="H20" s="39">
        <f>' СМП (1-24)'!D17</f>
        <v>0</v>
      </c>
      <c r="I20" s="39">
        <f>'Гемодиализ (пр.19-23)'!D17</f>
        <v>0</v>
      </c>
      <c r="J20" s="39">
        <f>'Мед.реаб.(АПУ,ДС,КС) 1-24'!D17</f>
        <v>19426359</v>
      </c>
      <c r="K20" s="39">
        <f t="shared" si="2"/>
        <v>611371500</v>
      </c>
      <c r="L20" s="48">
        <v>20845320.809999999</v>
      </c>
      <c r="M20" s="83"/>
      <c r="N20" s="83">
        <v>7741919</v>
      </c>
      <c r="O20" s="47">
        <f t="shared" si="3"/>
        <v>639958739.80999994</v>
      </c>
    </row>
    <row r="21" spans="1:15" s="1" customFormat="1" x14ac:dyDescent="0.2">
      <c r="A21" s="25">
        <v>8</v>
      </c>
      <c r="B21" s="26" t="s">
        <v>68</v>
      </c>
      <c r="C21" s="10" t="s">
        <v>17</v>
      </c>
      <c r="D21" s="39">
        <f>КС!D18</f>
        <v>45926606</v>
      </c>
      <c r="E21" s="39">
        <f>'Свод 2023 БП'!E18</f>
        <v>15672422</v>
      </c>
      <c r="F21" s="39">
        <f>'АПУ профилактика 1-24'!D19+'АПУ профилактика 1-24'!N19+'АПУ неотл.пом. 1-24'!D18+'АПУ обращения 1-24'!D18+'ОДИ ПГГ Пр.1-24'!D18+'ОДИ МЗ РБ Пр.18-23'!D18+'ФАП (01-24)'!D18+'Тестирование на грипп Пр.1-24'!D18+'Свод 2023 БП'!O18</f>
        <v>148646116</v>
      </c>
      <c r="G21" s="39"/>
      <c r="H21" s="39">
        <f>' СМП (1-24)'!D18</f>
        <v>0</v>
      </c>
      <c r="I21" s="39">
        <f>'Гемодиализ (пр.19-23)'!D18</f>
        <v>0</v>
      </c>
      <c r="J21" s="39">
        <f>'Мед.реаб.(АПУ,ДС,КС) 1-24'!D18</f>
        <v>0</v>
      </c>
      <c r="K21" s="39">
        <f t="shared" si="2"/>
        <v>210245144</v>
      </c>
      <c r="L21" s="48">
        <v>12994722.07</v>
      </c>
      <c r="M21" s="83"/>
      <c r="N21" s="83">
        <v>2731173</v>
      </c>
      <c r="O21" s="47">
        <f t="shared" si="3"/>
        <v>225971039.06999999</v>
      </c>
    </row>
    <row r="22" spans="1:15" s="1" customFormat="1" x14ac:dyDescent="0.2">
      <c r="A22" s="25">
        <v>9</v>
      </c>
      <c r="B22" s="26" t="s">
        <v>69</v>
      </c>
      <c r="C22" s="10" t="s">
        <v>6</v>
      </c>
      <c r="D22" s="39">
        <f>КС!D19</f>
        <v>68319280</v>
      </c>
      <c r="E22" s="39">
        <f>'Свод 2023 БП'!E19</f>
        <v>13539854</v>
      </c>
      <c r="F22" s="39">
        <f>'АПУ профилактика 1-24'!D20+'АПУ профилактика 1-24'!N20+'АПУ неотл.пом. 1-24'!D19+'АПУ обращения 1-24'!D19+'ОДИ ПГГ Пр.1-24'!D19+'ОДИ МЗ РБ Пр.18-23'!D19+'ФАП (01-24)'!D19+'Тестирование на грипп Пр.1-24'!D19+'Свод 2023 БП'!O19</f>
        <v>163470153</v>
      </c>
      <c r="G22" s="39"/>
      <c r="H22" s="39">
        <f>' СМП (1-24)'!D19</f>
        <v>0</v>
      </c>
      <c r="I22" s="39">
        <f>'Гемодиализ (пр.19-23)'!D19</f>
        <v>0</v>
      </c>
      <c r="J22" s="39">
        <f>'Мед.реаб.(АПУ,ДС,КС) 1-24'!D19</f>
        <v>0</v>
      </c>
      <c r="K22" s="39">
        <f t="shared" si="2"/>
        <v>245329287</v>
      </c>
      <c r="L22" s="48">
        <v>14014756.039999999</v>
      </c>
      <c r="M22" s="83"/>
      <c r="N22" s="83">
        <v>3113101</v>
      </c>
      <c r="O22" s="47">
        <f t="shared" si="3"/>
        <v>262457144.03999999</v>
      </c>
    </row>
    <row r="23" spans="1:15" s="1" customFormat="1" x14ac:dyDescent="0.2">
      <c r="A23" s="25">
        <v>10</v>
      </c>
      <c r="B23" s="26" t="s">
        <v>70</v>
      </c>
      <c r="C23" s="10" t="s">
        <v>18</v>
      </c>
      <c r="D23" s="39">
        <f>КС!D20</f>
        <v>53935399</v>
      </c>
      <c r="E23" s="39">
        <f>'Свод 2023 БП'!E20</f>
        <v>16567490</v>
      </c>
      <c r="F23" s="39">
        <f>'АПУ профилактика 1-24'!D21+'АПУ профилактика 1-24'!N21+'АПУ неотл.пом. 1-24'!D20+'АПУ обращения 1-24'!D20+'ОДИ ПГГ Пр.1-24'!D20+'ОДИ МЗ РБ Пр.18-23'!D20+'ФАП (01-24)'!D20+'Тестирование на грипп Пр.1-24'!D20+'Свод 2023 БП'!O20</f>
        <v>169635627</v>
      </c>
      <c r="G23" s="39"/>
      <c r="H23" s="39">
        <f>' СМП (1-24)'!D20</f>
        <v>0</v>
      </c>
      <c r="I23" s="39">
        <f>'Гемодиализ (пр.19-23)'!D20</f>
        <v>0</v>
      </c>
      <c r="J23" s="39">
        <f>'Мед.реаб.(АПУ,ДС,КС) 1-24'!D20</f>
        <v>0</v>
      </c>
      <c r="K23" s="39">
        <f t="shared" si="2"/>
        <v>240138516</v>
      </c>
      <c r="L23" s="48">
        <v>24656345.839999996</v>
      </c>
      <c r="M23" s="83"/>
      <c r="N23" s="83">
        <v>3142280</v>
      </c>
      <c r="O23" s="47">
        <f t="shared" si="3"/>
        <v>267937141.84</v>
      </c>
    </row>
    <row r="24" spans="1:15" s="1" customFormat="1" x14ac:dyDescent="0.2">
      <c r="A24" s="25">
        <v>11</v>
      </c>
      <c r="B24" s="26" t="s">
        <v>71</v>
      </c>
      <c r="C24" s="10" t="s">
        <v>7</v>
      </c>
      <c r="D24" s="39">
        <f>КС!D21</f>
        <v>59917893</v>
      </c>
      <c r="E24" s="39">
        <f>'Свод 2023 БП'!E21</f>
        <v>13311554</v>
      </c>
      <c r="F24" s="39">
        <f>'АПУ профилактика 1-24'!D22+'АПУ профилактика 1-24'!N22+'АПУ неотл.пом. 1-24'!D21+'АПУ обращения 1-24'!D21+'ОДИ ПГГ Пр.1-24'!D21+'ОДИ МЗ РБ Пр.18-23'!D21+'ФАП (01-24)'!D21+'Тестирование на грипп Пр.1-24'!D21+'Свод 2023 БП'!O21</f>
        <v>143557733</v>
      </c>
      <c r="G24" s="39"/>
      <c r="H24" s="39">
        <f>' СМП (1-24)'!D21</f>
        <v>0</v>
      </c>
      <c r="I24" s="39">
        <f>'Гемодиализ (пр.19-23)'!D21</f>
        <v>0</v>
      </c>
      <c r="J24" s="39">
        <f>'Мед.реаб.(АПУ,ДС,КС) 1-24'!D21</f>
        <v>0</v>
      </c>
      <c r="K24" s="39">
        <f t="shared" si="2"/>
        <v>216787180</v>
      </c>
      <c r="L24" s="48">
        <v>12588870.1</v>
      </c>
      <c r="M24" s="83"/>
      <c r="N24" s="83">
        <v>2991065</v>
      </c>
      <c r="O24" s="47">
        <f t="shared" si="3"/>
        <v>232367115.09999999</v>
      </c>
    </row>
    <row r="25" spans="1:15" s="1" customFormat="1" x14ac:dyDescent="0.2">
      <c r="A25" s="25">
        <v>12</v>
      </c>
      <c r="B25" s="26" t="s">
        <v>72</v>
      </c>
      <c r="C25" s="10" t="s">
        <v>19</v>
      </c>
      <c r="D25" s="39">
        <f>КС!D22</f>
        <v>131316986</v>
      </c>
      <c r="E25" s="39">
        <f>'Свод 2023 БП'!E22</f>
        <v>27306663</v>
      </c>
      <c r="F25" s="39">
        <f>'АПУ профилактика 1-24'!D23+'АПУ профилактика 1-24'!N23+'АПУ неотл.пом. 1-24'!D22+'АПУ обращения 1-24'!D22+'ОДИ ПГГ Пр.1-24'!D22+'ОДИ МЗ РБ Пр.18-23'!D22+'ФАП (01-24)'!D22+'Тестирование на грипп Пр.1-24'!D22+'Свод 2023 БП'!O22</f>
        <v>268883762</v>
      </c>
      <c r="G25" s="39"/>
      <c r="H25" s="39">
        <f>' СМП (1-24)'!D22</f>
        <v>0</v>
      </c>
      <c r="I25" s="39">
        <f>'Гемодиализ (пр.19-23)'!D22</f>
        <v>0</v>
      </c>
      <c r="J25" s="39">
        <f>'Мед.реаб.(АПУ,ДС,КС) 1-24'!D22</f>
        <v>0</v>
      </c>
      <c r="K25" s="39">
        <f t="shared" si="2"/>
        <v>427507411</v>
      </c>
      <c r="L25" s="48">
        <v>17552236.350000001</v>
      </c>
      <c r="M25" s="83"/>
      <c r="N25" s="83">
        <v>5623790</v>
      </c>
      <c r="O25" s="47">
        <f t="shared" si="3"/>
        <v>450683437.35000002</v>
      </c>
    </row>
    <row r="26" spans="1:15" s="1" customFormat="1" x14ac:dyDescent="0.2">
      <c r="A26" s="25">
        <v>13</v>
      </c>
      <c r="B26" s="26" t="s">
        <v>256</v>
      </c>
      <c r="C26" s="10" t="s">
        <v>257</v>
      </c>
      <c r="D26" s="39">
        <f>КС!D23</f>
        <v>0</v>
      </c>
      <c r="E26" s="39">
        <f>'Свод 2023 БП'!E23</f>
        <v>0</v>
      </c>
      <c r="F26" s="39">
        <f>'АПУ профилактика 1-24'!D24+'АПУ профилактика 1-24'!N24+'АПУ неотл.пом. 1-24'!D23+'АПУ обращения 1-24'!D23+'ОДИ ПГГ Пр.1-24'!D23+'ОДИ МЗ РБ Пр.18-23'!D23+'ФАП (01-24)'!D23+'Тестирование на грипп Пр.1-24'!D23+'Свод 2023 БП'!O23</f>
        <v>4405629</v>
      </c>
      <c r="G26" s="39"/>
      <c r="H26" s="39">
        <f>' СМП (1-24)'!D23</f>
        <v>0</v>
      </c>
      <c r="I26" s="39">
        <f>'Гемодиализ (пр.19-23)'!D23</f>
        <v>0</v>
      </c>
      <c r="J26" s="39">
        <f>'Мед.реаб.(АПУ,ДС,КС) 1-24'!D23</f>
        <v>0</v>
      </c>
      <c r="K26" s="39">
        <f t="shared" si="2"/>
        <v>4405629</v>
      </c>
      <c r="L26" s="48">
        <v>0</v>
      </c>
      <c r="M26" s="83"/>
      <c r="N26" s="83">
        <v>0</v>
      </c>
      <c r="O26" s="47">
        <f t="shared" si="3"/>
        <v>4405629</v>
      </c>
    </row>
    <row r="27" spans="1:15" s="1" customFormat="1" x14ac:dyDescent="0.2">
      <c r="A27" s="25">
        <v>14</v>
      </c>
      <c r="B27" s="12" t="s">
        <v>73</v>
      </c>
      <c r="C27" s="10" t="s">
        <v>74</v>
      </c>
      <c r="D27" s="39">
        <f>КС!D24</f>
        <v>0</v>
      </c>
      <c r="E27" s="39">
        <f>'Свод 2023 БП'!E24</f>
        <v>0</v>
      </c>
      <c r="F27" s="39">
        <f>'АПУ профилактика 1-24'!D25+'АПУ профилактика 1-24'!N25+'АПУ неотл.пом. 1-24'!D24+'АПУ обращения 1-24'!D24+'ОДИ ПГГ Пр.1-24'!D24+'ОДИ МЗ РБ Пр.18-23'!D24+'ФАП (01-24)'!D24+'Тестирование на грипп Пр.1-24'!D24+'Свод 2023 БП'!O24</f>
        <v>0</v>
      </c>
      <c r="G27" s="39"/>
      <c r="H27" s="39">
        <f>' СМП (1-24)'!D24</f>
        <v>0</v>
      </c>
      <c r="I27" s="39">
        <f>'Гемодиализ (пр.19-23)'!D24</f>
        <v>0</v>
      </c>
      <c r="J27" s="39">
        <f>'Мед.реаб.(АПУ,ДС,КС) 1-24'!D24</f>
        <v>0</v>
      </c>
      <c r="K27" s="39">
        <f t="shared" si="2"/>
        <v>0</v>
      </c>
      <c r="L27" s="48">
        <v>0</v>
      </c>
      <c r="M27" s="83"/>
      <c r="N27" s="83">
        <v>0</v>
      </c>
      <c r="O27" s="47">
        <f t="shared" si="3"/>
        <v>0</v>
      </c>
    </row>
    <row r="28" spans="1:15" s="1" customFormat="1" x14ac:dyDescent="0.2">
      <c r="A28" s="25">
        <v>15</v>
      </c>
      <c r="B28" s="26" t="s">
        <v>75</v>
      </c>
      <c r="C28" s="10" t="s">
        <v>22</v>
      </c>
      <c r="D28" s="39">
        <f>КС!D25</f>
        <v>64296230</v>
      </c>
      <c r="E28" s="39">
        <f>'Свод 2023 БП'!E25</f>
        <v>17485489</v>
      </c>
      <c r="F28" s="39">
        <f>'АПУ профилактика 1-24'!D26+'АПУ профилактика 1-24'!N26+'АПУ неотл.пом. 1-24'!D25+'АПУ обращения 1-24'!D25+'ОДИ ПГГ Пр.1-24'!D25+'ОДИ МЗ РБ Пр.18-23'!D25+'ФАП (01-24)'!D25+'Тестирование на грипп Пр.1-24'!D25+'Свод 2023 БП'!O25</f>
        <v>168359272</v>
      </c>
      <c r="G28" s="39"/>
      <c r="H28" s="39">
        <f>' СМП (1-24)'!D25</f>
        <v>0</v>
      </c>
      <c r="I28" s="39">
        <f>'Гемодиализ (пр.19-23)'!D25</f>
        <v>0</v>
      </c>
      <c r="J28" s="39">
        <f>'Мед.реаб.(АПУ,ДС,КС) 1-24'!D25</f>
        <v>0</v>
      </c>
      <c r="K28" s="39">
        <f t="shared" si="2"/>
        <v>250140991</v>
      </c>
      <c r="L28" s="48">
        <v>14725479.51</v>
      </c>
      <c r="M28" s="83"/>
      <c r="N28" s="83">
        <v>3236064</v>
      </c>
      <c r="O28" s="47">
        <f t="shared" si="3"/>
        <v>268102534.50999999</v>
      </c>
    </row>
    <row r="29" spans="1:15" s="1" customFormat="1" x14ac:dyDescent="0.2">
      <c r="A29" s="25">
        <v>16</v>
      </c>
      <c r="B29" s="26" t="s">
        <v>76</v>
      </c>
      <c r="C29" s="10" t="s">
        <v>10</v>
      </c>
      <c r="D29" s="39">
        <f>КС!D26</f>
        <v>85711575</v>
      </c>
      <c r="E29" s="39">
        <f>'Свод 2023 БП'!E26</f>
        <v>24111484</v>
      </c>
      <c r="F29" s="39">
        <f>'АПУ профилактика 1-24'!D27+'АПУ профилактика 1-24'!N27+'АПУ неотл.пом. 1-24'!D26+'АПУ обращения 1-24'!D26+'ОДИ ПГГ Пр.1-24'!D26+'ОДИ МЗ РБ Пр.18-23'!D26+'ФАП (01-24)'!D26+'Тестирование на грипп Пр.1-24'!D26+'Свод 2023 БП'!O26</f>
        <v>230950299</v>
      </c>
      <c r="G29" s="39"/>
      <c r="H29" s="39">
        <f>' СМП (1-24)'!D26</f>
        <v>0</v>
      </c>
      <c r="I29" s="39">
        <f>'Гемодиализ (пр.19-23)'!D26</f>
        <v>0</v>
      </c>
      <c r="J29" s="39">
        <f>'Мед.реаб.(АПУ,ДС,КС) 1-24'!D26</f>
        <v>0</v>
      </c>
      <c r="K29" s="39">
        <f t="shared" si="2"/>
        <v>340773358</v>
      </c>
      <c r="L29" s="48">
        <v>23823475.449999999</v>
      </c>
      <c r="M29" s="83"/>
      <c r="N29" s="83">
        <v>4579519</v>
      </c>
      <c r="O29" s="47">
        <f t="shared" si="3"/>
        <v>369176352.44999999</v>
      </c>
    </row>
    <row r="30" spans="1:15" s="1" customFormat="1" x14ac:dyDescent="0.2">
      <c r="A30" s="25">
        <v>17</v>
      </c>
      <c r="B30" s="26" t="s">
        <v>77</v>
      </c>
      <c r="C30" s="10" t="s">
        <v>235</v>
      </c>
      <c r="D30" s="39">
        <f>КС!D27</f>
        <v>139765661</v>
      </c>
      <c r="E30" s="39">
        <f>'Свод 2023 БП'!E27</f>
        <v>32421127</v>
      </c>
      <c r="F30" s="39">
        <f>'АПУ профилактика 1-24'!D28+'АПУ профилактика 1-24'!N28+'АПУ неотл.пом. 1-24'!D27+'АПУ обращения 1-24'!D27+'ОДИ ПГГ Пр.1-24'!D27+'ОДИ МЗ РБ Пр.18-23'!D27+'ФАП (01-24)'!D27+'Тестирование на грипп Пр.1-24'!D27+'Свод 2023 БП'!O27</f>
        <v>329614603</v>
      </c>
      <c r="G30" s="39"/>
      <c r="H30" s="39">
        <f>' СМП (1-24)'!D27</f>
        <v>0</v>
      </c>
      <c r="I30" s="39">
        <f>'Гемодиализ (пр.19-23)'!D27</f>
        <v>0</v>
      </c>
      <c r="J30" s="39">
        <f>'Мед.реаб.(АПУ,ДС,КС) 1-24'!D27</f>
        <v>0</v>
      </c>
      <c r="K30" s="39">
        <f t="shared" si="2"/>
        <v>501801391</v>
      </c>
      <c r="L30" s="48">
        <v>24375165.920000002</v>
      </c>
      <c r="M30" s="83"/>
      <c r="N30" s="83">
        <v>7531519</v>
      </c>
      <c r="O30" s="47">
        <f t="shared" si="3"/>
        <v>533708075.92000002</v>
      </c>
    </row>
    <row r="31" spans="1:15" s="22" customFormat="1" x14ac:dyDescent="0.2">
      <c r="A31" s="25">
        <v>18</v>
      </c>
      <c r="B31" s="27" t="s">
        <v>78</v>
      </c>
      <c r="C31" s="21" t="s">
        <v>9</v>
      </c>
      <c r="D31" s="39">
        <f>КС!D28</f>
        <v>606952705</v>
      </c>
      <c r="E31" s="39">
        <f>'Свод 2023 БП'!E28</f>
        <v>83446712</v>
      </c>
      <c r="F31" s="39">
        <f>'АПУ профилактика 1-24'!D29+'АПУ профилактика 1-24'!N29+'АПУ неотл.пом. 1-24'!D28+'АПУ обращения 1-24'!D28+'ОДИ ПГГ Пр.1-24'!D28+'ОДИ МЗ РБ Пр.18-23'!D28+'ФАП (01-24)'!D28+'Тестирование на грипп Пр.1-24'!D28+'Свод 2023 БП'!O28</f>
        <v>574059699.80704439</v>
      </c>
      <c r="G31" s="42"/>
      <c r="H31" s="39">
        <f>' СМП (1-24)'!D28</f>
        <v>221861641</v>
      </c>
      <c r="I31" s="39">
        <f>'Гемодиализ (пр.19-23)'!D28</f>
        <v>0</v>
      </c>
      <c r="J31" s="39">
        <f>'Мед.реаб.(АПУ,ДС,КС) 1-24'!D28</f>
        <v>32677697</v>
      </c>
      <c r="K31" s="39">
        <f t="shared" si="2"/>
        <v>1518998454.8070445</v>
      </c>
      <c r="L31" s="48">
        <v>46853225.180000007</v>
      </c>
      <c r="M31" s="83"/>
      <c r="N31" s="83">
        <v>20683845</v>
      </c>
      <c r="O31" s="47">
        <f t="shared" si="3"/>
        <v>1586535524.9870446</v>
      </c>
    </row>
    <row r="32" spans="1:15" s="1" customFormat="1" x14ac:dyDescent="0.2">
      <c r="A32" s="25">
        <v>19</v>
      </c>
      <c r="B32" s="12" t="s">
        <v>79</v>
      </c>
      <c r="C32" s="10" t="s">
        <v>11</v>
      </c>
      <c r="D32" s="39">
        <f>КС!D29</f>
        <v>34410956</v>
      </c>
      <c r="E32" s="39">
        <f>'Свод 2023 БП'!E29</f>
        <v>10827041</v>
      </c>
      <c r="F32" s="39">
        <f>'АПУ профилактика 1-24'!D30+'АПУ профилактика 1-24'!N30+'АПУ неотл.пом. 1-24'!D29+'АПУ обращения 1-24'!D29+'ОДИ ПГГ Пр.1-24'!D29+'ОДИ МЗ РБ Пр.18-23'!D29+'ФАП (01-24)'!D29+'Тестирование на грипп Пр.1-24'!D29+'Свод 2023 БП'!O29</f>
        <v>114129633</v>
      </c>
      <c r="G32" s="39"/>
      <c r="H32" s="39">
        <f>' СМП (1-24)'!D29</f>
        <v>0</v>
      </c>
      <c r="I32" s="39">
        <f>'Гемодиализ (пр.19-23)'!D29</f>
        <v>0</v>
      </c>
      <c r="J32" s="39">
        <f>'Мед.реаб.(АПУ,ДС,КС) 1-24'!D29</f>
        <v>0</v>
      </c>
      <c r="K32" s="39">
        <f t="shared" si="2"/>
        <v>159367630</v>
      </c>
      <c r="L32" s="48">
        <v>7234500.5800000001</v>
      </c>
      <c r="M32" s="83"/>
      <c r="N32" s="83">
        <v>2405274</v>
      </c>
      <c r="O32" s="47">
        <f t="shared" si="3"/>
        <v>169007404.58000001</v>
      </c>
    </row>
    <row r="33" spans="1:15" s="1" customFormat="1" x14ac:dyDescent="0.2">
      <c r="A33" s="25">
        <v>20</v>
      </c>
      <c r="B33" s="12" t="s">
        <v>80</v>
      </c>
      <c r="C33" s="10" t="s">
        <v>236</v>
      </c>
      <c r="D33" s="39">
        <f>КС!D30</f>
        <v>31890581</v>
      </c>
      <c r="E33" s="39">
        <f>'Свод 2023 БП'!E30</f>
        <v>8018804</v>
      </c>
      <c r="F33" s="39">
        <f>'АПУ профилактика 1-24'!D31+'АПУ профилактика 1-24'!N31+'АПУ неотл.пом. 1-24'!D30+'АПУ обращения 1-24'!D30+'ОДИ ПГГ Пр.1-24'!D30+'ОДИ МЗ РБ Пр.18-23'!D30+'ФАП (01-24)'!D30+'Тестирование на грипп Пр.1-24'!D30+'Свод 2023 БП'!O30</f>
        <v>85397785</v>
      </c>
      <c r="G33" s="39"/>
      <c r="H33" s="39">
        <f>' СМП (1-24)'!D30</f>
        <v>0</v>
      </c>
      <c r="I33" s="39">
        <f>'Гемодиализ (пр.19-23)'!D30</f>
        <v>0</v>
      </c>
      <c r="J33" s="39">
        <f>'Мед.реаб.(АПУ,ДС,КС) 1-24'!D30</f>
        <v>0</v>
      </c>
      <c r="K33" s="39">
        <f t="shared" si="2"/>
        <v>125307170</v>
      </c>
      <c r="L33" s="48">
        <v>13519322.330000002</v>
      </c>
      <c r="M33" s="83"/>
      <c r="N33" s="83">
        <v>1734826</v>
      </c>
      <c r="O33" s="47">
        <f t="shared" si="3"/>
        <v>140561318.33000001</v>
      </c>
    </row>
    <row r="34" spans="1:15" x14ac:dyDescent="0.2">
      <c r="A34" s="25">
        <v>21</v>
      </c>
      <c r="B34" s="12" t="s">
        <v>81</v>
      </c>
      <c r="C34" s="10" t="s">
        <v>82</v>
      </c>
      <c r="D34" s="39">
        <f>КС!D31</f>
        <v>220358963</v>
      </c>
      <c r="E34" s="39">
        <f>'Свод 2023 БП'!E31</f>
        <v>41788722</v>
      </c>
      <c r="F34" s="39">
        <f>'АПУ профилактика 1-24'!D32+'АПУ профилактика 1-24'!N32+'АПУ неотл.пом. 1-24'!D31+'АПУ обращения 1-24'!D31+'ОДИ ПГГ Пр.1-24'!D31+'ОДИ МЗ РБ Пр.18-23'!D31+'ФАП (01-24)'!D31+'Тестирование на грипп Пр.1-24'!D31+'Свод 2023 БП'!O31</f>
        <v>407121654</v>
      </c>
      <c r="G34" s="43"/>
      <c r="H34" s="39">
        <f>' СМП (1-24)'!D31</f>
        <v>0</v>
      </c>
      <c r="I34" s="39">
        <f>'Гемодиализ (пр.19-23)'!D31</f>
        <v>0</v>
      </c>
      <c r="J34" s="39">
        <f>'Мед.реаб.(АПУ,ДС,КС) 1-24'!D31</f>
        <v>15730263</v>
      </c>
      <c r="K34" s="39">
        <f t="shared" si="2"/>
        <v>684999602</v>
      </c>
      <c r="L34" s="48">
        <v>44602818.609999999</v>
      </c>
      <c r="M34" s="83"/>
      <c r="N34" s="83">
        <v>9452154</v>
      </c>
      <c r="O34" s="47">
        <f t="shared" si="3"/>
        <v>739054574.61000001</v>
      </c>
    </row>
    <row r="35" spans="1:15" s="22" customFormat="1" x14ac:dyDescent="0.2">
      <c r="A35" s="25">
        <v>22</v>
      </c>
      <c r="B35" s="23" t="s">
        <v>83</v>
      </c>
      <c r="C35" s="21" t="s">
        <v>40</v>
      </c>
      <c r="D35" s="39">
        <f>КС!D32</f>
        <v>420010049</v>
      </c>
      <c r="E35" s="39">
        <f>'Свод 2023 БП'!E32</f>
        <v>42027988</v>
      </c>
      <c r="F35" s="39">
        <f>'АПУ профилактика 1-24'!D33+'АПУ профилактика 1-24'!N33+'АПУ неотл.пом. 1-24'!D32+'АПУ обращения 1-24'!D32+'ОДИ ПГГ Пр.1-24'!D32+'ОДИ МЗ РБ Пр.18-23'!D32+'ФАП (01-24)'!D32+'Тестирование на грипп Пр.1-24'!D32+'Свод 2023 БП'!O32</f>
        <v>334817094</v>
      </c>
      <c r="G35" s="42"/>
      <c r="H35" s="39">
        <f>' СМП (1-24)'!D32</f>
        <v>152044571</v>
      </c>
      <c r="I35" s="39">
        <f>'Гемодиализ (пр.19-23)'!D32</f>
        <v>0</v>
      </c>
      <c r="J35" s="39">
        <f>'Мед.реаб.(АПУ,ДС,КС) 1-24'!D32</f>
        <v>6271130</v>
      </c>
      <c r="K35" s="39">
        <f t="shared" si="2"/>
        <v>955170832</v>
      </c>
      <c r="L35" s="48">
        <v>51100253.980000004</v>
      </c>
      <c r="M35" s="83"/>
      <c r="N35" s="83">
        <v>10843031</v>
      </c>
      <c r="O35" s="47">
        <f t="shared" si="3"/>
        <v>1017114116.98</v>
      </c>
    </row>
    <row r="36" spans="1:15" s="22" customFormat="1" x14ac:dyDescent="0.2">
      <c r="A36" s="25">
        <v>23</v>
      </c>
      <c r="B36" s="27" t="s">
        <v>84</v>
      </c>
      <c r="C36" s="21" t="s">
        <v>85</v>
      </c>
      <c r="D36" s="39">
        <f>КС!D33</f>
        <v>0</v>
      </c>
      <c r="E36" s="39">
        <f>'Свод 2023 БП'!E33</f>
        <v>11156729</v>
      </c>
      <c r="F36" s="39">
        <f>'АПУ профилактика 1-24'!D34+'АПУ профилактика 1-24'!N34+'АПУ неотл.пом. 1-24'!D33+'АПУ обращения 1-24'!D33+'ОДИ ПГГ Пр.1-24'!D33+'ОДИ МЗ РБ Пр.18-23'!D33+'ФАП (01-24)'!D33+'Тестирование на грипп Пр.1-24'!D33+'Свод 2023 БП'!O33</f>
        <v>123404375</v>
      </c>
      <c r="G36" s="42"/>
      <c r="H36" s="39">
        <f>' СМП (1-24)'!D33</f>
        <v>24210927</v>
      </c>
      <c r="I36" s="39">
        <f>'Гемодиализ (пр.19-23)'!D33</f>
        <v>0</v>
      </c>
      <c r="J36" s="39">
        <f>'Мед.реаб.(АПУ,ДС,КС) 1-24'!D33</f>
        <v>0</v>
      </c>
      <c r="K36" s="39">
        <f t="shared" si="2"/>
        <v>158772031</v>
      </c>
      <c r="L36" s="48">
        <v>0</v>
      </c>
      <c r="M36" s="83"/>
      <c r="N36" s="83">
        <v>0</v>
      </c>
      <c r="O36" s="47">
        <f t="shared" si="3"/>
        <v>158772031</v>
      </c>
    </row>
    <row r="37" spans="1:15" s="1" customFormat="1" ht="12" customHeight="1" x14ac:dyDescent="0.2">
      <c r="A37" s="25">
        <v>24</v>
      </c>
      <c r="B37" s="26" t="s">
        <v>86</v>
      </c>
      <c r="C37" s="10" t="s">
        <v>87</v>
      </c>
      <c r="D37" s="39">
        <f>КС!D34</f>
        <v>0</v>
      </c>
      <c r="E37" s="39">
        <f>'Свод 2023 БП'!E34</f>
        <v>0</v>
      </c>
      <c r="F37" s="39">
        <f>'АПУ профилактика 1-24'!D35+'АПУ профилактика 1-24'!N35+'АПУ неотл.пом. 1-24'!D34+'АПУ обращения 1-24'!D34+'ОДИ ПГГ Пр.1-24'!D34+'ОДИ МЗ РБ Пр.18-23'!D34+'ФАП (01-24)'!D34+'Тестирование на грипп Пр.1-24'!D34+'Свод 2023 БП'!O34</f>
        <v>11938118</v>
      </c>
      <c r="G37" s="39"/>
      <c r="H37" s="39">
        <f>' СМП (1-24)'!D34</f>
        <v>0</v>
      </c>
      <c r="I37" s="39">
        <f>'Гемодиализ (пр.19-23)'!D34</f>
        <v>0</v>
      </c>
      <c r="J37" s="39">
        <f>'Мед.реаб.(АПУ,ДС,КС) 1-24'!D34</f>
        <v>0</v>
      </c>
      <c r="K37" s="39">
        <f t="shared" si="2"/>
        <v>11938118</v>
      </c>
      <c r="L37" s="48">
        <v>0</v>
      </c>
      <c r="M37" s="83"/>
      <c r="N37" s="83">
        <v>0</v>
      </c>
      <c r="O37" s="47">
        <f t="shared" si="3"/>
        <v>11938118</v>
      </c>
    </row>
    <row r="38" spans="1:15" s="1" customFormat="1" ht="24" x14ac:dyDescent="0.2">
      <c r="A38" s="25">
        <v>25</v>
      </c>
      <c r="B38" s="26" t="s">
        <v>88</v>
      </c>
      <c r="C38" s="10" t="s">
        <v>89</v>
      </c>
      <c r="D38" s="39">
        <f>КС!D35</f>
        <v>0</v>
      </c>
      <c r="E38" s="39">
        <f>'Свод 2023 БП'!E35</f>
        <v>0</v>
      </c>
      <c r="F38" s="39">
        <f>'АПУ профилактика 1-24'!D36+'АПУ профилактика 1-24'!N36+'АПУ неотл.пом. 1-24'!D35+'АПУ обращения 1-24'!D35+'ОДИ ПГГ Пр.1-24'!D35+'ОДИ МЗ РБ Пр.18-23'!D35+'ФАП (01-24)'!D35+'Тестирование на грипп Пр.1-24'!D35+'Свод 2023 БП'!O35</f>
        <v>0</v>
      </c>
      <c r="G38" s="39"/>
      <c r="H38" s="39">
        <f>' СМП (1-24)'!D35</f>
        <v>0</v>
      </c>
      <c r="I38" s="39">
        <f>'Гемодиализ (пр.19-23)'!D35</f>
        <v>0</v>
      </c>
      <c r="J38" s="39">
        <f>'Мед.реаб.(АПУ,ДС,КС) 1-24'!D35</f>
        <v>19368459</v>
      </c>
      <c r="K38" s="39">
        <f t="shared" si="2"/>
        <v>19368459</v>
      </c>
      <c r="L38" s="48">
        <v>0</v>
      </c>
      <c r="M38" s="83"/>
      <c r="N38" s="83">
        <v>262819</v>
      </c>
      <c r="O38" s="47">
        <f t="shared" si="3"/>
        <v>19631278</v>
      </c>
    </row>
    <row r="39" spans="1:15" s="1" customFormat="1" x14ac:dyDescent="0.2">
      <c r="A39" s="25">
        <v>26</v>
      </c>
      <c r="B39" s="12" t="s">
        <v>90</v>
      </c>
      <c r="C39" s="10" t="s">
        <v>91</v>
      </c>
      <c r="D39" s="39">
        <f>КС!D36</f>
        <v>1253313686</v>
      </c>
      <c r="E39" s="39">
        <f>'Свод 2023 БП'!E36</f>
        <v>111002676</v>
      </c>
      <c r="F39" s="39">
        <f>'АПУ профилактика 1-24'!D37+'АПУ профилактика 1-24'!N37+'АПУ неотл.пом. 1-24'!D36+'АПУ обращения 1-24'!D36+'ОДИ ПГГ Пр.1-24'!D36+'ОДИ МЗ РБ Пр.18-23'!D36+'ФАП (01-24)'!D36+'Тестирование на грипп Пр.1-24'!D36+'Свод 2023 БП'!O36</f>
        <v>941646890.66382957</v>
      </c>
      <c r="G39" s="39"/>
      <c r="H39" s="39">
        <f>' СМП (1-24)'!D36</f>
        <v>0</v>
      </c>
      <c r="I39" s="39">
        <f>'Гемодиализ (пр.19-23)'!D36</f>
        <v>1711382</v>
      </c>
      <c r="J39" s="39">
        <f>'Мед.реаб.(АПУ,ДС,КС) 1-24'!D36</f>
        <v>34015400</v>
      </c>
      <c r="K39" s="39">
        <f t="shared" si="2"/>
        <v>2341690034.6638298</v>
      </c>
      <c r="L39" s="48">
        <v>44206971.149999999</v>
      </c>
      <c r="M39" s="83"/>
      <c r="N39" s="83">
        <v>31079159</v>
      </c>
      <c r="O39" s="47">
        <f t="shared" si="3"/>
        <v>2416976164.8138299</v>
      </c>
    </row>
    <row r="40" spans="1:15" s="1" customFormat="1" x14ac:dyDescent="0.2">
      <c r="A40" s="25">
        <v>27</v>
      </c>
      <c r="B40" s="26" t="s">
        <v>92</v>
      </c>
      <c r="C40" s="10" t="s">
        <v>93</v>
      </c>
      <c r="D40" s="39">
        <f>КС!D37</f>
        <v>176916206</v>
      </c>
      <c r="E40" s="39">
        <f>'Свод 2023 БП'!E37</f>
        <v>37013998</v>
      </c>
      <c r="F40" s="39">
        <f>'АПУ профилактика 1-24'!D38+'АПУ профилактика 1-24'!N38+'АПУ неотл.пом. 1-24'!D37+'АПУ обращения 1-24'!D37+'ОДИ ПГГ Пр.1-24'!D37+'ОДИ МЗ РБ Пр.18-23'!D37+'ФАП (01-24)'!D37+'Тестирование на грипп Пр.1-24'!D37+'Свод 2023 БП'!O37</f>
        <v>274436925</v>
      </c>
      <c r="G40" s="39"/>
      <c r="H40" s="39">
        <f>' СМП (1-24)'!D37</f>
        <v>0</v>
      </c>
      <c r="I40" s="39">
        <f>'Гемодиализ (пр.19-23)'!D37</f>
        <v>0</v>
      </c>
      <c r="J40" s="39">
        <f>'Мед.реаб.(АПУ,ДС,КС) 1-24'!D37</f>
        <v>0</v>
      </c>
      <c r="K40" s="39">
        <f t="shared" si="2"/>
        <v>488367129</v>
      </c>
      <c r="L40" s="48">
        <v>10675249.360000001</v>
      </c>
      <c r="M40" s="83"/>
      <c r="N40" s="83">
        <v>0</v>
      </c>
      <c r="O40" s="47">
        <f t="shared" si="3"/>
        <v>499042378.36000001</v>
      </c>
    </row>
    <row r="41" spans="1:15" s="1" customFormat="1" ht="15.75" customHeight="1" x14ac:dyDescent="0.2">
      <c r="A41" s="25">
        <v>28</v>
      </c>
      <c r="B41" s="26" t="s">
        <v>94</v>
      </c>
      <c r="C41" s="10" t="s">
        <v>95</v>
      </c>
      <c r="D41" s="39">
        <f>КС!D38</f>
        <v>78544378</v>
      </c>
      <c r="E41" s="39">
        <f>'Свод 2023 БП'!E38</f>
        <v>28452491</v>
      </c>
      <c r="F41" s="39">
        <f>'АПУ профилактика 1-24'!D39+'АПУ профилактика 1-24'!N39+'АПУ неотл.пом. 1-24'!D38+'АПУ обращения 1-24'!D38+'ОДИ ПГГ Пр.1-24'!D38+'ОДИ МЗ РБ Пр.18-23'!D38+'ФАП (01-24)'!D38+'Тестирование на грипп Пр.1-24'!D38+'Свод 2023 БП'!O38</f>
        <v>204149533.05368567</v>
      </c>
      <c r="G41" s="39"/>
      <c r="H41" s="39">
        <f>' СМП (1-24)'!D38</f>
        <v>0</v>
      </c>
      <c r="I41" s="39">
        <f>'Гемодиализ (пр.19-23)'!D38</f>
        <v>0</v>
      </c>
      <c r="J41" s="39">
        <f>'Мед.реаб.(АПУ,ДС,КС) 1-24'!D38</f>
        <v>27528400</v>
      </c>
      <c r="K41" s="39">
        <f t="shared" si="2"/>
        <v>338674802.05368567</v>
      </c>
      <c r="L41" s="48">
        <v>3341173.05</v>
      </c>
      <c r="M41" s="83"/>
      <c r="N41" s="83">
        <v>4506267</v>
      </c>
      <c r="O41" s="47">
        <f t="shared" si="3"/>
        <v>346522242.10368568</v>
      </c>
    </row>
    <row r="42" spans="1:15" s="1" customFormat="1" x14ac:dyDescent="0.2">
      <c r="A42" s="25">
        <v>29</v>
      </c>
      <c r="B42" s="14" t="s">
        <v>96</v>
      </c>
      <c r="C42" s="10" t="s">
        <v>97</v>
      </c>
      <c r="D42" s="39">
        <f>КС!D39</f>
        <v>0</v>
      </c>
      <c r="E42" s="39">
        <f>'Свод 2023 БП'!E39</f>
        <v>0</v>
      </c>
      <c r="F42" s="39">
        <f>'АПУ профилактика 1-24'!D40+'АПУ профилактика 1-24'!N40+'АПУ неотл.пом. 1-24'!D39+'АПУ обращения 1-24'!D39+'ОДИ ПГГ Пр.1-24'!D39+'ОДИ МЗ РБ Пр.18-23'!D39+'ФАП (01-24)'!D39+'Тестирование на грипп Пр.1-24'!D39+'Свод 2023 БП'!O39</f>
        <v>147500310</v>
      </c>
      <c r="G42" s="39"/>
      <c r="H42" s="39">
        <f>' СМП (1-24)'!D39</f>
        <v>0</v>
      </c>
      <c r="I42" s="39">
        <f>'Гемодиализ (пр.19-23)'!D39</f>
        <v>0</v>
      </c>
      <c r="J42" s="39">
        <f>'Мед.реаб.(АПУ,ДС,КС) 1-24'!D39</f>
        <v>0</v>
      </c>
      <c r="K42" s="39">
        <f t="shared" si="2"/>
        <v>147500310</v>
      </c>
      <c r="L42" s="48">
        <v>0</v>
      </c>
      <c r="M42" s="83"/>
      <c r="N42" s="83">
        <v>1932072</v>
      </c>
      <c r="O42" s="47">
        <f t="shared" si="3"/>
        <v>149432382</v>
      </c>
    </row>
    <row r="43" spans="1:15" s="22" customFormat="1" x14ac:dyDescent="0.2">
      <c r="A43" s="25">
        <v>30</v>
      </c>
      <c r="B43" s="23" t="s">
        <v>98</v>
      </c>
      <c r="C43" s="38" t="s">
        <v>292</v>
      </c>
      <c r="D43" s="39">
        <f>КС!D40</f>
        <v>0</v>
      </c>
      <c r="E43" s="39">
        <f>'Свод 2023 БП'!E40</f>
        <v>0</v>
      </c>
      <c r="F43" s="39">
        <f>'АПУ профилактика 1-24'!D41+'АПУ профилактика 1-24'!N41+'АПУ неотл.пом. 1-24'!D40+'АПУ обращения 1-24'!D40+'ОДИ ПГГ Пр.1-24'!D40+'ОДИ МЗ РБ Пр.18-23'!D40+'ФАП (01-24)'!D40+'Тестирование на грипп Пр.1-24'!D40+'Свод 2023 БП'!O40</f>
        <v>0</v>
      </c>
      <c r="G43" s="42"/>
      <c r="H43" s="39">
        <f>' СМП (1-24)'!D40</f>
        <v>662130533</v>
      </c>
      <c r="I43" s="39">
        <f>'Гемодиализ (пр.19-23)'!D40</f>
        <v>0</v>
      </c>
      <c r="J43" s="39">
        <f>'Мед.реаб.(АПУ,ДС,КС) 1-24'!D40</f>
        <v>0</v>
      </c>
      <c r="K43" s="39">
        <f t="shared" si="2"/>
        <v>662130533</v>
      </c>
      <c r="L43" s="48">
        <v>0</v>
      </c>
      <c r="M43" s="83"/>
      <c r="N43" s="83">
        <v>7923273</v>
      </c>
      <c r="O43" s="47">
        <f t="shared" si="3"/>
        <v>670053806</v>
      </c>
    </row>
    <row r="44" spans="1:15" s="22" customFormat="1" ht="20.25" customHeight="1" x14ac:dyDescent="0.2">
      <c r="A44" s="25">
        <v>31</v>
      </c>
      <c r="B44" s="27" t="s">
        <v>99</v>
      </c>
      <c r="C44" s="21" t="s">
        <v>57</v>
      </c>
      <c r="D44" s="39">
        <f>КС!D41</f>
        <v>0</v>
      </c>
      <c r="E44" s="39">
        <f>'Свод 2023 БП'!E41</f>
        <v>4683847</v>
      </c>
      <c r="F44" s="39">
        <f>'АПУ профилактика 1-24'!D42+'АПУ профилактика 1-24'!N42+'АПУ неотл.пом. 1-24'!D41+'АПУ обращения 1-24'!D41+'ОДИ ПГГ Пр.1-24'!D41+'ОДИ МЗ РБ Пр.18-23'!D41+'ФАП (01-24)'!D41+'Тестирование на грипп Пр.1-24'!D41+'Свод 2023 БП'!O41</f>
        <v>30931619</v>
      </c>
      <c r="G44" s="42"/>
      <c r="H44" s="39">
        <f>' СМП (1-24)'!D41</f>
        <v>0</v>
      </c>
      <c r="I44" s="39">
        <f>'Гемодиализ (пр.19-23)'!D41</f>
        <v>0</v>
      </c>
      <c r="J44" s="39">
        <f>'Мед.реаб.(АПУ,ДС,КС) 1-24'!D41</f>
        <v>0</v>
      </c>
      <c r="K44" s="39">
        <f t="shared" si="2"/>
        <v>35615466</v>
      </c>
      <c r="L44" s="48">
        <v>0</v>
      </c>
      <c r="M44" s="83"/>
      <c r="N44" s="83">
        <v>0</v>
      </c>
      <c r="O44" s="47">
        <f t="shared" si="3"/>
        <v>35615466</v>
      </c>
    </row>
    <row r="45" spans="1:15" s="22" customFormat="1" x14ac:dyDescent="0.2">
      <c r="A45" s="25">
        <v>32</v>
      </c>
      <c r="B45" s="24" t="s">
        <v>100</v>
      </c>
      <c r="C45" s="21" t="s">
        <v>41</v>
      </c>
      <c r="D45" s="39">
        <f>КС!D42</f>
        <v>434164490</v>
      </c>
      <c r="E45" s="39">
        <f>'Свод 2023 БП'!E42</f>
        <v>54110290</v>
      </c>
      <c r="F45" s="39">
        <f>'АПУ профилактика 1-24'!D43+'АПУ профилактика 1-24'!N43+'АПУ неотл.пом. 1-24'!D42+'АПУ обращения 1-24'!D42+'ОДИ ПГГ Пр.1-24'!D42+'ОДИ МЗ РБ Пр.18-23'!D42+'ФАП (01-24)'!D42+'Тестирование на грипп Пр.1-24'!D42+'Свод 2023 БП'!O42</f>
        <v>443981638.38954878</v>
      </c>
      <c r="G45" s="42"/>
      <c r="H45" s="39">
        <f>' СМП (1-24)'!D42</f>
        <v>221906240</v>
      </c>
      <c r="I45" s="39">
        <f>'Гемодиализ (пр.19-23)'!D42</f>
        <v>0</v>
      </c>
      <c r="J45" s="39">
        <f>'Мед.реаб.(АПУ,ДС,КС) 1-24'!D42</f>
        <v>16229060</v>
      </c>
      <c r="K45" s="39">
        <f t="shared" si="2"/>
        <v>1170391718.3895488</v>
      </c>
      <c r="L45" s="48">
        <v>45434846.239999995</v>
      </c>
      <c r="M45" s="83"/>
      <c r="N45" s="83">
        <v>15857717</v>
      </c>
      <c r="O45" s="47">
        <f t="shared" si="3"/>
        <v>1231684281.6295488</v>
      </c>
    </row>
    <row r="46" spans="1:15" x14ac:dyDescent="0.2">
      <c r="A46" s="25">
        <v>33</v>
      </c>
      <c r="B46" s="12" t="s">
        <v>101</v>
      </c>
      <c r="C46" s="10" t="s">
        <v>39</v>
      </c>
      <c r="D46" s="39">
        <f>КС!D43</f>
        <v>565045604</v>
      </c>
      <c r="E46" s="39">
        <f>'Свод 2023 БП'!E43</f>
        <v>72282909</v>
      </c>
      <c r="F46" s="39">
        <f>'АПУ профилактика 1-24'!D44+'АПУ профилактика 1-24'!N44+'АПУ неотл.пом. 1-24'!D43+'АПУ обращения 1-24'!D43+'ОДИ ПГГ Пр.1-24'!D43+'ОДИ МЗ РБ Пр.18-23'!D43+'ФАП (01-24)'!D43+'Тестирование на грипп Пр.1-24'!D43+'Свод 2023 БП'!O43</f>
        <v>636372457</v>
      </c>
      <c r="G46" s="43"/>
      <c r="H46" s="39">
        <f>' СМП (1-24)'!D43</f>
        <v>0</v>
      </c>
      <c r="I46" s="39">
        <f>'Гемодиализ (пр.19-23)'!D43</f>
        <v>0</v>
      </c>
      <c r="J46" s="39">
        <f>'Мед.реаб.(АПУ,ДС,КС) 1-24'!D43</f>
        <v>8902990</v>
      </c>
      <c r="K46" s="39">
        <f t="shared" ref="K46:K77" si="4">D46+E46+F46+H46+I46+J46</f>
        <v>1282603960</v>
      </c>
      <c r="L46" s="48">
        <v>58611428.24000001</v>
      </c>
      <c r="M46" s="83"/>
      <c r="N46" s="83">
        <v>18273900</v>
      </c>
      <c r="O46" s="47">
        <f t="shared" si="3"/>
        <v>1359489288.24</v>
      </c>
    </row>
    <row r="47" spans="1:15" s="1" customFormat="1" x14ac:dyDescent="0.2">
      <c r="A47" s="25">
        <v>34</v>
      </c>
      <c r="B47" s="14" t="s">
        <v>102</v>
      </c>
      <c r="C47" s="10" t="s">
        <v>16</v>
      </c>
      <c r="D47" s="39">
        <f>КС!D44</f>
        <v>58553131</v>
      </c>
      <c r="E47" s="39">
        <f>'Свод 2023 БП'!E44</f>
        <v>15265058</v>
      </c>
      <c r="F47" s="39">
        <f>'АПУ профилактика 1-24'!D45+'АПУ профилактика 1-24'!N45+'АПУ неотл.пом. 1-24'!D44+'АПУ обращения 1-24'!D44+'ОДИ ПГГ Пр.1-24'!D44+'ОДИ МЗ РБ Пр.18-23'!D44+'ФАП (01-24)'!D44+'Тестирование на грипп Пр.1-24'!D44+'Свод 2023 БП'!O44</f>
        <v>160481679</v>
      </c>
      <c r="G47" s="39"/>
      <c r="H47" s="39">
        <f>' СМП (1-24)'!D44</f>
        <v>0</v>
      </c>
      <c r="I47" s="39">
        <f>'Гемодиализ (пр.19-23)'!D44</f>
        <v>0</v>
      </c>
      <c r="J47" s="39">
        <f>'Мед.реаб.(АПУ,ДС,КС) 1-24'!D44</f>
        <v>0</v>
      </c>
      <c r="K47" s="39">
        <f t="shared" si="4"/>
        <v>234299868</v>
      </c>
      <c r="L47" s="48">
        <v>21793473.200000007</v>
      </c>
      <c r="M47" s="83"/>
      <c r="N47" s="83">
        <v>3257557</v>
      </c>
      <c r="O47" s="47">
        <f t="shared" si="3"/>
        <v>259350898.20000002</v>
      </c>
    </row>
    <row r="48" spans="1:15" s="1" customFormat="1" x14ac:dyDescent="0.2">
      <c r="A48" s="25">
        <v>35</v>
      </c>
      <c r="B48" s="26" t="s">
        <v>103</v>
      </c>
      <c r="C48" s="10" t="s">
        <v>21</v>
      </c>
      <c r="D48" s="39">
        <f>КС!D45</f>
        <v>315841007</v>
      </c>
      <c r="E48" s="39">
        <f>'Свод 2023 БП'!E45</f>
        <v>50960586</v>
      </c>
      <c r="F48" s="39">
        <f>'АПУ профилактика 1-24'!D46+'АПУ профилактика 1-24'!N46+'АПУ неотл.пом. 1-24'!D45+'АПУ обращения 1-24'!D45+'ОДИ ПГГ Пр.1-24'!D45+'ОДИ МЗ РБ Пр.18-23'!D45+'ФАП (01-24)'!D45+'Тестирование на грипп Пр.1-24'!D45+'Свод 2023 БП'!O45</f>
        <v>440615610</v>
      </c>
      <c r="G48" s="39"/>
      <c r="H48" s="39">
        <f>' СМП (1-24)'!D45</f>
        <v>0</v>
      </c>
      <c r="I48" s="39">
        <f>'Гемодиализ (пр.19-23)'!D45</f>
        <v>0</v>
      </c>
      <c r="J48" s="39">
        <f>'Мед.реаб.(АПУ,ДС,КС) 1-24'!D45</f>
        <v>13821514</v>
      </c>
      <c r="K48" s="39">
        <f t="shared" si="4"/>
        <v>821238717</v>
      </c>
      <c r="L48" s="48">
        <v>37263370.799999997</v>
      </c>
      <c r="M48" s="83"/>
      <c r="N48" s="83">
        <v>10843345</v>
      </c>
      <c r="O48" s="47">
        <f t="shared" si="3"/>
        <v>869345432.79999995</v>
      </c>
    </row>
    <row r="49" spans="1:15" s="1" customFormat="1" x14ac:dyDescent="0.2">
      <c r="A49" s="25">
        <v>36</v>
      </c>
      <c r="B49" s="14" t="s">
        <v>104</v>
      </c>
      <c r="C49" s="10" t="s">
        <v>25</v>
      </c>
      <c r="D49" s="39">
        <f>КС!D46</f>
        <v>68413398</v>
      </c>
      <c r="E49" s="39">
        <f>'Свод 2023 БП'!E46</f>
        <v>18996947</v>
      </c>
      <c r="F49" s="39">
        <f>'АПУ профилактика 1-24'!D47+'АПУ профилактика 1-24'!N47+'АПУ неотл.пом. 1-24'!D46+'АПУ обращения 1-24'!D46+'ОДИ ПГГ Пр.1-24'!D46+'ОДИ МЗ РБ Пр.18-23'!D46+'ФАП (01-24)'!D46+'Тестирование на грипп Пр.1-24'!D46+'Свод 2023 БП'!O46</f>
        <v>198542928</v>
      </c>
      <c r="G49" s="39"/>
      <c r="H49" s="39">
        <f>' СМП (1-24)'!D46</f>
        <v>0</v>
      </c>
      <c r="I49" s="39">
        <f>'Гемодиализ (пр.19-23)'!D46</f>
        <v>0</v>
      </c>
      <c r="J49" s="39">
        <f>'Мед.реаб.(АПУ,ДС,КС) 1-24'!D46</f>
        <v>0</v>
      </c>
      <c r="K49" s="39">
        <f t="shared" si="4"/>
        <v>285953273</v>
      </c>
      <c r="L49" s="48">
        <v>17933664.41</v>
      </c>
      <c r="M49" s="83"/>
      <c r="N49" s="83">
        <v>3662186</v>
      </c>
      <c r="O49" s="47">
        <f t="shared" si="3"/>
        <v>307549123.41000003</v>
      </c>
    </row>
    <row r="50" spans="1:15" x14ac:dyDescent="0.2">
      <c r="A50" s="25">
        <v>37</v>
      </c>
      <c r="B50" s="12" t="s">
        <v>105</v>
      </c>
      <c r="C50" s="10" t="s">
        <v>237</v>
      </c>
      <c r="D50" s="39">
        <f>КС!D47</f>
        <v>233274798</v>
      </c>
      <c r="E50" s="39">
        <f>'Свод 2023 БП'!E47</f>
        <v>50712012</v>
      </c>
      <c r="F50" s="39">
        <f>'АПУ профилактика 1-24'!D48+'АПУ профилактика 1-24'!N48+'АПУ неотл.пом. 1-24'!D47+'АПУ обращения 1-24'!D47+'ОДИ ПГГ Пр.1-24'!D47+'ОДИ МЗ РБ Пр.18-23'!D47+'ФАП (01-24)'!D47+'Тестирование на грипп Пр.1-24'!D47+'Свод 2023 БП'!O47</f>
        <v>431075289</v>
      </c>
      <c r="G50" s="43"/>
      <c r="H50" s="39">
        <f>' СМП (1-24)'!D47</f>
        <v>0</v>
      </c>
      <c r="I50" s="39">
        <f>'Гемодиализ (пр.19-23)'!D47</f>
        <v>0</v>
      </c>
      <c r="J50" s="39">
        <f>'Мед.реаб.(АПУ,ДС,КС) 1-24'!D47</f>
        <v>667236</v>
      </c>
      <c r="K50" s="39">
        <f t="shared" si="4"/>
        <v>715729335</v>
      </c>
      <c r="L50" s="48">
        <v>54416936.569999993</v>
      </c>
      <c r="M50" s="83"/>
      <c r="N50" s="83">
        <v>9958060</v>
      </c>
      <c r="O50" s="47">
        <f t="shared" si="3"/>
        <v>780104331.56999993</v>
      </c>
    </row>
    <row r="51" spans="1:15" s="1" customFormat="1" x14ac:dyDescent="0.2">
      <c r="A51" s="25">
        <v>38</v>
      </c>
      <c r="B51" s="15" t="s">
        <v>106</v>
      </c>
      <c r="C51" s="16" t="s">
        <v>238</v>
      </c>
      <c r="D51" s="39">
        <f>КС!D48</f>
        <v>64560556</v>
      </c>
      <c r="E51" s="39">
        <f>'Свод 2023 БП'!E48</f>
        <v>18022927</v>
      </c>
      <c r="F51" s="39">
        <f>'АПУ профилактика 1-24'!D49+'АПУ профилактика 1-24'!N49+'АПУ неотл.пом. 1-24'!D48+'АПУ обращения 1-24'!D48+'ОДИ ПГГ Пр.1-24'!D48+'ОДИ МЗ РБ Пр.18-23'!D48+'ФАП (01-24)'!D48+'Тестирование на грипп Пр.1-24'!D48+'Свод 2023 БП'!O48</f>
        <v>193271473</v>
      </c>
      <c r="G51" s="39"/>
      <c r="H51" s="39">
        <f>' СМП (1-24)'!D48</f>
        <v>0</v>
      </c>
      <c r="I51" s="39">
        <f>'Гемодиализ (пр.19-23)'!D48</f>
        <v>0</v>
      </c>
      <c r="J51" s="39">
        <f>'Мед.реаб.(АПУ,ДС,КС) 1-24'!D48</f>
        <v>0</v>
      </c>
      <c r="K51" s="39">
        <f t="shared" si="4"/>
        <v>275854956</v>
      </c>
      <c r="L51" s="48">
        <v>15847516.630000001</v>
      </c>
      <c r="M51" s="83"/>
      <c r="N51" s="83">
        <v>3545019</v>
      </c>
      <c r="O51" s="47">
        <f t="shared" si="3"/>
        <v>295247491.63</v>
      </c>
    </row>
    <row r="52" spans="1:15" s="1" customFormat="1" x14ac:dyDescent="0.2">
      <c r="A52" s="25">
        <v>39</v>
      </c>
      <c r="B52" s="12" t="s">
        <v>107</v>
      </c>
      <c r="C52" s="10" t="s">
        <v>239</v>
      </c>
      <c r="D52" s="39">
        <f>КС!D49</f>
        <v>43307029</v>
      </c>
      <c r="E52" s="39">
        <f>'Свод 2023 БП'!E49</f>
        <v>10941480</v>
      </c>
      <c r="F52" s="39">
        <f>'АПУ профилактика 1-24'!D50+'АПУ профилактика 1-24'!N50+'АПУ неотл.пом. 1-24'!D49+'АПУ обращения 1-24'!D49+'ОДИ ПГГ Пр.1-24'!D49+'ОДИ МЗ РБ Пр.18-23'!D49+'ФАП (01-24)'!D49+'Тестирование на грипп Пр.1-24'!D49+'Свод 2023 БП'!O49</f>
        <v>124791109</v>
      </c>
      <c r="G52" s="39"/>
      <c r="H52" s="39">
        <f>' СМП (1-24)'!D49</f>
        <v>0</v>
      </c>
      <c r="I52" s="39">
        <f>'Гемодиализ (пр.19-23)'!D49</f>
        <v>0</v>
      </c>
      <c r="J52" s="39">
        <f>'Мед.реаб.(АПУ,ДС,КС) 1-24'!D49</f>
        <v>0</v>
      </c>
      <c r="K52" s="39">
        <f t="shared" si="4"/>
        <v>179039618</v>
      </c>
      <c r="L52" s="48">
        <v>12733014.830000002</v>
      </c>
      <c r="M52" s="83"/>
      <c r="N52" s="83">
        <v>2188483</v>
      </c>
      <c r="O52" s="47">
        <f t="shared" si="3"/>
        <v>193961115.83000001</v>
      </c>
    </row>
    <row r="53" spans="1:15" s="1" customFormat="1" x14ac:dyDescent="0.2">
      <c r="A53" s="25">
        <v>40</v>
      </c>
      <c r="B53" s="12" t="s">
        <v>108</v>
      </c>
      <c r="C53" s="10" t="s">
        <v>24</v>
      </c>
      <c r="D53" s="39">
        <f>КС!D50</f>
        <v>62582453</v>
      </c>
      <c r="E53" s="39">
        <f>'Свод 2023 БП'!E50</f>
        <v>19661195</v>
      </c>
      <c r="F53" s="39">
        <f>'АПУ профилактика 1-24'!D51+'АПУ профилактика 1-24'!N51+'АПУ неотл.пом. 1-24'!D50+'АПУ обращения 1-24'!D50+'ОДИ ПГГ Пр.1-24'!D50+'ОДИ МЗ РБ Пр.18-23'!D50+'ФАП (01-24)'!D50+'Тестирование на грипп Пр.1-24'!D50+'Свод 2023 БП'!O50</f>
        <v>197879811</v>
      </c>
      <c r="G53" s="39"/>
      <c r="H53" s="39">
        <f>' СМП (1-24)'!D50</f>
        <v>0</v>
      </c>
      <c r="I53" s="39">
        <f>'Гемодиализ (пр.19-23)'!D50</f>
        <v>0</v>
      </c>
      <c r="J53" s="39">
        <f>'Мед.реаб.(АПУ,ДС,КС) 1-24'!D50</f>
        <v>269968</v>
      </c>
      <c r="K53" s="39">
        <f t="shared" si="4"/>
        <v>280393427</v>
      </c>
      <c r="L53" s="48">
        <v>16105664.4</v>
      </c>
      <c r="M53" s="83"/>
      <c r="N53" s="83">
        <v>3540383</v>
      </c>
      <c r="O53" s="47">
        <f t="shared" si="3"/>
        <v>300039474.39999998</v>
      </c>
    </row>
    <row r="54" spans="1:15" s="1" customFormat="1" x14ac:dyDescent="0.2">
      <c r="A54" s="25">
        <v>41</v>
      </c>
      <c r="B54" s="26" t="s">
        <v>109</v>
      </c>
      <c r="C54" s="10" t="s">
        <v>20</v>
      </c>
      <c r="D54" s="39">
        <f>КС!D51</f>
        <v>31742948</v>
      </c>
      <c r="E54" s="39">
        <f>'Свод 2023 БП'!E51</f>
        <v>8962270</v>
      </c>
      <c r="F54" s="39">
        <f>'АПУ профилактика 1-24'!D52+'АПУ профилактика 1-24'!N52+'АПУ неотл.пом. 1-24'!D51+'АПУ обращения 1-24'!D51+'ОДИ ПГГ Пр.1-24'!D51+'ОДИ МЗ РБ Пр.18-23'!D51+'ФАП (01-24)'!D51+'Тестирование на грипп Пр.1-24'!D51+'Свод 2023 БП'!O51</f>
        <v>103932464</v>
      </c>
      <c r="G54" s="39"/>
      <c r="H54" s="39">
        <f>' СМП (1-24)'!D51</f>
        <v>0</v>
      </c>
      <c r="I54" s="39">
        <f>'Гемодиализ (пр.19-23)'!D51</f>
        <v>0</v>
      </c>
      <c r="J54" s="39">
        <f>'Мед.реаб.(АПУ,ДС,КС) 1-24'!D51</f>
        <v>0</v>
      </c>
      <c r="K54" s="39">
        <f t="shared" si="4"/>
        <v>144637682</v>
      </c>
      <c r="L54" s="48">
        <v>12697111.300000001</v>
      </c>
      <c r="M54" s="83"/>
      <c r="N54" s="83">
        <v>1805997</v>
      </c>
      <c r="O54" s="47">
        <f t="shared" si="3"/>
        <v>159140790.30000001</v>
      </c>
    </row>
    <row r="55" spans="1:15" s="1" customFormat="1" x14ac:dyDescent="0.2">
      <c r="A55" s="25">
        <v>42</v>
      </c>
      <c r="B55" s="14" t="s">
        <v>110</v>
      </c>
      <c r="C55" s="10" t="s">
        <v>111</v>
      </c>
      <c r="D55" s="39">
        <f>КС!D52</f>
        <v>62586975</v>
      </c>
      <c r="E55" s="39">
        <f>'Свод 2023 БП'!E52</f>
        <v>15519367</v>
      </c>
      <c r="F55" s="39">
        <f>'АПУ профилактика 1-24'!D53+'АПУ профилактика 1-24'!N53+'АПУ неотл.пом. 1-24'!D52+'АПУ обращения 1-24'!D52+'ОДИ ПГГ Пр.1-24'!D52+'ОДИ МЗ РБ Пр.18-23'!D52+'ФАП (01-24)'!D52+'Тестирование на грипп Пр.1-24'!D52+'Свод 2023 БП'!O52</f>
        <v>62688165</v>
      </c>
      <c r="G55" s="39"/>
      <c r="H55" s="39">
        <f>' СМП (1-24)'!D52</f>
        <v>0</v>
      </c>
      <c r="I55" s="39">
        <f>'Гемодиализ (пр.19-23)'!D52</f>
        <v>0</v>
      </c>
      <c r="J55" s="39">
        <f>'Мед.реаб.(АПУ,ДС,КС) 1-24'!D52</f>
        <v>0</v>
      </c>
      <c r="K55" s="39">
        <f t="shared" si="4"/>
        <v>140794507</v>
      </c>
      <c r="L55" s="48">
        <v>0</v>
      </c>
      <c r="M55" s="83"/>
      <c r="N55" s="83">
        <v>0</v>
      </c>
      <c r="O55" s="47">
        <f t="shared" si="3"/>
        <v>140794507</v>
      </c>
    </row>
    <row r="56" spans="1:15" s="22" customFormat="1" x14ac:dyDescent="0.2">
      <c r="A56" s="25">
        <v>43</v>
      </c>
      <c r="B56" s="27" t="s">
        <v>112</v>
      </c>
      <c r="C56" s="21" t="s">
        <v>113</v>
      </c>
      <c r="D56" s="39">
        <f>КС!D53</f>
        <v>448085058</v>
      </c>
      <c r="E56" s="39">
        <f>'Свод 2023 БП'!E53</f>
        <v>71174451</v>
      </c>
      <c r="F56" s="39">
        <f>'АПУ профилактика 1-24'!D54+'АПУ профилактика 1-24'!N54+'АПУ неотл.пом. 1-24'!D53+'АПУ обращения 1-24'!D53+'ОДИ ПГГ Пр.1-24'!D53+'ОДИ МЗ РБ Пр.18-23'!D53+'ФАП (01-24)'!D53+'Тестирование на грипп Пр.1-24'!D53+'Свод 2023 БП'!O53</f>
        <v>596663635</v>
      </c>
      <c r="G56" s="42"/>
      <c r="H56" s="39">
        <f>' СМП (1-24)'!D53</f>
        <v>390517625</v>
      </c>
      <c r="I56" s="39">
        <f>'Гемодиализ (пр.19-23)'!D53</f>
        <v>0</v>
      </c>
      <c r="J56" s="39">
        <f>'Мед.реаб.(АПУ,ДС,КС) 1-24'!D53</f>
        <v>29756244</v>
      </c>
      <c r="K56" s="39">
        <f t="shared" si="4"/>
        <v>1536197013</v>
      </c>
      <c r="L56" s="48">
        <v>38450033.43</v>
      </c>
      <c r="M56" s="83"/>
      <c r="N56" s="83">
        <v>22136142</v>
      </c>
      <c r="O56" s="47">
        <f t="shared" si="3"/>
        <v>1596783188.4300001</v>
      </c>
    </row>
    <row r="57" spans="1:15" s="1" customFormat="1" x14ac:dyDescent="0.2">
      <c r="A57" s="25">
        <v>44</v>
      </c>
      <c r="B57" s="12" t="s">
        <v>114</v>
      </c>
      <c r="C57" s="10" t="s">
        <v>244</v>
      </c>
      <c r="D57" s="39">
        <f>КС!D54</f>
        <v>65763845</v>
      </c>
      <c r="E57" s="39">
        <f>'Свод 2023 БП'!E54</f>
        <v>17043866</v>
      </c>
      <c r="F57" s="39">
        <f>'АПУ профилактика 1-24'!D55+'АПУ профилактика 1-24'!N55+'АПУ неотл.пом. 1-24'!D54+'АПУ обращения 1-24'!D54+'ОДИ ПГГ Пр.1-24'!D54+'ОДИ МЗ РБ Пр.18-23'!D54+'ФАП (01-24)'!D54+'Тестирование на грипп Пр.1-24'!D54+'Свод 2023 БП'!O54</f>
        <v>163193674</v>
      </c>
      <c r="G57" s="39"/>
      <c r="H57" s="39">
        <f>' СМП (1-24)'!D54</f>
        <v>0</v>
      </c>
      <c r="I57" s="39">
        <f>'Гемодиализ (пр.19-23)'!D54</f>
        <v>0</v>
      </c>
      <c r="J57" s="39">
        <f>'Мед.реаб.(АПУ,ДС,КС) 1-24'!D54</f>
        <v>216785</v>
      </c>
      <c r="K57" s="39">
        <f t="shared" si="4"/>
        <v>246218170</v>
      </c>
      <c r="L57" s="48">
        <v>17374076.309999999</v>
      </c>
      <c r="M57" s="83"/>
      <c r="N57" s="83">
        <v>3214759</v>
      </c>
      <c r="O57" s="47">
        <f t="shared" si="3"/>
        <v>266807005.31</v>
      </c>
    </row>
    <row r="58" spans="1:15" s="1" customFormat="1" ht="10.5" customHeight="1" x14ac:dyDescent="0.2">
      <c r="A58" s="25">
        <v>45</v>
      </c>
      <c r="B58" s="12" t="s">
        <v>115</v>
      </c>
      <c r="C58" s="10" t="s">
        <v>2</v>
      </c>
      <c r="D58" s="39">
        <f>КС!D55</f>
        <v>304092223</v>
      </c>
      <c r="E58" s="39">
        <f>'Свод 2023 БП'!E55</f>
        <v>50699268</v>
      </c>
      <c r="F58" s="39">
        <f>'АПУ профилактика 1-24'!D56+'АПУ профилактика 1-24'!N56+'АПУ неотл.пом. 1-24'!D55+'АПУ обращения 1-24'!D55+'ОДИ ПГГ Пр.1-24'!D55+'ОДИ МЗ РБ Пр.18-23'!D55+'ФАП (01-24)'!D55+'Тестирование на грипп Пр.1-24'!D55+'Свод 2023 БП'!O55</f>
        <v>397597924</v>
      </c>
      <c r="G58" s="39"/>
      <c r="H58" s="39">
        <f>' СМП (1-24)'!D55</f>
        <v>0</v>
      </c>
      <c r="I58" s="39">
        <f>'Гемодиализ (пр.19-23)'!D55</f>
        <v>0</v>
      </c>
      <c r="J58" s="39">
        <f>'Мед.реаб.(АПУ,ДС,КС) 1-24'!D55</f>
        <v>0</v>
      </c>
      <c r="K58" s="39">
        <f t="shared" si="4"/>
        <v>752389415</v>
      </c>
      <c r="L58" s="48">
        <v>51543439.020000003</v>
      </c>
      <c r="M58" s="83"/>
      <c r="N58" s="83">
        <v>10870954</v>
      </c>
      <c r="O58" s="47">
        <f t="shared" si="3"/>
        <v>814803808.01999998</v>
      </c>
    </row>
    <row r="59" spans="1:15" s="1" customFormat="1" x14ac:dyDescent="0.2">
      <c r="A59" s="25">
        <v>46</v>
      </c>
      <c r="B59" s="26" t="s">
        <v>116</v>
      </c>
      <c r="C59" s="10" t="s">
        <v>3</v>
      </c>
      <c r="D59" s="39">
        <f>КС!D56</f>
        <v>51259005</v>
      </c>
      <c r="E59" s="39">
        <f>'Свод 2023 БП'!E56</f>
        <v>11837934</v>
      </c>
      <c r="F59" s="39">
        <f>'АПУ профилактика 1-24'!D57+'АПУ профилактика 1-24'!N57+'АПУ неотл.пом. 1-24'!D56+'АПУ обращения 1-24'!D56+'ОДИ ПГГ Пр.1-24'!D56+'ОДИ МЗ РБ Пр.18-23'!D56+'ФАП (01-24)'!D56+'Тестирование на грипп Пр.1-24'!D56+'Свод 2023 БП'!O56</f>
        <v>136139883</v>
      </c>
      <c r="G59" s="39"/>
      <c r="H59" s="39">
        <f>' СМП (1-24)'!D56</f>
        <v>0</v>
      </c>
      <c r="I59" s="39">
        <f>'Гемодиализ (пр.19-23)'!D56</f>
        <v>0</v>
      </c>
      <c r="J59" s="39">
        <f>'Мед.реаб.(АПУ,ДС,КС) 1-24'!D56</f>
        <v>0</v>
      </c>
      <c r="K59" s="39">
        <f t="shared" si="4"/>
        <v>199236822</v>
      </c>
      <c r="L59" s="48">
        <v>13485811.490000002</v>
      </c>
      <c r="M59" s="83"/>
      <c r="N59" s="83">
        <v>2717401</v>
      </c>
      <c r="O59" s="47">
        <f t="shared" si="3"/>
        <v>215440034.49000001</v>
      </c>
    </row>
    <row r="60" spans="1:15" s="1" customFormat="1" x14ac:dyDescent="0.2">
      <c r="A60" s="25">
        <v>47</v>
      </c>
      <c r="B60" s="26" t="s">
        <v>117</v>
      </c>
      <c r="C60" s="10" t="s">
        <v>240</v>
      </c>
      <c r="D60" s="39">
        <f>КС!D57</f>
        <v>72697124</v>
      </c>
      <c r="E60" s="39">
        <f>'Свод 2023 БП'!E57</f>
        <v>19703967</v>
      </c>
      <c r="F60" s="39">
        <f>'АПУ профилактика 1-24'!D58+'АПУ профилактика 1-24'!N58+'АПУ неотл.пом. 1-24'!D57+'АПУ обращения 1-24'!D57+'ОДИ ПГГ Пр.1-24'!D57+'ОДИ МЗ РБ Пр.18-23'!D57+'ФАП (01-24)'!D57+'Тестирование на грипп Пр.1-24'!D57+'Свод 2023 БП'!O57</f>
        <v>215713117</v>
      </c>
      <c r="G60" s="39"/>
      <c r="H60" s="39">
        <f>' СМП (1-24)'!D57</f>
        <v>0</v>
      </c>
      <c r="I60" s="39">
        <f>'Гемодиализ (пр.19-23)'!D57</f>
        <v>0</v>
      </c>
      <c r="J60" s="39">
        <f>'Мед.реаб.(АПУ,ДС,КС) 1-24'!D57</f>
        <v>2548710</v>
      </c>
      <c r="K60" s="39">
        <f t="shared" si="4"/>
        <v>310662918</v>
      </c>
      <c r="L60" s="48">
        <v>26370560.550000001</v>
      </c>
      <c r="M60" s="83"/>
      <c r="N60" s="83">
        <v>4247678</v>
      </c>
      <c r="O60" s="47">
        <f t="shared" si="3"/>
        <v>341281156.55000001</v>
      </c>
    </row>
    <row r="61" spans="1:15" s="1" customFormat="1" x14ac:dyDescent="0.2">
      <c r="A61" s="25">
        <v>48</v>
      </c>
      <c r="B61" s="14" t="s">
        <v>118</v>
      </c>
      <c r="C61" s="10" t="s">
        <v>0</v>
      </c>
      <c r="D61" s="39">
        <f>КС!D58</f>
        <v>91486886</v>
      </c>
      <c r="E61" s="39">
        <f>'Свод 2023 БП'!E58</f>
        <v>22169169</v>
      </c>
      <c r="F61" s="39">
        <f>'АПУ профилактика 1-24'!D59+'АПУ профилактика 1-24'!N59+'АПУ неотл.пом. 1-24'!D58+'АПУ обращения 1-24'!D58+'ОДИ ПГГ Пр.1-24'!D58+'ОДИ МЗ РБ Пр.18-23'!D58+'ФАП (01-24)'!D58+'Тестирование на грипп Пр.1-24'!D58+'Свод 2023 БП'!O58</f>
        <v>218980265</v>
      </c>
      <c r="G61" s="39"/>
      <c r="H61" s="39">
        <f>' СМП (1-24)'!D58</f>
        <v>0</v>
      </c>
      <c r="I61" s="39">
        <f>'Гемодиализ (пр.19-23)'!D58</f>
        <v>0</v>
      </c>
      <c r="J61" s="39">
        <f>'Мед.реаб.(АПУ,ДС,КС) 1-24'!D58</f>
        <v>0</v>
      </c>
      <c r="K61" s="39">
        <f t="shared" si="4"/>
        <v>332636320</v>
      </c>
      <c r="L61" s="48">
        <v>27330945.669999998</v>
      </c>
      <c r="M61" s="83"/>
      <c r="N61" s="83">
        <v>4610333</v>
      </c>
      <c r="O61" s="47">
        <f t="shared" si="3"/>
        <v>364577598.67000002</v>
      </c>
    </row>
    <row r="62" spans="1:15" s="1" customFormat="1" ht="10.5" customHeight="1" x14ac:dyDescent="0.2">
      <c r="A62" s="25">
        <v>49</v>
      </c>
      <c r="B62" s="26" t="s">
        <v>119</v>
      </c>
      <c r="C62" s="10" t="s">
        <v>4</v>
      </c>
      <c r="D62" s="39">
        <f>КС!D59</f>
        <v>34371971</v>
      </c>
      <c r="E62" s="39">
        <f>'Свод 2023 БП'!E59</f>
        <v>7624913</v>
      </c>
      <c r="F62" s="39">
        <f>'АПУ профилактика 1-24'!D60+'АПУ профилактика 1-24'!N60+'АПУ неотл.пом. 1-24'!D59+'АПУ обращения 1-24'!D59+'ОДИ ПГГ Пр.1-24'!D59+'ОДИ МЗ РБ Пр.18-23'!D59+'ФАП (01-24)'!D59+'Тестирование на грипп Пр.1-24'!D59+'Свод 2023 БП'!O59</f>
        <v>93478034</v>
      </c>
      <c r="G62" s="39"/>
      <c r="H62" s="39">
        <f>' СМП (1-24)'!D59</f>
        <v>0</v>
      </c>
      <c r="I62" s="39">
        <f>'Гемодиализ (пр.19-23)'!D59</f>
        <v>0</v>
      </c>
      <c r="J62" s="39">
        <f>'Мед.реаб.(АПУ,ДС,КС) 1-24'!D59</f>
        <v>0</v>
      </c>
      <c r="K62" s="39">
        <f t="shared" si="4"/>
        <v>135474918</v>
      </c>
      <c r="L62" s="48">
        <v>12454019.370000001</v>
      </c>
      <c r="M62" s="83"/>
      <c r="N62" s="83">
        <v>1728525</v>
      </c>
      <c r="O62" s="47">
        <f t="shared" si="3"/>
        <v>149657462.37</v>
      </c>
    </row>
    <row r="63" spans="1:15" s="1" customFormat="1" x14ac:dyDescent="0.2">
      <c r="A63" s="25">
        <v>50</v>
      </c>
      <c r="B63" s="14" t="s">
        <v>120</v>
      </c>
      <c r="C63" s="10" t="s">
        <v>1</v>
      </c>
      <c r="D63" s="39">
        <f>КС!D60</f>
        <v>64812736</v>
      </c>
      <c r="E63" s="39">
        <f>'Свод 2023 БП'!E60</f>
        <v>15276865</v>
      </c>
      <c r="F63" s="39">
        <f>'АПУ профилактика 1-24'!D61+'АПУ профилактика 1-24'!N61+'АПУ неотл.пом. 1-24'!D60+'АПУ обращения 1-24'!D60+'ОДИ ПГГ Пр.1-24'!D60+'ОДИ МЗ РБ Пр.18-23'!D60+'ФАП (01-24)'!D60+'Тестирование на грипп Пр.1-24'!D60+'Свод 2023 БП'!O60</f>
        <v>160677912</v>
      </c>
      <c r="G63" s="39"/>
      <c r="H63" s="39">
        <f>' СМП (1-24)'!D60</f>
        <v>0</v>
      </c>
      <c r="I63" s="39">
        <f>'Гемодиализ (пр.19-23)'!D60</f>
        <v>0</v>
      </c>
      <c r="J63" s="39">
        <f>'Мед.реаб.(АПУ,ДС,КС) 1-24'!D60</f>
        <v>0</v>
      </c>
      <c r="K63" s="39">
        <f t="shared" si="4"/>
        <v>240767513</v>
      </c>
      <c r="L63" s="48">
        <v>15176276.18</v>
      </c>
      <c r="M63" s="83"/>
      <c r="N63" s="83">
        <v>3521771</v>
      </c>
      <c r="O63" s="47">
        <f t="shared" si="3"/>
        <v>259465560.18000001</v>
      </c>
    </row>
    <row r="64" spans="1:15" s="1" customFormat="1" x14ac:dyDescent="0.2">
      <c r="A64" s="25">
        <v>51</v>
      </c>
      <c r="B64" s="26" t="s">
        <v>121</v>
      </c>
      <c r="C64" s="10" t="s">
        <v>241</v>
      </c>
      <c r="D64" s="39">
        <f>КС!D61</f>
        <v>89276812</v>
      </c>
      <c r="E64" s="39">
        <f>'Свод 2023 БП'!E61</f>
        <v>22679218</v>
      </c>
      <c r="F64" s="39">
        <f>'АПУ профилактика 1-24'!D62+'АПУ профилактика 1-24'!N62+'АПУ неотл.пом. 1-24'!D61+'АПУ обращения 1-24'!D61+'ОДИ ПГГ Пр.1-24'!D61+'ОДИ МЗ РБ Пр.18-23'!D61+'ФАП (01-24)'!D61+'Тестирование на грипп Пр.1-24'!D61+'Свод 2023 БП'!O61</f>
        <v>243628423</v>
      </c>
      <c r="G64" s="39"/>
      <c r="H64" s="39">
        <f>' СМП (1-24)'!D61</f>
        <v>0</v>
      </c>
      <c r="I64" s="39">
        <f>'Гемодиализ (пр.19-23)'!D61</f>
        <v>0</v>
      </c>
      <c r="J64" s="39">
        <f>'Мед.реаб.(АПУ,ДС,КС) 1-24'!D61</f>
        <v>0</v>
      </c>
      <c r="K64" s="39">
        <f t="shared" si="4"/>
        <v>355584453</v>
      </c>
      <c r="L64" s="48">
        <v>17223406.84</v>
      </c>
      <c r="M64" s="83"/>
      <c r="N64" s="83">
        <v>4269211</v>
      </c>
      <c r="O64" s="47">
        <f t="shared" si="3"/>
        <v>377077070.83999997</v>
      </c>
    </row>
    <row r="65" spans="1:15" s="1" customFormat="1" x14ac:dyDescent="0.2">
      <c r="A65" s="25">
        <v>52</v>
      </c>
      <c r="B65" s="26" t="s">
        <v>122</v>
      </c>
      <c r="C65" s="10" t="s">
        <v>26</v>
      </c>
      <c r="D65" s="39">
        <f>КС!D62</f>
        <v>558727779</v>
      </c>
      <c r="E65" s="39">
        <f>'Свод 2023 БП'!E62</f>
        <v>83174511</v>
      </c>
      <c r="F65" s="39">
        <f>'АПУ профилактика 1-24'!D63+'АПУ профилактика 1-24'!N63+'АПУ неотл.пом. 1-24'!D62+'АПУ обращения 1-24'!D62+'ОДИ ПГГ Пр.1-24'!D62+'ОДИ МЗ РБ Пр.18-23'!D62+'ФАП (01-24)'!D62+'Тестирование на грипп Пр.1-24'!D62+'Свод 2023 БП'!O62</f>
        <v>656234201</v>
      </c>
      <c r="G65" s="39"/>
      <c r="H65" s="39">
        <f>' СМП (1-24)'!D62</f>
        <v>0</v>
      </c>
      <c r="I65" s="39">
        <f>'Гемодиализ (пр.19-23)'!D62</f>
        <v>303080</v>
      </c>
      <c r="J65" s="39">
        <f>'Мед.реаб.(АПУ,ДС,КС) 1-24'!D62</f>
        <v>0</v>
      </c>
      <c r="K65" s="39">
        <f t="shared" si="4"/>
        <v>1298439571</v>
      </c>
      <c r="L65" s="48">
        <v>55788475.43</v>
      </c>
      <c r="M65" s="83"/>
      <c r="N65" s="83">
        <v>16452301</v>
      </c>
      <c r="O65" s="47">
        <f t="shared" si="3"/>
        <v>1370680347.4300001</v>
      </c>
    </row>
    <row r="66" spans="1:15" s="1" customFormat="1" x14ac:dyDescent="0.2">
      <c r="A66" s="25">
        <v>53</v>
      </c>
      <c r="B66" s="26" t="s">
        <v>123</v>
      </c>
      <c r="C66" s="10" t="s">
        <v>242</v>
      </c>
      <c r="D66" s="39">
        <f>КС!D63</f>
        <v>56650280</v>
      </c>
      <c r="E66" s="39">
        <f>'Свод 2023 БП'!E63</f>
        <v>13303674</v>
      </c>
      <c r="F66" s="39">
        <f>'АПУ профилактика 1-24'!D64+'АПУ профилактика 1-24'!N64+'АПУ неотл.пом. 1-24'!D63+'АПУ обращения 1-24'!D63+'ОДИ ПГГ Пр.1-24'!D63+'ОДИ МЗ РБ Пр.18-23'!D63+'ФАП (01-24)'!D63+'Тестирование на грипп Пр.1-24'!D63+'Свод 2023 БП'!O63</f>
        <v>148106006</v>
      </c>
      <c r="G66" s="39"/>
      <c r="H66" s="39">
        <f>' СМП (1-24)'!D63</f>
        <v>0</v>
      </c>
      <c r="I66" s="39">
        <f>'Гемодиализ (пр.19-23)'!D63</f>
        <v>0</v>
      </c>
      <c r="J66" s="39">
        <f>'Мед.реаб.(АПУ,ДС,КС) 1-24'!D63</f>
        <v>0</v>
      </c>
      <c r="K66" s="39">
        <f t="shared" si="4"/>
        <v>218059960</v>
      </c>
      <c r="L66" s="48">
        <v>13578342.660000002</v>
      </c>
      <c r="M66" s="83"/>
      <c r="N66" s="83">
        <v>3073631</v>
      </c>
      <c r="O66" s="47">
        <f t="shared" si="3"/>
        <v>234711933.66</v>
      </c>
    </row>
    <row r="67" spans="1:15" s="1" customFormat="1" x14ac:dyDescent="0.2">
      <c r="A67" s="25">
        <v>54</v>
      </c>
      <c r="B67" s="26" t="s">
        <v>124</v>
      </c>
      <c r="C67" s="10" t="s">
        <v>125</v>
      </c>
      <c r="D67" s="39">
        <f>КС!D64</f>
        <v>0</v>
      </c>
      <c r="E67" s="39">
        <f>'Свод 2023 БП'!E64</f>
        <v>35152</v>
      </c>
      <c r="F67" s="39">
        <f>'АПУ профилактика 1-24'!D65+'АПУ профилактика 1-24'!N65+'АПУ неотл.пом. 1-24'!D64+'АПУ обращения 1-24'!D64+'ОДИ ПГГ Пр.1-24'!D64+'ОДИ МЗ РБ Пр.18-23'!D64+'ФАП (01-24)'!D64+'Тестирование на грипп Пр.1-24'!D64+'Свод 2023 БП'!O64</f>
        <v>82191</v>
      </c>
      <c r="G67" s="39"/>
      <c r="H67" s="39">
        <f>' СМП (1-24)'!D64</f>
        <v>0</v>
      </c>
      <c r="I67" s="39">
        <f>'Гемодиализ (пр.19-23)'!D64</f>
        <v>0</v>
      </c>
      <c r="J67" s="39">
        <f>'Мед.реаб.(АПУ,ДС,КС) 1-24'!D64</f>
        <v>0</v>
      </c>
      <c r="K67" s="39">
        <f t="shared" si="4"/>
        <v>117343</v>
      </c>
      <c r="L67" s="48">
        <v>0</v>
      </c>
      <c r="M67" s="83"/>
      <c r="N67" s="83">
        <v>0</v>
      </c>
      <c r="O67" s="47">
        <f t="shared" si="3"/>
        <v>117343</v>
      </c>
    </row>
    <row r="68" spans="1:15" s="1" customFormat="1" x14ac:dyDescent="0.2">
      <c r="A68" s="25">
        <v>55</v>
      </c>
      <c r="B68" s="26" t="s">
        <v>246</v>
      </c>
      <c r="C68" s="10" t="s">
        <v>245</v>
      </c>
      <c r="D68" s="39">
        <f>КС!D65</f>
        <v>159399605</v>
      </c>
      <c r="E68" s="39">
        <f>'Свод 2023 БП'!E65</f>
        <v>0</v>
      </c>
      <c r="F68" s="39">
        <f>'АПУ профилактика 1-24'!D66+'АПУ профилактика 1-24'!N66+'АПУ неотл.пом. 1-24'!D65+'АПУ обращения 1-24'!D65+'ОДИ ПГГ Пр.1-24'!D65+'ОДИ МЗ РБ Пр.18-23'!D65+'ФАП (01-24)'!D65+'Тестирование на грипп Пр.1-24'!D65+'Свод 2023 БП'!O65</f>
        <v>0</v>
      </c>
      <c r="G68" s="39"/>
      <c r="H68" s="39">
        <f>' СМП (1-24)'!D65</f>
        <v>0</v>
      </c>
      <c r="I68" s="39">
        <f>'Гемодиализ (пр.19-23)'!D65</f>
        <v>0</v>
      </c>
      <c r="J68" s="39">
        <f>'Мед.реаб.(АПУ,ДС,КС) 1-24'!D65</f>
        <v>0</v>
      </c>
      <c r="K68" s="39">
        <f t="shared" si="4"/>
        <v>159399605</v>
      </c>
      <c r="L68" s="48">
        <v>0</v>
      </c>
      <c r="M68" s="83"/>
      <c r="N68" s="83">
        <v>0</v>
      </c>
      <c r="O68" s="47">
        <f t="shared" si="3"/>
        <v>159399605</v>
      </c>
    </row>
    <row r="69" spans="1:15" s="1" customFormat="1" x14ac:dyDescent="0.2">
      <c r="A69" s="25">
        <v>56</v>
      </c>
      <c r="B69" s="26" t="s">
        <v>258</v>
      </c>
      <c r="C69" s="10" t="s">
        <v>259</v>
      </c>
      <c r="D69" s="39">
        <f>КС!D66</f>
        <v>0</v>
      </c>
      <c r="E69" s="39">
        <f>'Свод 2023 БП'!E66</f>
        <v>0</v>
      </c>
      <c r="F69" s="39">
        <f>'АПУ профилактика 1-24'!D67+'АПУ профилактика 1-24'!N67+'АПУ неотл.пом. 1-24'!D66+'АПУ обращения 1-24'!D66+'ОДИ ПГГ Пр.1-24'!D66+'ОДИ МЗ РБ Пр.18-23'!D66+'ФАП (01-24)'!D66+'Тестирование на грипп Пр.1-24'!D66+'Свод 2023 БП'!O66</f>
        <v>0</v>
      </c>
      <c r="G69" s="39"/>
      <c r="H69" s="39">
        <f>' СМП (1-24)'!D66</f>
        <v>0</v>
      </c>
      <c r="I69" s="39">
        <f>'Гемодиализ (пр.19-23)'!D66</f>
        <v>0</v>
      </c>
      <c r="J69" s="39">
        <f>'Мед.реаб.(АПУ,ДС,КС) 1-24'!D66</f>
        <v>10588025</v>
      </c>
      <c r="K69" s="39">
        <f t="shared" si="4"/>
        <v>10588025</v>
      </c>
      <c r="L69" s="48">
        <v>0</v>
      </c>
      <c r="M69" s="83"/>
      <c r="N69" s="83">
        <v>197099</v>
      </c>
      <c r="O69" s="47">
        <f t="shared" si="3"/>
        <v>10785124</v>
      </c>
    </row>
    <row r="70" spans="1:15" s="1" customFormat="1" x14ac:dyDescent="0.2">
      <c r="A70" s="25">
        <v>57</v>
      </c>
      <c r="B70" s="26" t="s">
        <v>126</v>
      </c>
      <c r="C70" s="10" t="s">
        <v>54</v>
      </c>
      <c r="D70" s="39">
        <f>КС!D67</f>
        <v>0</v>
      </c>
      <c r="E70" s="39">
        <f>'Свод 2023 БП'!E67</f>
        <v>24261750</v>
      </c>
      <c r="F70" s="39">
        <f>'АПУ профилактика 1-24'!D68+'АПУ профилактика 1-24'!N68+'АПУ неотл.пом. 1-24'!D67+'АПУ обращения 1-24'!D67+'ОДИ ПГГ Пр.1-24'!D67+'ОДИ МЗ РБ Пр.18-23'!D67+'ФАП (01-24)'!D67+'Тестирование на грипп Пр.1-24'!D67+'Свод 2023 БП'!O67</f>
        <v>168172202</v>
      </c>
      <c r="G70" s="39"/>
      <c r="H70" s="39">
        <f>' СМП (1-24)'!D67</f>
        <v>0</v>
      </c>
      <c r="I70" s="39">
        <f>'Гемодиализ (пр.19-23)'!D67</f>
        <v>0</v>
      </c>
      <c r="J70" s="39">
        <f>'Мед.реаб.(АПУ,ДС,КС) 1-24'!D67</f>
        <v>7105948</v>
      </c>
      <c r="K70" s="39">
        <f t="shared" si="4"/>
        <v>199539900</v>
      </c>
      <c r="L70" s="48">
        <v>0</v>
      </c>
      <c r="M70" s="83"/>
      <c r="N70" s="83">
        <v>3241386</v>
      </c>
      <c r="O70" s="47">
        <f t="shared" si="3"/>
        <v>202781286</v>
      </c>
    </row>
    <row r="71" spans="1:15" s="1" customFormat="1" x14ac:dyDescent="0.2">
      <c r="A71" s="25">
        <v>58</v>
      </c>
      <c r="B71" s="14" t="s">
        <v>127</v>
      </c>
      <c r="C71" s="10" t="s">
        <v>260</v>
      </c>
      <c r="D71" s="39">
        <f>КС!D68</f>
        <v>0</v>
      </c>
      <c r="E71" s="39">
        <f>'Свод 2023 БП'!E68</f>
        <v>19489992</v>
      </c>
      <c r="F71" s="39">
        <f>'АПУ профилактика 1-24'!D69+'АПУ профилактика 1-24'!N69+'АПУ неотл.пом. 1-24'!D68+'АПУ обращения 1-24'!D68+'ОДИ ПГГ Пр.1-24'!D68+'ОДИ МЗ РБ Пр.18-23'!D68+'ФАП (01-24)'!D68+'Тестирование на грипп Пр.1-24'!D68+'Свод 2023 БП'!O68</f>
        <v>138212483</v>
      </c>
      <c r="G71" s="39"/>
      <c r="H71" s="39">
        <f>' СМП (1-24)'!D68</f>
        <v>0</v>
      </c>
      <c r="I71" s="39">
        <f>'Гемодиализ (пр.19-23)'!D68</f>
        <v>0</v>
      </c>
      <c r="J71" s="39">
        <f>'Мед.реаб.(АПУ,ДС,КС) 1-24'!D68</f>
        <v>6960506</v>
      </c>
      <c r="K71" s="39">
        <f t="shared" si="4"/>
        <v>164662981</v>
      </c>
      <c r="L71" s="48">
        <v>0</v>
      </c>
      <c r="M71" s="83"/>
      <c r="N71" s="83">
        <v>2280603</v>
      </c>
      <c r="O71" s="47">
        <f t="shared" si="3"/>
        <v>166943584</v>
      </c>
    </row>
    <row r="72" spans="1:15" s="1" customFormat="1" ht="24" x14ac:dyDescent="0.2">
      <c r="A72" s="25">
        <v>59</v>
      </c>
      <c r="B72" s="12" t="s">
        <v>128</v>
      </c>
      <c r="C72" s="10" t="s">
        <v>129</v>
      </c>
      <c r="D72" s="39">
        <f>КС!D69</f>
        <v>0</v>
      </c>
      <c r="E72" s="39">
        <f>'Свод 2023 БП'!E69</f>
        <v>25707260</v>
      </c>
      <c r="F72" s="39">
        <f>'АПУ профилактика 1-24'!D70+'АПУ профилактика 1-24'!N70+'АПУ неотл.пом. 1-24'!D69+'АПУ обращения 1-24'!D69+'ОДИ ПГГ Пр.1-24'!D69+'ОДИ МЗ РБ Пр.18-23'!D69+'ФАП (01-24)'!D69+'Тестирование на грипп Пр.1-24'!D69+'Свод 2023 БП'!O69</f>
        <v>230249140.09999999</v>
      </c>
      <c r="G72" s="39"/>
      <c r="H72" s="39">
        <f>' СМП (1-24)'!D69</f>
        <v>0</v>
      </c>
      <c r="I72" s="39">
        <f>'Гемодиализ (пр.19-23)'!D69</f>
        <v>0</v>
      </c>
      <c r="J72" s="39">
        <f>'Мед.реаб.(АПУ,ДС,КС) 1-24'!D69</f>
        <v>0</v>
      </c>
      <c r="K72" s="39">
        <f t="shared" si="4"/>
        <v>255956400.09999999</v>
      </c>
      <c r="L72" s="48">
        <v>0</v>
      </c>
      <c r="M72" s="83"/>
      <c r="N72" s="83">
        <v>3479266</v>
      </c>
      <c r="O72" s="47">
        <f t="shared" si="3"/>
        <v>259435666.09999999</v>
      </c>
    </row>
    <row r="73" spans="1:15" s="1" customFormat="1" ht="23.25" customHeight="1" x14ac:dyDescent="0.2">
      <c r="A73" s="25">
        <v>60</v>
      </c>
      <c r="B73" s="14" t="s">
        <v>130</v>
      </c>
      <c r="C73" s="10" t="s">
        <v>261</v>
      </c>
      <c r="D73" s="39">
        <f>КС!D70</f>
        <v>0</v>
      </c>
      <c r="E73" s="39">
        <f>'Свод 2023 БП'!E70</f>
        <v>35359005</v>
      </c>
      <c r="F73" s="39">
        <f>'АПУ профилактика 1-24'!D71+'АПУ профилактика 1-24'!N71+'АПУ неотл.пом. 1-24'!D70+'АПУ обращения 1-24'!D70+'ОДИ ПГГ Пр.1-24'!D70+'ОДИ МЗ РБ Пр.18-23'!D70+'ФАП (01-24)'!D70+'Тестирование на грипп Пр.1-24'!D70+'Свод 2023 БП'!O70</f>
        <v>276179901</v>
      </c>
      <c r="G73" s="39"/>
      <c r="H73" s="39">
        <f>' СМП (1-24)'!D70</f>
        <v>0</v>
      </c>
      <c r="I73" s="39">
        <f>'Гемодиализ (пр.19-23)'!D70</f>
        <v>0</v>
      </c>
      <c r="J73" s="39">
        <f>'Мед.реаб.(АПУ,ДС,КС) 1-24'!D70</f>
        <v>7939261</v>
      </c>
      <c r="K73" s="39">
        <f t="shared" si="4"/>
        <v>319478167</v>
      </c>
      <c r="L73" s="48">
        <v>1186722.25</v>
      </c>
      <c r="M73" s="83"/>
      <c r="N73" s="83">
        <v>4856903</v>
      </c>
      <c r="O73" s="47">
        <f t="shared" si="3"/>
        <v>325521792.25</v>
      </c>
    </row>
    <row r="74" spans="1:15" s="1" customFormat="1" ht="27.75" customHeight="1" x14ac:dyDescent="0.2">
      <c r="A74" s="25">
        <v>61</v>
      </c>
      <c r="B74" s="26" t="s">
        <v>131</v>
      </c>
      <c r="C74" s="10" t="s">
        <v>250</v>
      </c>
      <c r="D74" s="39">
        <f>КС!D71</f>
        <v>0</v>
      </c>
      <c r="E74" s="39">
        <f>'Свод 2023 БП'!E71</f>
        <v>16592797</v>
      </c>
      <c r="F74" s="39">
        <f>'АПУ профилактика 1-24'!D72+'АПУ профилактика 1-24'!N72+'АПУ неотл.пом. 1-24'!D71+'АПУ обращения 1-24'!D71+'ОДИ ПГГ Пр.1-24'!D71+'ОДИ МЗ РБ Пр.18-23'!D71+'ФАП (01-24)'!D71+'Тестирование на грипп Пр.1-24'!D71+'Свод 2023 БП'!O71</f>
        <v>120733405</v>
      </c>
      <c r="G74" s="39"/>
      <c r="H74" s="39">
        <f>' СМП (1-24)'!D71</f>
        <v>0</v>
      </c>
      <c r="I74" s="39">
        <f>'Гемодиализ (пр.19-23)'!D71</f>
        <v>0</v>
      </c>
      <c r="J74" s="39">
        <f>'Мед.реаб.(АПУ,ДС,КС) 1-24'!D71</f>
        <v>8909030</v>
      </c>
      <c r="K74" s="39">
        <f t="shared" si="4"/>
        <v>146235232</v>
      </c>
      <c r="L74" s="48">
        <v>0</v>
      </c>
      <c r="M74" s="83"/>
      <c r="N74" s="83">
        <v>2339392</v>
      </c>
      <c r="O74" s="47">
        <f t="shared" ref="O74:O137" si="5">K74+L74+M74+N74</f>
        <v>148574624</v>
      </c>
    </row>
    <row r="75" spans="1:15" s="1" customFormat="1" ht="24" x14ac:dyDescent="0.2">
      <c r="A75" s="25">
        <v>62</v>
      </c>
      <c r="B75" s="12" t="s">
        <v>132</v>
      </c>
      <c r="C75" s="10" t="s">
        <v>262</v>
      </c>
      <c r="D75" s="39">
        <f>КС!D72</f>
        <v>0</v>
      </c>
      <c r="E75" s="39">
        <f>'Свод 2023 БП'!E72</f>
        <v>0</v>
      </c>
      <c r="F75" s="39">
        <f>'АПУ профилактика 1-24'!D73+'АПУ профилактика 1-24'!N73+'АПУ неотл.пом. 1-24'!D72+'АПУ обращения 1-24'!D72+'ОДИ ПГГ Пр.1-24'!D72+'ОДИ МЗ РБ Пр.18-23'!D72+'ФАП (01-24)'!D72+'Тестирование на грипп Пр.1-24'!D72+'Свод 2023 БП'!O72</f>
        <v>80478705.988236725</v>
      </c>
      <c r="G75" s="39"/>
      <c r="H75" s="39">
        <f>' СМП (1-24)'!D72</f>
        <v>0</v>
      </c>
      <c r="I75" s="39">
        <f>'Гемодиализ (пр.19-23)'!D72</f>
        <v>0</v>
      </c>
      <c r="J75" s="39">
        <f>'Мед.реаб.(АПУ,ДС,КС) 1-24'!D72</f>
        <v>0</v>
      </c>
      <c r="K75" s="39">
        <f t="shared" si="4"/>
        <v>80478705.988236725</v>
      </c>
      <c r="L75" s="48">
        <v>0</v>
      </c>
      <c r="M75" s="83"/>
      <c r="N75" s="83">
        <v>1306615</v>
      </c>
      <c r="O75" s="47">
        <f t="shared" si="5"/>
        <v>81785320.988236725</v>
      </c>
    </row>
    <row r="76" spans="1:15" s="1" customFormat="1" ht="24" x14ac:dyDescent="0.2">
      <c r="A76" s="25">
        <v>63</v>
      </c>
      <c r="B76" s="12" t="s">
        <v>133</v>
      </c>
      <c r="C76" s="10" t="s">
        <v>263</v>
      </c>
      <c r="D76" s="39">
        <f>КС!D73</f>
        <v>0</v>
      </c>
      <c r="E76" s="39">
        <f>'Свод 2023 БП'!E73</f>
        <v>0</v>
      </c>
      <c r="F76" s="39">
        <f>'АПУ профилактика 1-24'!D74+'АПУ профилактика 1-24'!N74+'АПУ неотл.пом. 1-24'!D73+'АПУ обращения 1-24'!D73+'ОДИ ПГГ Пр.1-24'!D73+'ОДИ МЗ РБ Пр.18-23'!D73+'ФАП (01-24)'!D73+'Тестирование на грипп Пр.1-24'!D73+'Свод 2023 БП'!O73</f>
        <v>106620953.00580738</v>
      </c>
      <c r="G76" s="39"/>
      <c r="H76" s="39">
        <f>' СМП (1-24)'!D73</f>
        <v>0</v>
      </c>
      <c r="I76" s="39">
        <f>'Гемодиализ (пр.19-23)'!D73</f>
        <v>0</v>
      </c>
      <c r="J76" s="39">
        <f>'Мед.реаб.(АПУ,ДС,КС) 1-24'!D73</f>
        <v>0</v>
      </c>
      <c r="K76" s="39">
        <f t="shared" si="4"/>
        <v>106620953.00580738</v>
      </c>
      <c r="L76" s="48">
        <v>0</v>
      </c>
      <c r="M76" s="83"/>
      <c r="N76" s="83">
        <v>1396673</v>
      </c>
      <c r="O76" s="47">
        <f t="shared" si="5"/>
        <v>108017626.00580738</v>
      </c>
    </row>
    <row r="77" spans="1:15" s="1" customFormat="1" x14ac:dyDescent="0.2">
      <c r="A77" s="25">
        <v>64</v>
      </c>
      <c r="B77" s="14" t="s">
        <v>134</v>
      </c>
      <c r="C77" s="10" t="s">
        <v>264</v>
      </c>
      <c r="D77" s="39">
        <f>КС!D74</f>
        <v>0</v>
      </c>
      <c r="E77" s="39">
        <f>'Свод 2023 БП'!E74</f>
        <v>46691553</v>
      </c>
      <c r="F77" s="39">
        <f>'АПУ профилактика 1-24'!D75+'АПУ профилактика 1-24'!N75+'АПУ неотл.пом. 1-24'!D74+'АПУ обращения 1-24'!D74+'ОДИ ПГГ Пр.1-24'!D74+'ОДИ МЗ РБ Пр.18-23'!D74+'ФАП (01-24)'!D74+'Тестирование на грипп Пр.1-24'!D74+'Свод 2023 БП'!O74</f>
        <v>323312710</v>
      </c>
      <c r="G77" s="39"/>
      <c r="H77" s="39">
        <f>' СМП (1-24)'!D74</f>
        <v>0</v>
      </c>
      <c r="I77" s="39">
        <f>'Гемодиализ (пр.19-23)'!D74</f>
        <v>0</v>
      </c>
      <c r="J77" s="39">
        <f>'Мед.реаб.(АПУ,ДС,КС) 1-24'!D74</f>
        <v>3137029</v>
      </c>
      <c r="K77" s="39">
        <f t="shared" si="4"/>
        <v>373141292</v>
      </c>
      <c r="L77" s="48">
        <v>4808929.0500000007</v>
      </c>
      <c r="M77" s="83"/>
      <c r="N77" s="83">
        <v>5714379</v>
      </c>
      <c r="O77" s="47">
        <f t="shared" si="5"/>
        <v>383664600.05000001</v>
      </c>
    </row>
    <row r="78" spans="1:15" s="1" customFormat="1" x14ac:dyDescent="0.2">
      <c r="A78" s="25">
        <v>65</v>
      </c>
      <c r="B78" s="14" t="s">
        <v>135</v>
      </c>
      <c r="C78" s="10" t="s">
        <v>53</v>
      </c>
      <c r="D78" s="39">
        <f>КС!D75</f>
        <v>0</v>
      </c>
      <c r="E78" s="39">
        <f>'Свод 2023 БП'!E75</f>
        <v>27856113</v>
      </c>
      <c r="F78" s="39">
        <f>'АПУ профилактика 1-24'!D76+'АПУ профилактика 1-24'!N76+'АПУ неотл.пом. 1-24'!D75+'АПУ обращения 1-24'!D75+'ОДИ ПГГ Пр.1-24'!D75+'ОДИ МЗ РБ Пр.18-23'!D75+'ФАП (01-24)'!D75+'Тестирование на грипп Пр.1-24'!D75+'Свод 2023 БП'!O75</f>
        <v>224566890</v>
      </c>
      <c r="G78" s="39"/>
      <c r="H78" s="39">
        <f>' СМП (1-24)'!D75</f>
        <v>0</v>
      </c>
      <c r="I78" s="39">
        <f>'Гемодиализ (пр.19-23)'!D75</f>
        <v>0</v>
      </c>
      <c r="J78" s="39">
        <f>'Мед.реаб.(АПУ,ДС,КС) 1-24'!D75</f>
        <v>10275280</v>
      </c>
      <c r="K78" s="39">
        <f t="shared" ref="K78:K109" si="6">D78+E78+F78+H78+I78+J78</f>
        <v>262698283</v>
      </c>
      <c r="L78" s="48">
        <v>4487438</v>
      </c>
      <c r="M78" s="83"/>
      <c r="N78" s="83">
        <v>3481714</v>
      </c>
      <c r="O78" s="47">
        <f t="shared" si="5"/>
        <v>270667435</v>
      </c>
    </row>
    <row r="79" spans="1:15" s="1" customFormat="1" x14ac:dyDescent="0.2">
      <c r="A79" s="25">
        <v>66</v>
      </c>
      <c r="B79" s="14" t="s">
        <v>136</v>
      </c>
      <c r="C79" s="10" t="s">
        <v>265</v>
      </c>
      <c r="D79" s="39">
        <f>КС!D76</f>
        <v>0</v>
      </c>
      <c r="E79" s="39">
        <f>'Свод 2023 БП'!E76</f>
        <v>70216959</v>
      </c>
      <c r="F79" s="39">
        <f>'АПУ профилактика 1-24'!D77+'АПУ профилактика 1-24'!N77+'АПУ неотл.пом. 1-24'!D76+'АПУ обращения 1-24'!D76+'ОДИ ПГГ Пр.1-24'!D76+'ОДИ МЗ РБ Пр.18-23'!D76+'ФАП (01-24)'!D76+'Тестирование на грипп Пр.1-24'!D76+'Свод 2023 БП'!O76</f>
        <v>466707137</v>
      </c>
      <c r="G79" s="39"/>
      <c r="H79" s="39">
        <f>' СМП (1-24)'!D76</f>
        <v>0</v>
      </c>
      <c r="I79" s="39">
        <f>'Гемодиализ (пр.19-23)'!D76</f>
        <v>0</v>
      </c>
      <c r="J79" s="39">
        <f>'Мед.реаб.(АПУ,ДС,КС) 1-24'!D76</f>
        <v>8226492</v>
      </c>
      <c r="K79" s="39">
        <f t="shared" si="6"/>
        <v>545150588</v>
      </c>
      <c r="L79" s="48">
        <v>3202306.4</v>
      </c>
      <c r="M79" s="83"/>
      <c r="N79" s="83">
        <v>5697585</v>
      </c>
      <c r="O79" s="47">
        <f t="shared" si="5"/>
        <v>554050479.39999998</v>
      </c>
    </row>
    <row r="80" spans="1:15" s="1" customFormat="1" ht="24" x14ac:dyDescent="0.2">
      <c r="A80" s="25">
        <v>67</v>
      </c>
      <c r="B80" s="14" t="s">
        <v>137</v>
      </c>
      <c r="C80" s="10" t="s">
        <v>266</v>
      </c>
      <c r="D80" s="39">
        <f>КС!D77</f>
        <v>0</v>
      </c>
      <c r="E80" s="39">
        <f>'Свод 2023 БП'!E77</f>
        <v>0</v>
      </c>
      <c r="F80" s="39">
        <f>'АПУ профилактика 1-24'!D78+'АПУ профилактика 1-24'!N78+'АПУ неотл.пом. 1-24'!D77+'АПУ обращения 1-24'!D77+'ОДИ ПГГ Пр.1-24'!D77+'ОДИ МЗ РБ Пр.18-23'!D77+'ФАП (01-24)'!D77+'Тестирование на грипп Пр.1-24'!D77+'Свод 2023 БП'!O77</f>
        <v>37700908.008327551</v>
      </c>
      <c r="G80" s="39"/>
      <c r="H80" s="39">
        <f>' СМП (1-24)'!D77</f>
        <v>0</v>
      </c>
      <c r="I80" s="39">
        <f>'Гемодиализ (пр.19-23)'!D77</f>
        <v>0</v>
      </c>
      <c r="J80" s="39">
        <f>'Мед.реаб.(АПУ,ДС,КС) 1-24'!D77</f>
        <v>0</v>
      </c>
      <c r="K80" s="39">
        <f t="shared" si="6"/>
        <v>37700908.008327551</v>
      </c>
      <c r="L80" s="48">
        <v>0</v>
      </c>
      <c r="M80" s="83"/>
      <c r="N80" s="83">
        <v>489693</v>
      </c>
      <c r="O80" s="47">
        <f t="shared" si="5"/>
        <v>38190601.008327551</v>
      </c>
    </row>
    <row r="81" spans="1:15" s="1" customFormat="1" ht="24" x14ac:dyDescent="0.2">
      <c r="A81" s="25">
        <v>68</v>
      </c>
      <c r="B81" s="12" t="s">
        <v>138</v>
      </c>
      <c r="C81" s="10" t="s">
        <v>267</v>
      </c>
      <c r="D81" s="39">
        <f>КС!D78</f>
        <v>0</v>
      </c>
      <c r="E81" s="39">
        <f>'Свод 2023 БП'!E78</f>
        <v>0</v>
      </c>
      <c r="F81" s="39">
        <f>'АПУ профилактика 1-24'!D79+'АПУ профилактика 1-24'!N79+'АПУ неотл.пом. 1-24'!D78+'АПУ обращения 1-24'!D78+'ОДИ ПГГ Пр.1-24'!D78+'ОДИ МЗ РБ Пр.18-23'!D78+'ФАП (01-24)'!D78+'Тестирование на грипп Пр.1-24'!D78+'Свод 2023 БП'!O78</f>
        <v>61277287</v>
      </c>
      <c r="G81" s="39"/>
      <c r="H81" s="39">
        <f>' СМП (1-24)'!D78</f>
        <v>0</v>
      </c>
      <c r="I81" s="39">
        <f>'Гемодиализ (пр.19-23)'!D78</f>
        <v>0</v>
      </c>
      <c r="J81" s="39">
        <f>'Мед.реаб.(АПУ,ДС,КС) 1-24'!D78</f>
        <v>0</v>
      </c>
      <c r="K81" s="39">
        <f t="shared" si="6"/>
        <v>61277287</v>
      </c>
      <c r="L81" s="48">
        <v>0</v>
      </c>
      <c r="M81" s="83"/>
      <c r="N81" s="83">
        <v>809538</v>
      </c>
      <c r="O81" s="47">
        <f t="shared" si="5"/>
        <v>62086825</v>
      </c>
    </row>
    <row r="82" spans="1:15" s="1" customFormat="1" ht="24" x14ac:dyDescent="0.2">
      <c r="A82" s="25">
        <v>69</v>
      </c>
      <c r="B82" s="14" t="s">
        <v>139</v>
      </c>
      <c r="C82" s="10" t="s">
        <v>268</v>
      </c>
      <c r="D82" s="39">
        <f>КС!D79</f>
        <v>0</v>
      </c>
      <c r="E82" s="39">
        <f>'Свод 2023 БП'!E79</f>
        <v>0</v>
      </c>
      <c r="F82" s="39">
        <f>'АПУ профилактика 1-24'!D80+'АПУ профилактика 1-24'!N80+'АПУ неотл.пом. 1-24'!D79+'АПУ обращения 1-24'!D79+'ОДИ ПГГ Пр.1-24'!D79+'ОДИ МЗ РБ Пр.18-23'!D79+'ФАП (01-24)'!D79+'Тестирование на грипп Пр.1-24'!D79+'Свод 2023 БП'!O79</f>
        <v>50616238</v>
      </c>
      <c r="G82" s="39"/>
      <c r="H82" s="39">
        <f>' СМП (1-24)'!D79</f>
        <v>0</v>
      </c>
      <c r="I82" s="39">
        <f>'Гемодиализ (пр.19-23)'!D79</f>
        <v>0</v>
      </c>
      <c r="J82" s="39">
        <f>'Мед.реаб.(АПУ,ДС,КС) 1-24'!D79</f>
        <v>0</v>
      </c>
      <c r="K82" s="39">
        <f t="shared" si="6"/>
        <v>50616238</v>
      </c>
      <c r="L82" s="48">
        <v>0</v>
      </c>
      <c r="M82" s="83"/>
      <c r="N82" s="83">
        <v>661559</v>
      </c>
      <c r="O82" s="47">
        <f t="shared" si="5"/>
        <v>51277797</v>
      </c>
    </row>
    <row r="83" spans="1:15" s="1" customFormat="1" ht="24" x14ac:dyDescent="0.2">
      <c r="A83" s="25">
        <v>70</v>
      </c>
      <c r="B83" s="14" t="s">
        <v>140</v>
      </c>
      <c r="C83" s="10" t="s">
        <v>269</v>
      </c>
      <c r="D83" s="39">
        <f>КС!D80</f>
        <v>0</v>
      </c>
      <c r="E83" s="39">
        <f>'Свод 2023 БП'!E80</f>
        <v>0</v>
      </c>
      <c r="F83" s="39">
        <f>'АПУ профилактика 1-24'!D81+'АПУ профилактика 1-24'!N81+'АПУ неотл.пом. 1-24'!D80+'АПУ обращения 1-24'!D80+'ОДИ ПГГ Пр.1-24'!D80+'ОДИ МЗ РБ Пр.18-23'!D80+'ФАП (01-24)'!D80+'Тестирование на грипп Пр.1-24'!D80+'Свод 2023 БП'!O80</f>
        <v>42541447.007406645</v>
      </c>
      <c r="G83" s="39"/>
      <c r="H83" s="39">
        <f>' СМП (1-24)'!D80</f>
        <v>0</v>
      </c>
      <c r="I83" s="39">
        <f>'Гемодиализ (пр.19-23)'!D80</f>
        <v>0</v>
      </c>
      <c r="J83" s="39">
        <f>'Мед.реаб.(АПУ,ДС,КС) 1-24'!D80</f>
        <v>0</v>
      </c>
      <c r="K83" s="39">
        <f t="shared" si="6"/>
        <v>42541447.007406645</v>
      </c>
      <c r="L83" s="48">
        <v>0</v>
      </c>
      <c r="M83" s="83"/>
      <c r="N83" s="83">
        <v>584460</v>
      </c>
      <c r="O83" s="47">
        <f t="shared" si="5"/>
        <v>43125907.007406645</v>
      </c>
    </row>
    <row r="84" spans="1:15" s="1" customFormat="1" ht="24" x14ac:dyDescent="0.2">
      <c r="A84" s="25">
        <v>71</v>
      </c>
      <c r="B84" s="12" t="s">
        <v>141</v>
      </c>
      <c r="C84" s="10" t="s">
        <v>270</v>
      </c>
      <c r="D84" s="39">
        <f>КС!D81</f>
        <v>0</v>
      </c>
      <c r="E84" s="39">
        <f>'Свод 2023 БП'!E81</f>
        <v>0</v>
      </c>
      <c r="F84" s="39">
        <f>'АПУ профилактика 1-24'!D82+'АПУ профилактика 1-24'!N82+'АПУ неотл.пом. 1-24'!D81+'АПУ обращения 1-24'!D81+'ОДИ ПГГ Пр.1-24'!D81+'ОДИ МЗ РБ Пр.18-23'!D81+'ФАП (01-24)'!D81+'Тестирование на грипп Пр.1-24'!D81+'Свод 2023 БП'!O81</f>
        <v>73780380.001654372</v>
      </c>
      <c r="G84" s="39"/>
      <c r="H84" s="39">
        <f>' СМП (1-24)'!D81</f>
        <v>0</v>
      </c>
      <c r="I84" s="39">
        <f>'Гемодиализ (пр.19-23)'!D81</f>
        <v>0</v>
      </c>
      <c r="J84" s="39">
        <f>'Мед.реаб.(АПУ,ДС,КС) 1-24'!D81</f>
        <v>0</v>
      </c>
      <c r="K84" s="39">
        <f t="shared" si="6"/>
        <v>73780380.001654372</v>
      </c>
      <c r="L84" s="48">
        <v>0</v>
      </c>
      <c r="M84" s="83"/>
      <c r="N84" s="83">
        <v>975121</v>
      </c>
      <c r="O84" s="47">
        <f t="shared" si="5"/>
        <v>74755501.001654372</v>
      </c>
    </row>
    <row r="85" spans="1:15" s="1" customFormat="1" ht="24" x14ac:dyDescent="0.2">
      <c r="A85" s="25">
        <v>72</v>
      </c>
      <c r="B85" s="12" t="s">
        <v>142</v>
      </c>
      <c r="C85" s="10" t="s">
        <v>271</v>
      </c>
      <c r="D85" s="39">
        <f>КС!D82</f>
        <v>0</v>
      </c>
      <c r="E85" s="39">
        <f>'Свод 2023 БП'!E82</f>
        <v>0</v>
      </c>
      <c r="F85" s="39">
        <f>'АПУ профилактика 1-24'!D83+'АПУ профилактика 1-24'!N83+'АПУ неотл.пом. 1-24'!D82+'АПУ обращения 1-24'!D82+'ОДИ ПГГ Пр.1-24'!D82+'ОДИ МЗ РБ Пр.18-23'!D82+'ФАП (01-24)'!D82+'Тестирование на грипп Пр.1-24'!D82+'Свод 2023 БП'!O82</f>
        <v>43150110</v>
      </c>
      <c r="G85" s="39"/>
      <c r="H85" s="39">
        <f>' СМП (1-24)'!D82</f>
        <v>0</v>
      </c>
      <c r="I85" s="39">
        <f>'Гемодиализ (пр.19-23)'!D82</f>
        <v>0</v>
      </c>
      <c r="J85" s="39">
        <f>'Мед.реаб.(АПУ,ДС,КС) 1-24'!D82</f>
        <v>0</v>
      </c>
      <c r="K85" s="39">
        <f t="shared" si="6"/>
        <v>43150110</v>
      </c>
      <c r="L85" s="48">
        <v>0</v>
      </c>
      <c r="M85" s="83"/>
      <c r="N85" s="83">
        <v>460749</v>
      </c>
      <c r="O85" s="47">
        <f t="shared" si="5"/>
        <v>43610859</v>
      </c>
    </row>
    <row r="86" spans="1:15" s="1" customFormat="1" ht="24" x14ac:dyDescent="0.2">
      <c r="A86" s="25">
        <v>73</v>
      </c>
      <c r="B86" s="12" t="s">
        <v>143</v>
      </c>
      <c r="C86" s="10" t="s">
        <v>272</v>
      </c>
      <c r="D86" s="39">
        <f>КС!D83</f>
        <v>0</v>
      </c>
      <c r="E86" s="39">
        <f>'Свод 2023 БП'!E83</f>
        <v>0</v>
      </c>
      <c r="F86" s="39">
        <f>'АПУ профилактика 1-24'!D84+'АПУ профилактика 1-24'!N84+'АПУ неотл.пом. 1-24'!D83+'АПУ обращения 1-24'!D83+'ОДИ ПГГ Пр.1-24'!D83+'ОДИ МЗ РБ Пр.18-23'!D83+'ФАП (01-24)'!D83+'Тестирование на грипп Пр.1-24'!D83+'Свод 2023 БП'!O83</f>
        <v>42811339.007840149</v>
      </c>
      <c r="G86" s="39"/>
      <c r="H86" s="39">
        <f>' СМП (1-24)'!D83</f>
        <v>0</v>
      </c>
      <c r="I86" s="39">
        <f>'Гемодиализ (пр.19-23)'!D83</f>
        <v>0</v>
      </c>
      <c r="J86" s="39">
        <f>'Мед.реаб.(АПУ,ДС,КС) 1-24'!D83</f>
        <v>0</v>
      </c>
      <c r="K86" s="39">
        <f t="shared" si="6"/>
        <v>42811339.007840149</v>
      </c>
      <c r="L86" s="48">
        <v>0</v>
      </c>
      <c r="M86" s="83"/>
      <c r="N86" s="83">
        <v>708589</v>
      </c>
      <c r="O86" s="47">
        <f t="shared" si="5"/>
        <v>43519928.007840149</v>
      </c>
    </row>
    <row r="87" spans="1:15" s="1" customFormat="1" x14ac:dyDescent="0.2">
      <c r="A87" s="25">
        <v>74</v>
      </c>
      <c r="B87" s="26" t="s">
        <v>144</v>
      </c>
      <c r="C87" s="10" t="s">
        <v>145</v>
      </c>
      <c r="D87" s="39">
        <f>КС!D84</f>
        <v>364602301</v>
      </c>
      <c r="E87" s="39">
        <f>'Свод 2023 БП'!E84</f>
        <v>52622104</v>
      </c>
      <c r="F87" s="39">
        <f>'АПУ профилактика 1-24'!D85+'АПУ профилактика 1-24'!N85+'АПУ неотл.пом. 1-24'!D84+'АПУ обращения 1-24'!D84+'ОДИ ПГГ Пр.1-24'!D84+'ОДИ МЗ РБ Пр.18-23'!D84+'ФАП (01-24)'!D84+'Тестирование на грипп Пр.1-24'!D84+'Свод 2023 БП'!O84</f>
        <v>385632133</v>
      </c>
      <c r="G87" s="39"/>
      <c r="H87" s="39">
        <f>' СМП (1-24)'!D84</f>
        <v>0</v>
      </c>
      <c r="I87" s="39">
        <f>'Гемодиализ (пр.19-23)'!D84</f>
        <v>0</v>
      </c>
      <c r="J87" s="39">
        <f>'Мед.реаб.(АПУ,ДС,КС) 1-24'!D84</f>
        <v>9671913</v>
      </c>
      <c r="K87" s="39">
        <f t="shared" si="6"/>
        <v>812528451</v>
      </c>
      <c r="L87" s="48">
        <v>12409512.4</v>
      </c>
      <c r="M87" s="83"/>
      <c r="N87" s="83">
        <v>8608411</v>
      </c>
      <c r="O87" s="47">
        <f t="shared" si="5"/>
        <v>833546374.39999998</v>
      </c>
    </row>
    <row r="88" spans="1:15" s="1" customFormat="1" x14ac:dyDescent="0.2">
      <c r="A88" s="25">
        <v>75</v>
      </c>
      <c r="B88" s="12" t="s">
        <v>146</v>
      </c>
      <c r="C88" s="10" t="s">
        <v>273</v>
      </c>
      <c r="D88" s="39">
        <f>КС!D85</f>
        <v>80877393</v>
      </c>
      <c r="E88" s="39">
        <f>'Свод 2023 БП'!E85</f>
        <v>91236650</v>
      </c>
      <c r="F88" s="39">
        <f>'АПУ профилактика 1-24'!D86+'АПУ профилактика 1-24'!N86+'АПУ неотл.пом. 1-24'!D85+'АПУ обращения 1-24'!D85+'ОДИ ПГГ Пр.1-24'!D85+'ОДИ МЗ РБ Пр.18-23'!D85+'ФАП (01-24)'!D85+'Тестирование на грипп Пр.1-24'!D85+'Свод 2023 БП'!O85</f>
        <v>656248733.11862397</v>
      </c>
      <c r="G88" s="39"/>
      <c r="H88" s="39">
        <f>' СМП (1-24)'!D85</f>
        <v>0</v>
      </c>
      <c r="I88" s="39">
        <f>'Гемодиализ (пр.19-23)'!D85</f>
        <v>0</v>
      </c>
      <c r="J88" s="39">
        <f>'Мед.реаб.(АПУ,ДС,КС) 1-24'!D85</f>
        <v>46094874</v>
      </c>
      <c r="K88" s="39">
        <f t="shared" si="6"/>
        <v>874457650.11862397</v>
      </c>
      <c r="L88" s="48">
        <v>36091527.399999999</v>
      </c>
      <c r="M88" s="83"/>
      <c r="N88" s="83">
        <v>10555050</v>
      </c>
      <c r="O88" s="47">
        <f t="shared" si="5"/>
        <v>921104227.51862395</v>
      </c>
    </row>
    <row r="89" spans="1:15" s="1" customFormat="1" x14ac:dyDescent="0.2">
      <c r="A89" s="25">
        <v>76</v>
      </c>
      <c r="B89" s="26" t="s">
        <v>147</v>
      </c>
      <c r="C89" s="10" t="s">
        <v>36</v>
      </c>
      <c r="D89" s="39">
        <f>КС!D86</f>
        <v>752682101</v>
      </c>
      <c r="E89" s="39">
        <f>'Свод 2023 БП'!E86</f>
        <v>56674279</v>
      </c>
      <c r="F89" s="39">
        <f>'АПУ профилактика 1-24'!D87+'АПУ профилактика 1-24'!N87+'АПУ неотл.пом. 1-24'!D86+'АПУ обращения 1-24'!D86+'ОДИ ПГГ Пр.1-24'!D86+'ОДИ МЗ РБ Пр.18-23'!D86+'ФАП (01-24)'!D86+'Тестирование на грипп Пр.1-24'!D86+'Свод 2023 БП'!O86</f>
        <v>431385552</v>
      </c>
      <c r="G89" s="39"/>
      <c r="H89" s="39">
        <f>' СМП (1-24)'!D86</f>
        <v>0</v>
      </c>
      <c r="I89" s="39">
        <f>'Гемодиализ (пр.19-23)'!D86</f>
        <v>0</v>
      </c>
      <c r="J89" s="39">
        <f>'Мед.реаб.(АПУ,ДС,КС) 1-24'!D86</f>
        <v>63646742</v>
      </c>
      <c r="K89" s="39">
        <f t="shared" si="6"/>
        <v>1304388674</v>
      </c>
      <c r="L89" s="48">
        <v>25387387.25</v>
      </c>
      <c r="M89" s="83"/>
      <c r="N89" s="83">
        <v>17649477</v>
      </c>
      <c r="O89" s="47">
        <f t="shared" si="5"/>
        <v>1347425538.25</v>
      </c>
    </row>
    <row r="90" spans="1:15" s="1" customFormat="1" x14ac:dyDescent="0.2">
      <c r="A90" s="25">
        <v>77</v>
      </c>
      <c r="B90" s="12" t="s">
        <v>148</v>
      </c>
      <c r="C90" s="10" t="s">
        <v>38</v>
      </c>
      <c r="D90" s="39">
        <f>КС!D87</f>
        <v>28781600</v>
      </c>
      <c r="E90" s="39">
        <f>'Свод 2023 БП'!E87</f>
        <v>18886304</v>
      </c>
      <c r="F90" s="39">
        <f>'АПУ профилактика 1-24'!D88+'АПУ профилактика 1-24'!N88+'АПУ неотл.пом. 1-24'!D87+'АПУ обращения 1-24'!D87+'ОДИ ПГГ Пр.1-24'!D87+'ОДИ МЗ РБ Пр.18-23'!D87+'ФАП (01-24)'!D87+'Тестирование на грипп Пр.1-24'!D87+'Свод 2023 БП'!O87</f>
        <v>142574104</v>
      </c>
      <c r="G90" s="39"/>
      <c r="H90" s="39">
        <f>' СМП (1-24)'!D87</f>
        <v>0</v>
      </c>
      <c r="I90" s="39">
        <f>'Гемодиализ (пр.19-23)'!D87</f>
        <v>0</v>
      </c>
      <c r="J90" s="39">
        <f>'Мед.реаб.(АПУ,ДС,КС) 1-24'!D87</f>
        <v>2133270</v>
      </c>
      <c r="K90" s="39">
        <f t="shared" si="6"/>
        <v>192375278</v>
      </c>
      <c r="L90" s="48">
        <v>14879798.65</v>
      </c>
      <c r="M90" s="83"/>
      <c r="N90" s="83">
        <v>4505202</v>
      </c>
      <c r="O90" s="47">
        <f t="shared" si="5"/>
        <v>211760278.65000001</v>
      </c>
    </row>
    <row r="91" spans="1:15" s="1" customFormat="1" ht="13.5" customHeight="1" x14ac:dyDescent="0.2">
      <c r="A91" s="25">
        <v>78</v>
      </c>
      <c r="B91" s="12" t="s">
        <v>149</v>
      </c>
      <c r="C91" s="10" t="s">
        <v>37</v>
      </c>
      <c r="D91" s="39">
        <f>КС!D88</f>
        <v>654503339</v>
      </c>
      <c r="E91" s="39">
        <f>'Свод 2023 БП'!E88</f>
        <v>103543259</v>
      </c>
      <c r="F91" s="39">
        <f>'АПУ профилактика 1-24'!D89+'АПУ профилактика 1-24'!N89+'АПУ неотл.пом. 1-24'!D88+'АПУ обращения 1-24'!D88+'ОДИ ПГГ Пр.1-24'!D88+'ОДИ МЗ РБ Пр.18-23'!D88+'ФАП (01-24)'!D88+'Тестирование на грипп Пр.1-24'!D88+'Свод 2023 БП'!O88</f>
        <v>815831960</v>
      </c>
      <c r="G91" s="39"/>
      <c r="H91" s="39">
        <f>' СМП (1-24)'!D88</f>
        <v>0</v>
      </c>
      <c r="I91" s="39">
        <f>'Гемодиализ (пр.19-23)'!D88</f>
        <v>0</v>
      </c>
      <c r="J91" s="39">
        <f>'Мед.реаб.(АПУ,ДС,КС) 1-24'!D88</f>
        <v>44841509</v>
      </c>
      <c r="K91" s="39">
        <f t="shared" si="6"/>
        <v>1618720067</v>
      </c>
      <c r="L91" s="48">
        <v>16299440</v>
      </c>
      <c r="M91" s="83"/>
      <c r="N91" s="83">
        <v>22314678</v>
      </c>
      <c r="O91" s="47">
        <f t="shared" si="5"/>
        <v>1657334185</v>
      </c>
    </row>
    <row r="92" spans="1:15" s="1" customFormat="1" ht="14.25" customHeight="1" x14ac:dyDescent="0.2">
      <c r="A92" s="25">
        <v>79</v>
      </c>
      <c r="B92" s="12" t="s">
        <v>150</v>
      </c>
      <c r="C92" s="10" t="s">
        <v>52</v>
      </c>
      <c r="D92" s="39">
        <f>КС!D89</f>
        <v>463011948</v>
      </c>
      <c r="E92" s="39">
        <f>'Свод 2023 БП'!E89</f>
        <v>18568723</v>
      </c>
      <c r="F92" s="39">
        <f>'АПУ профилактика 1-24'!D90+'АПУ профилактика 1-24'!N90+'АПУ неотл.пом. 1-24'!D89+'АПУ обращения 1-24'!D89+'ОДИ ПГГ Пр.1-24'!D89+'ОДИ МЗ РБ Пр.18-23'!D89+'ФАП (01-24)'!D89+'Тестирование на грипп Пр.1-24'!D89+'Свод 2023 БП'!O89</f>
        <v>186624783</v>
      </c>
      <c r="G92" s="39"/>
      <c r="H92" s="39">
        <f>' СМП (1-24)'!D89</f>
        <v>0</v>
      </c>
      <c r="I92" s="39">
        <f>'Гемодиализ (пр.19-23)'!D89</f>
        <v>0</v>
      </c>
      <c r="J92" s="39">
        <f>'Мед.реаб.(АПУ,ДС,КС) 1-24'!D89</f>
        <v>213344385</v>
      </c>
      <c r="K92" s="39">
        <f t="shared" si="6"/>
        <v>881549839</v>
      </c>
      <c r="L92" s="48">
        <v>10356218.6</v>
      </c>
      <c r="M92" s="83"/>
      <c r="N92" s="83">
        <v>12880386</v>
      </c>
      <c r="O92" s="47">
        <f t="shared" si="5"/>
        <v>904786443.60000002</v>
      </c>
    </row>
    <row r="93" spans="1:15" s="1" customFormat="1" x14ac:dyDescent="0.2">
      <c r="A93" s="25">
        <v>80</v>
      </c>
      <c r="B93" s="12" t="s">
        <v>151</v>
      </c>
      <c r="C93" s="10" t="s">
        <v>254</v>
      </c>
      <c r="D93" s="39">
        <f>КС!D90</f>
        <v>932985163</v>
      </c>
      <c r="E93" s="39">
        <f>'Свод 2023 БП'!E90</f>
        <v>69978316</v>
      </c>
      <c r="F93" s="39">
        <f>'АПУ профилактика 1-24'!D91+'АПУ профилактика 1-24'!N91+'АПУ неотл.пом. 1-24'!D90+'АПУ обращения 1-24'!D90+'ОДИ ПГГ Пр.1-24'!D90+'ОДИ МЗ РБ Пр.18-23'!D90+'ФАП (01-24)'!D90+'Тестирование на грипп Пр.1-24'!D90+'Свод 2023 БП'!O90</f>
        <v>512574040</v>
      </c>
      <c r="G93" s="39"/>
      <c r="H93" s="39">
        <f>' СМП (1-24)'!D90</f>
        <v>0</v>
      </c>
      <c r="I93" s="39">
        <f>'Гемодиализ (пр.19-23)'!D90</f>
        <v>5910060</v>
      </c>
      <c r="J93" s="39">
        <f>'Мед.реаб.(АПУ,ДС,КС) 1-24'!D90</f>
        <v>101242031</v>
      </c>
      <c r="K93" s="39">
        <f t="shared" si="6"/>
        <v>1622689610</v>
      </c>
      <c r="L93" s="48">
        <v>23259925.800000001</v>
      </c>
      <c r="M93" s="83"/>
      <c r="N93" s="83">
        <v>17856858</v>
      </c>
      <c r="O93" s="47">
        <f t="shared" si="5"/>
        <v>1663806393.8</v>
      </c>
    </row>
    <row r="94" spans="1:15" s="1" customFormat="1" x14ac:dyDescent="0.2">
      <c r="A94" s="25">
        <v>81</v>
      </c>
      <c r="B94" s="12" t="s">
        <v>152</v>
      </c>
      <c r="C94" s="10" t="s">
        <v>380</v>
      </c>
      <c r="D94" s="39">
        <f>КС!D91</f>
        <v>359322374</v>
      </c>
      <c r="E94" s="39">
        <f>'Свод 2023 БП'!E91</f>
        <v>7426708</v>
      </c>
      <c r="F94" s="39">
        <f>'АПУ профилактика 1-24'!D92+'АПУ профилактика 1-24'!N92+'АПУ неотл.пом. 1-24'!D91+'АПУ обращения 1-24'!D91+'ОДИ ПГГ Пр.1-24'!D91+'ОДИ МЗ РБ Пр.18-23'!D91+'ФАП (01-24)'!D91+'Тестирование на грипп Пр.1-24'!D91+'Свод 2023 БП'!O91</f>
        <v>63872597</v>
      </c>
      <c r="G94" s="39"/>
      <c r="H94" s="39">
        <f>' СМП (1-24)'!D91</f>
        <v>0</v>
      </c>
      <c r="I94" s="39">
        <f>'Гемодиализ (пр.19-23)'!D91</f>
        <v>0</v>
      </c>
      <c r="J94" s="39">
        <f>'Мед.реаб.(АПУ,ДС,КС) 1-24'!D91</f>
        <v>0</v>
      </c>
      <c r="K94" s="39">
        <f t="shared" si="6"/>
        <v>430621679</v>
      </c>
      <c r="L94" s="48">
        <v>0</v>
      </c>
      <c r="M94" s="83"/>
      <c r="N94" s="83">
        <v>10363826</v>
      </c>
      <c r="O94" s="47">
        <f t="shared" si="5"/>
        <v>440985505</v>
      </c>
    </row>
    <row r="95" spans="1:15" s="1" customFormat="1" x14ac:dyDescent="0.2">
      <c r="A95" s="25">
        <v>82</v>
      </c>
      <c r="B95" s="14" t="s">
        <v>153</v>
      </c>
      <c r="C95" s="10" t="s">
        <v>287</v>
      </c>
      <c r="D95" s="39">
        <f>КС!D92</f>
        <v>0</v>
      </c>
      <c r="E95" s="39">
        <f>'Свод 2023 БП'!E92</f>
        <v>0</v>
      </c>
      <c r="F95" s="39">
        <f>'АПУ профилактика 1-24'!D93+'АПУ профилактика 1-24'!N93+'АПУ неотл.пом. 1-24'!D92+'АПУ обращения 1-24'!D92+'ОДИ ПГГ Пр.1-24'!D92+'ОДИ МЗ РБ Пр.18-23'!D92+'ФАП (01-24)'!D92+'Тестирование на грипп Пр.1-24'!D92+'Свод 2023 БП'!O92</f>
        <v>0</v>
      </c>
      <c r="G95" s="39"/>
      <c r="H95" s="39">
        <f>' СМП (1-24)'!D92</f>
        <v>1813595826</v>
      </c>
      <c r="I95" s="39">
        <f>'Гемодиализ (пр.19-23)'!D92</f>
        <v>0</v>
      </c>
      <c r="J95" s="39">
        <f>'Мед.реаб.(АПУ,ДС,КС) 1-24'!D92</f>
        <v>0</v>
      </c>
      <c r="K95" s="39">
        <f t="shared" si="6"/>
        <v>1813595826</v>
      </c>
      <c r="L95" s="48">
        <v>0</v>
      </c>
      <c r="M95" s="83"/>
      <c r="N95" s="83">
        <v>21414903</v>
      </c>
      <c r="O95" s="47">
        <f t="shared" si="5"/>
        <v>1835010729</v>
      </c>
    </row>
    <row r="96" spans="1:15" s="1" customFormat="1" ht="26.25" customHeight="1" x14ac:dyDescent="0.2">
      <c r="A96" s="165">
        <v>83</v>
      </c>
      <c r="B96" s="168" t="s">
        <v>154</v>
      </c>
      <c r="C96" s="17" t="s">
        <v>274</v>
      </c>
      <c r="D96" s="39">
        <f>КС!D93</f>
        <v>540013577</v>
      </c>
      <c r="E96" s="39">
        <f>'Свод 2023 БП'!E93</f>
        <v>205848711</v>
      </c>
      <c r="F96" s="39">
        <f>'АПУ профилактика 1-24'!D94+'АПУ профилактика 1-24'!N94+'АПУ неотл.пом. 1-24'!D93+'АПУ обращения 1-24'!D93+'ОДИ ПГГ Пр.1-24'!D93+'ОДИ МЗ РБ Пр.18-23'!D93+'ФАП (01-24)'!D93+'Тестирование на грипп Пр.1-24'!D93+'Свод 2023 БП'!O93</f>
        <v>70362444</v>
      </c>
      <c r="G96" s="39"/>
      <c r="H96" s="39">
        <f>' СМП (1-24)'!D93</f>
        <v>0</v>
      </c>
      <c r="I96" s="39">
        <f>'Гемодиализ (пр.19-23)'!D93</f>
        <v>0</v>
      </c>
      <c r="J96" s="39">
        <f>'Мед.реаб.(АПУ,ДС,КС) 1-24'!D93</f>
        <v>0</v>
      </c>
      <c r="K96" s="39">
        <f t="shared" si="6"/>
        <v>816224732</v>
      </c>
      <c r="L96" s="48">
        <v>0</v>
      </c>
      <c r="M96" s="83"/>
      <c r="N96" s="83">
        <v>0</v>
      </c>
      <c r="O96" s="47">
        <f t="shared" si="5"/>
        <v>816224732</v>
      </c>
    </row>
    <row r="97" spans="1:15" s="1" customFormat="1" ht="36" customHeight="1" x14ac:dyDescent="0.2">
      <c r="A97" s="166"/>
      <c r="B97" s="169"/>
      <c r="C97" s="10" t="s">
        <v>378</v>
      </c>
      <c r="D97" s="39">
        <f>КС!D94</f>
        <v>0</v>
      </c>
      <c r="E97" s="39">
        <f>'Свод 2023 БП'!E94</f>
        <v>0</v>
      </c>
      <c r="F97" s="39">
        <f>'АПУ профилактика 1-24'!D95+'АПУ профилактика 1-24'!N95+'АПУ неотл.пом. 1-24'!D94+'АПУ обращения 1-24'!D94+'ОДИ ПГГ Пр.1-24'!D94+'ОДИ МЗ РБ Пр.18-23'!D94+'ФАП (01-24)'!D94+'Тестирование на грипп Пр.1-24'!D94+'Свод 2023 БП'!O94</f>
        <v>27487306</v>
      </c>
      <c r="G97" s="39"/>
      <c r="H97" s="39">
        <f>' СМП (1-24)'!D94</f>
        <v>0</v>
      </c>
      <c r="I97" s="39">
        <f>'Гемодиализ (пр.19-23)'!D94</f>
        <v>0</v>
      </c>
      <c r="J97" s="39">
        <f>'Мед.реаб.(АПУ,ДС,КС) 1-24'!D94</f>
        <v>0</v>
      </c>
      <c r="K97" s="39">
        <f t="shared" si="6"/>
        <v>27487306</v>
      </c>
      <c r="L97" s="48">
        <v>0</v>
      </c>
      <c r="M97" s="83"/>
      <c r="N97" s="83">
        <v>0</v>
      </c>
      <c r="O97" s="47">
        <f t="shared" si="5"/>
        <v>27487306</v>
      </c>
    </row>
    <row r="98" spans="1:15" s="1" customFormat="1" ht="28.5" customHeight="1" x14ac:dyDescent="0.2">
      <c r="A98" s="166"/>
      <c r="B98" s="169"/>
      <c r="C98" s="10" t="s">
        <v>275</v>
      </c>
      <c r="D98" s="39">
        <f>КС!D95</f>
        <v>0</v>
      </c>
      <c r="E98" s="39">
        <f>'Свод 2023 БП'!E95</f>
        <v>0</v>
      </c>
      <c r="F98" s="39">
        <f>'АПУ профилактика 1-24'!D96+'АПУ профилактика 1-24'!N96+'АПУ неотл.пом. 1-24'!D95+'АПУ обращения 1-24'!D95+'ОДИ ПГГ Пр.1-24'!D95+'ОДИ МЗ РБ Пр.18-23'!D95+'ФАП (01-24)'!D95+'Тестирование на грипп Пр.1-24'!D95+'Свод 2023 БП'!O95</f>
        <v>11204334</v>
      </c>
      <c r="G98" s="39"/>
      <c r="H98" s="39">
        <f>' СМП (1-24)'!D95</f>
        <v>0</v>
      </c>
      <c r="I98" s="39">
        <f>'Гемодиализ (пр.19-23)'!D95</f>
        <v>0</v>
      </c>
      <c r="J98" s="39">
        <f>'Мед.реаб.(АПУ,ДС,КС) 1-24'!D95</f>
        <v>0</v>
      </c>
      <c r="K98" s="39">
        <f t="shared" si="6"/>
        <v>11204334</v>
      </c>
      <c r="L98" s="48">
        <v>0</v>
      </c>
      <c r="M98" s="83"/>
      <c r="N98" s="83">
        <v>0</v>
      </c>
      <c r="O98" s="47">
        <f t="shared" si="5"/>
        <v>11204334</v>
      </c>
    </row>
    <row r="99" spans="1:15" s="1" customFormat="1" ht="36" customHeight="1" x14ac:dyDescent="0.2">
      <c r="A99" s="167"/>
      <c r="B99" s="170"/>
      <c r="C99" s="28" t="s">
        <v>379</v>
      </c>
      <c r="D99" s="39">
        <f>КС!D96</f>
        <v>540013577</v>
      </c>
      <c r="E99" s="39">
        <f>'Свод 2023 БП'!E96</f>
        <v>205848711</v>
      </c>
      <c r="F99" s="39">
        <f>'АПУ профилактика 1-24'!D97+'АПУ профилактика 1-24'!N97+'АПУ неотл.пом. 1-24'!D96+'АПУ обращения 1-24'!D96+'ОДИ ПГГ Пр.1-24'!D96+'ОДИ МЗ РБ Пр.18-23'!D96+'ФАП (01-24)'!D96+'Тестирование на грипп Пр.1-24'!D96+'Свод 2023 БП'!O96</f>
        <v>31670804</v>
      </c>
      <c r="G99" s="39"/>
      <c r="H99" s="39">
        <f>' СМП (1-24)'!D96</f>
        <v>0</v>
      </c>
      <c r="I99" s="39">
        <f>'Гемодиализ (пр.19-23)'!D96</f>
        <v>0</v>
      </c>
      <c r="J99" s="39">
        <f>'Мед.реаб.(АПУ,ДС,КС) 1-24'!D96</f>
        <v>0</v>
      </c>
      <c r="K99" s="39">
        <f t="shared" si="6"/>
        <v>777533092</v>
      </c>
      <c r="L99" s="48">
        <v>0</v>
      </c>
      <c r="M99" s="83"/>
      <c r="N99" s="83">
        <v>0</v>
      </c>
      <c r="O99" s="47">
        <f t="shared" si="5"/>
        <v>777533092</v>
      </c>
    </row>
    <row r="100" spans="1:15" s="1" customFormat="1" ht="24" x14ac:dyDescent="0.2">
      <c r="A100" s="25">
        <v>84</v>
      </c>
      <c r="B100" s="14" t="s">
        <v>155</v>
      </c>
      <c r="C100" s="10" t="s">
        <v>51</v>
      </c>
      <c r="D100" s="39">
        <f>КС!D97</f>
        <v>0</v>
      </c>
      <c r="E100" s="39">
        <f>'Свод 2023 БП'!E97</f>
        <v>0</v>
      </c>
      <c r="F100" s="39">
        <f>'АПУ профилактика 1-24'!D98+'АПУ профилактика 1-24'!N98+'АПУ неотл.пом. 1-24'!D97+'АПУ обращения 1-24'!D97+'ОДИ ПГГ Пр.1-24'!D97+'ОДИ МЗ РБ Пр.18-23'!D97+'ФАП (01-24)'!D97+'Тестирование на грипп Пр.1-24'!D97+'Свод 2023 БП'!O97</f>
        <v>3160908</v>
      </c>
      <c r="G100" s="39"/>
      <c r="H100" s="39">
        <f>' СМП (1-24)'!D97</f>
        <v>0</v>
      </c>
      <c r="I100" s="39">
        <f>'Гемодиализ (пр.19-23)'!D97</f>
        <v>0</v>
      </c>
      <c r="J100" s="39">
        <f>'Мед.реаб.(АПУ,ДС,КС) 1-24'!D97</f>
        <v>0</v>
      </c>
      <c r="K100" s="39">
        <f t="shared" si="6"/>
        <v>3160908</v>
      </c>
      <c r="L100" s="48">
        <v>0</v>
      </c>
      <c r="M100" s="83"/>
      <c r="N100" s="83">
        <v>0</v>
      </c>
      <c r="O100" s="47">
        <f t="shared" si="5"/>
        <v>3160908</v>
      </c>
    </row>
    <row r="101" spans="1:15" s="1" customFormat="1" x14ac:dyDescent="0.2">
      <c r="A101" s="25">
        <v>85</v>
      </c>
      <c r="B101" s="14" t="s">
        <v>156</v>
      </c>
      <c r="C101" s="10" t="s">
        <v>157</v>
      </c>
      <c r="D101" s="39">
        <f>КС!D98</f>
        <v>0</v>
      </c>
      <c r="E101" s="39">
        <f>'Свод 2023 БП'!E98</f>
        <v>1332001</v>
      </c>
      <c r="F101" s="39">
        <f>'АПУ профилактика 1-24'!D99+'АПУ профилактика 1-24'!N99+'АПУ неотл.пом. 1-24'!D98+'АПУ обращения 1-24'!D98+'ОДИ ПГГ Пр.1-24'!D98+'ОДИ МЗ РБ Пр.18-23'!D98+'ФАП (01-24)'!D98+'Тестирование на грипп Пр.1-24'!D98+'Свод 2023 БП'!O98</f>
        <v>23303472</v>
      </c>
      <c r="G101" s="39"/>
      <c r="H101" s="39">
        <f>' СМП (1-24)'!D98</f>
        <v>0</v>
      </c>
      <c r="I101" s="39">
        <f>'Гемодиализ (пр.19-23)'!D98</f>
        <v>0</v>
      </c>
      <c r="J101" s="39">
        <f>'Мед.реаб.(АПУ,ДС,КС) 1-24'!D98</f>
        <v>0</v>
      </c>
      <c r="K101" s="39">
        <f t="shared" si="6"/>
        <v>24635473</v>
      </c>
      <c r="L101" s="48">
        <v>0</v>
      </c>
      <c r="M101" s="83"/>
      <c r="N101" s="83">
        <v>0</v>
      </c>
      <c r="O101" s="47">
        <f t="shared" si="5"/>
        <v>24635473</v>
      </c>
    </row>
    <row r="102" spans="1:15" s="1" customFormat="1" x14ac:dyDescent="0.2">
      <c r="A102" s="25">
        <v>86</v>
      </c>
      <c r="B102" s="26" t="s">
        <v>158</v>
      </c>
      <c r="C102" s="10" t="s">
        <v>159</v>
      </c>
      <c r="D102" s="39">
        <f>КС!D99</f>
        <v>197672869</v>
      </c>
      <c r="E102" s="39">
        <f>'Свод 2023 БП'!E99</f>
        <v>15940594</v>
      </c>
      <c r="F102" s="39">
        <f>'АПУ профилактика 1-24'!D100+'АПУ профилактика 1-24'!N100+'АПУ неотл.пом. 1-24'!D99+'АПУ обращения 1-24'!D99+'ОДИ ПГГ Пр.1-24'!D99+'ОДИ МЗ РБ Пр.18-23'!D99+'ФАП (01-24)'!D99+'Тестирование на грипп Пр.1-24'!D99+'Свод 2023 БП'!O99</f>
        <v>109380987</v>
      </c>
      <c r="G102" s="39"/>
      <c r="H102" s="39">
        <f>' СМП (1-24)'!D99</f>
        <v>0</v>
      </c>
      <c r="I102" s="39">
        <f>'Гемодиализ (пр.19-23)'!D99</f>
        <v>0</v>
      </c>
      <c r="J102" s="39">
        <f>'Мед.реаб.(АПУ,ДС,КС) 1-24'!D99</f>
        <v>49766382</v>
      </c>
      <c r="K102" s="39">
        <f t="shared" si="6"/>
        <v>372760832</v>
      </c>
      <c r="L102" s="48">
        <v>0</v>
      </c>
      <c r="M102" s="83"/>
      <c r="N102" s="83">
        <v>0</v>
      </c>
      <c r="O102" s="47">
        <f t="shared" si="5"/>
        <v>372760832</v>
      </c>
    </row>
    <row r="103" spans="1:15" s="1" customFormat="1" x14ac:dyDescent="0.2">
      <c r="A103" s="25">
        <v>87</v>
      </c>
      <c r="B103" s="14" t="s">
        <v>160</v>
      </c>
      <c r="C103" s="10" t="s">
        <v>28</v>
      </c>
      <c r="D103" s="39">
        <f>КС!D100</f>
        <v>38551135</v>
      </c>
      <c r="E103" s="39">
        <f>'Свод 2023 БП'!E100</f>
        <v>10596704</v>
      </c>
      <c r="F103" s="39">
        <f>'АПУ профилактика 1-24'!D101+'АПУ профилактика 1-24'!N101+'АПУ неотл.пом. 1-24'!D100+'АПУ обращения 1-24'!D100+'ОДИ ПГГ Пр.1-24'!D100+'ОДИ МЗ РБ Пр.18-23'!D100+'ФАП (01-24)'!D100+'Тестирование на грипп Пр.1-24'!D100+'Свод 2023 БП'!O100</f>
        <v>121056441</v>
      </c>
      <c r="G103" s="39"/>
      <c r="H103" s="39">
        <f>' СМП (1-24)'!D100</f>
        <v>0</v>
      </c>
      <c r="I103" s="39">
        <f>'Гемодиализ (пр.19-23)'!D100</f>
        <v>0</v>
      </c>
      <c r="J103" s="39">
        <f>'Мед.реаб.(АПУ,ДС,КС) 1-24'!D100</f>
        <v>829290</v>
      </c>
      <c r="K103" s="39">
        <f t="shared" si="6"/>
        <v>171033570</v>
      </c>
      <c r="L103" s="48">
        <v>18583045.370000001</v>
      </c>
      <c r="M103" s="83"/>
      <c r="N103" s="83">
        <v>2415789</v>
      </c>
      <c r="O103" s="47">
        <f t="shared" si="5"/>
        <v>192032404.37</v>
      </c>
    </row>
    <row r="104" spans="1:15" s="1" customFormat="1" x14ac:dyDescent="0.2">
      <c r="A104" s="25">
        <v>88</v>
      </c>
      <c r="B104" s="26" t="s">
        <v>161</v>
      </c>
      <c r="C104" s="10" t="s">
        <v>12</v>
      </c>
      <c r="D104" s="39">
        <f>КС!D101</f>
        <v>45050986</v>
      </c>
      <c r="E104" s="39">
        <f>'Свод 2023 БП'!E101</f>
        <v>10555840</v>
      </c>
      <c r="F104" s="39">
        <f>'АПУ профилактика 1-24'!D102+'АПУ профилактика 1-24'!N102+'АПУ неотл.пом. 1-24'!D101+'АПУ обращения 1-24'!D101+'ОДИ ПГГ Пр.1-24'!D101+'ОДИ МЗ РБ Пр.18-23'!D101+'ФАП (01-24)'!D101+'Тестирование на грипп Пр.1-24'!D101+'Свод 2023 БП'!O101</f>
        <v>104892022</v>
      </c>
      <c r="G104" s="39"/>
      <c r="H104" s="39">
        <f>' СМП (1-24)'!D101</f>
        <v>0</v>
      </c>
      <c r="I104" s="39">
        <f>'Гемодиализ (пр.19-23)'!D101</f>
        <v>0</v>
      </c>
      <c r="J104" s="39">
        <f>'Мед.реаб.(АПУ,ДС,КС) 1-24'!D101</f>
        <v>915926</v>
      </c>
      <c r="K104" s="39">
        <f t="shared" si="6"/>
        <v>161414774</v>
      </c>
      <c r="L104" s="48">
        <v>13619170.709999997</v>
      </c>
      <c r="M104" s="83"/>
      <c r="N104" s="83">
        <v>2262102</v>
      </c>
      <c r="O104" s="47">
        <f t="shared" si="5"/>
        <v>177296046.71000001</v>
      </c>
    </row>
    <row r="105" spans="1:15" s="1" customFormat="1" x14ac:dyDescent="0.2">
      <c r="A105" s="25">
        <v>89</v>
      </c>
      <c r="B105" s="26" t="s">
        <v>162</v>
      </c>
      <c r="C105" s="10" t="s">
        <v>27</v>
      </c>
      <c r="D105" s="39">
        <f>КС!D102</f>
        <v>102177578</v>
      </c>
      <c r="E105" s="39">
        <f>'Свод 2023 БП'!E102</f>
        <v>29161157</v>
      </c>
      <c r="F105" s="39">
        <f>'АПУ профилактика 1-24'!D103+'АПУ профилактика 1-24'!N103+'АПУ неотл.пом. 1-24'!D102+'АПУ обращения 1-24'!D102+'ОДИ ПГГ Пр.1-24'!D102+'ОДИ МЗ РБ Пр.18-23'!D102+'ФАП (01-24)'!D102+'Тестирование на грипп Пр.1-24'!D102+'Свод 2023 БП'!O102</f>
        <v>258829501</v>
      </c>
      <c r="G105" s="39"/>
      <c r="H105" s="39">
        <f>' СМП (1-24)'!D102</f>
        <v>0</v>
      </c>
      <c r="I105" s="39">
        <f>'Гемодиализ (пр.19-23)'!D102</f>
        <v>0</v>
      </c>
      <c r="J105" s="39">
        <f>'Мед.реаб.(АПУ,ДС,КС) 1-24'!D102</f>
        <v>0</v>
      </c>
      <c r="K105" s="39">
        <f t="shared" si="6"/>
        <v>390168236</v>
      </c>
      <c r="L105" s="48">
        <v>18440668.380000003</v>
      </c>
      <c r="M105" s="83"/>
      <c r="N105" s="83">
        <v>5553317</v>
      </c>
      <c r="O105" s="47">
        <f t="shared" si="5"/>
        <v>414162221.38</v>
      </c>
    </row>
    <row r="106" spans="1:15" s="1" customFormat="1" x14ac:dyDescent="0.2">
      <c r="A106" s="25">
        <v>90</v>
      </c>
      <c r="B106" s="14" t="s">
        <v>163</v>
      </c>
      <c r="C106" s="10" t="s">
        <v>45</v>
      </c>
      <c r="D106" s="39">
        <f>КС!D103</f>
        <v>53163812</v>
      </c>
      <c r="E106" s="39">
        <f>'Свод 2023 БП'!E103</f>
        <v>12900463</v>
      </c>
      <c r="F106" s="39">
        <f>'АПУ профилактика 1-24'!D104+'АПУ профилактика 1-24'!N104+'АПУ неотл.пом. 1-24'!D103+'АПУ обращения 1-24'!D103+'ОДИ ПГГ Пр.1-24'!D103+'ОДИ МЗ РБ Пр.18-23'!D103+'ФАП (01-24)'!D103+'Тестирование на грипп Пр.1-24'!D103+'Свод 2023 БП'!O103</f>
        <v>133213643</v>
      </c>
      <c r="G106" s="39"/>
      <c r="H106" s="39">
        <f>' СМП (1-24)'!D103</f>
        <v>0</v>
      </c>
      <c r="I106" s="39">
        <f>'Гемодиализ (пр.19-23)'!D103</f>
        <v>0</v>
      </c>
      <c r="J106" s="39">
        <f>'Мед.реаб.(АПУ,ДС,КС) 1-24'!D103</f>
        <v>0</v>
      </c>
      <c r="K106" s="39">
        <f t="shared" si="6"/>
        <v>199277918</v>
      </c>
      <c r="L106" s="48">
        <v>9054347.0899999999</v>
      </c>
      <c r="M106" s="83"/>
      <c r="N106" s="83">
        <v>2564113</v>
      </c>
      <c r="O106" s="47">
        <f t="shared" si="5"/>
        <v>210896378.09</v>
      </c>
    </row>
    <row r="107" spans="1:15" s="1" customFormat="1" x14ac:dyDescent="0.2">
      <c r="A107" s="25">
        <v>91</v>
      </c>
      <c r="B107" s="14" t="s">
        <v>164</v>
      </c>
      <c r="C107" s="10" t="s">
        <v>33</v>
      </c>
      <c r="D107" s="39">
        <f>КС!D104</f>
        <v>87647892</v>
      </c>
      <c r="E107" s="39">
        <f>'Свод 2023 БП'!E104</f>
        <v>16105523</v>
      </c>
      <c r="F107" s="39">
        <f>'АПУ профилактика 1-24'!D105+'АПУ профилактика 1-24'!N105+'АПУ неотл.пом. 1-24'!D104+'АПУ обращения 1-24'!D104+'ОДИ ПГГ Пр.1-24'!D104+'ОДИ МЗ РБ Пр.18-23'!D104+'ФАП (01-24)'!D104+'Тестирование на грипп Пр.1-24'!D104+'Свод 2023 БП'!O104</f>
        <v>180027277</v>
      </c>
      <c r="G107" s="39"/>
      <c r="H107" s="39">
        <f>' СМП (1-24)'!D104</f>
        <v>0</v>
      </c>
      <c r="I107" s="39">
        <f>'Гемодиализ (пр.19-23)'!D104</f>
        <v>0</v>
      </c>
      <c r="J107" s="39">
        <f>'Мед.реаб.(АПУ,ДС,КС) 1-24'!D104</f>
        <v>263223</v>
      </c>
      <c r="K107" s="39">
        <f t="shared" si="6"/>
        <v>284043915</v>
      </c>
      <c r="L107" s="48">
        <v>19413755.32</v>
      </c>
      <c r="M107" s="83"/>
      <c r="N107" s="83">
        <v>3567862</v>
      </c>
      <c r="O107" s="47">
        <f t="shared" si="5"/>
        <v>307025532.31999999</v>
      </c>
    </row>
    <row r="108" spans="1:15" s="1" customFormat="1" x14ac:dyDescent="0.2">
      <c r="A108" s="25">
        <v>92</v>
      </c>
      <c r="B108" s="12" t="s">
        <v>165</v>
      </c>
      <c r="C108" s="10" t="s">
        <v>29</v>
      </c>
      <c r="D108" s="39">
        <f>КС!D105</f>
        <v>70798178</v>
      </c>
      <c r="E108" s="39">
        <f>'Свод 2023 БП'!E105</f>
        <v>33546000</v>
      </c>
      <c r="F108" s="39">
        <f>'АПУ профилактика 1-24'!D106+'АПУ профилактика 1-24'!N106+'АПУ неотл.пом. 1-24'!D105+'АПУ обращения 1-24'!D105+'ОДИ ПГГ Пр.1-24'!D105+'ОДИ МЗ РБ Пр.18-23'!D105+'ФАП (01-24)'!D105+'Тестирование на грипп Пр.1-24'!D105+'Свод 2023 БП'!O105</f>
        <v>324025938</v>
      </c>
      <c r="G108" s="39"/>
      <c r="H108" s="39">
        <f>' СМП (1-24)'!D105</f>
        <v>0</v>
      </c>
      <c r="I108" s="39">
        <f>'Гемодиализ (пр.19-23)'!D105</f>
        <v>0</v>
      </c>
      <c r="J108" s="39">
        <f>'Мед.реаб.(АПУ,ДС,КС) 1-24'!D105</f>
        <v>0</v>
      </c>
      <c r="K108" s="39">
        <f t="shared" si="6"/>
        <v>428370116</v>
      </c>
      <c r="L108" s="48">
        <v>18978790.560000002</v>
      </c>
      <c r="M108" s="83"/>
      <c r="N108" s="83">
        <v>5296008</v>
      </c>
      <c r="O108" s="47">
        <f t="shared" si="5"/>
        <v>452644914.56</v>
      </c>
    </row>
    <row r="109" spans="1:15" s="1" customFormat="1" x14ac:dyDescent="0.2">
      <c r="A109" s="25">
        <v>93</v>
      </c>
      <c r="B109" s="12" t="s">
        <v>166</v>
      </c>
      <c r="C109" s="10" t="s">
        <v>30</v>
      </c>
      <c r="D109" s="39">
        <f>КС!D106</f>
        <v>108544815</v>
      </c>
      <c r="E109" s="39">
        <f>'Свод 2023 БП'!E106</f>
        <v>29031328</v>
      </c>
      <c r="F109" s="39">
        <f>'АПУ профилактика 1-24'!D107+'АПУ профилактика 1-24'!N107+'АПУ неотл.пом. 1-24'!D106+'АПУ обращения 1-24'!D106+'ОДИ ПГГ Пр.1-24'!D106+'ОДИ МЗ РБ Пр.18-23'!D106+'ФАП (01-24)'!D106+'Тестирование на грипп Пр.1-24'!D106+'Свод 2023 БП'!O106</f>
        <v>259095234</v>
      </c>
      <c r="G109" s="39"/>
      <c r="H109" s="39">
        <f>' СМП (1-24)'!D106</f>
        <v>0</v>
      </c>
      <c r="I109" s="39">
        <f>'Гемодиализ (пр.19-23)'!D106</f>
        <v>0</v>
      </c>
      <c r="J109" s="39">
        <f>'Мед.реаб.(АПУ,ДС,КС) 1-24'!D106</f>
        <v>0</v>
      </c>
      <c r="K109" s="39">
        <f t="shared" si="6"/>
        <v>396671377</v>
      </c>
      <c r="L109" s="48">
        <v>17858775.559999999</v>
      </c>
      <c r="M109" s="83"/>
      <c r="N109" s="83">
        <v>5203573</v>
      </c>
      <c r="O109" s="47">
        <f t="shared" si="5"/>
        <v>419733725.56</v>
      </c>
    </row>
    <row r="110" spans="1:15" s="1" customFormat="1" x14ac:dyDescent="0.2">
      <c r="A110" s="25">
        <v>94</v>
      </c>
      <c r="B110" s="26" t="s">
        <v>167</v>
      </c>
      <c r="C110" s="10" t="s">
        <v>14</v>
      </c>
      <c r="D110" s="39">
        <f>КС!D107</f>
        <v>33389373</v>
      </c>
      <c r="E110" s="39">
        <f>'Свод 2023 БП'!E107</f>
        <v>9774945</v>
      </c>
      <c r="F110" s="39">
        <f>'АПУ профилактика 1-24'!D108+'АПУ профилактика 1-24'!N108+'АПУ неотл.пом. 1-24'!D107+'АПУ обращения 1-24'!D107+'ОДИ ПГГ Пр.1-24'!D107+'ОДИ МЗ РБ Пр.18-23'!D107+'ФАП (01-24)'!D107+'Тестирование на грипп Пр.1-24'!D107+'Свод 2023 БП'!O107</f>
        <v>105168149</v>
      </c>
      <c r="G110" s="39"/>
      <c r="H110" s="39">
        <f>' СМП (1-24)'!D107</f>
        <v>0</v>
      </c>
      <c r="I110" s="39">
        <f>'Гемодиализ (пр.19-23)'!D107</f>
        <v>0</v>
      </c>
      <c r="J110" s="39">
        <f>'Мед.реаб.(АПУ,ДС,КС) 1-24'!D107</f>
        <v>0</v>
      </c>
      <c r="K110" s="39">
        <f t="shared" ref="K110:K141" si="7">D110+E110+F110+H110+I110+J110</f>
        <v>148332467</v>
      </c>
      <c r="L110" s="48">
        <v>27013546.039999999</v>
      </c>
      <c r="M110" s="83"/>
      <c r="N110" s="83">
        <v>1817175</v>
      </c>
      <c r="O110" s="47">
        <f t="shared" si="5"/>
        <v>177163188.03999999</v>
      </c>
    </row>
    <row r="111" spans="1:15" s="1" customFormat="1" x14ac:dyDescent="0.2">
      <c r="A111" s="25">
        <v>95</v>
      </c>
      <c r="B111" s="12" t="s">
        <v>168</v>
      </c>
      <c r="C111" s="10" t="s">
        <v>31</v>
      </c>
      <c r="D111" s="39">
        <f>КС!D108</f>
        <v>51368181</v>
      </c>
      <c r="E111" s="39">
        <f>'Свод 2023 БП'!E108</f>
        <v>15702850</v>
      </c>
      <c r="F111" s="39">
        <f>'АПУ профилактика 1-24'!D109+'АПУ профилактика 1-24'!N109+'АПУ неотл.пом. 1-24'!D108+'АПУ обращения 1-24'!D108+'ОДИ ПГГ Пр.1-24'!D108+'ОДИ МЗ РБ Пр.18-23'!D108+'ФАП (01-24)'!D108+'Тестирование на грипп Пр.1-24'!D108+'Свод 2023 БП'!O108</f>
        <v>151158379</v>
      </c>
      <c r="G111" s="39"/>
      <c r="H111" s="39">
        <f>' СМП (1-24)'!D108</f>
        <v>0</v>
      </c>
      <c r="I111" s="39">
        <f>'Гемодиализ (пр.19-23)'!D108</f>
        <v>0</v>
      </c>
      <c r="J111" s="39">
        <f>'Мед.реаб.(АПУ,ДС,КС) 1-24'!D108</f>
        <v>0</v>
      </c>
      <c r="K111" s="39">
        <f t="shared" si="7"/>
        <v>218229410</v>
      </c>
      <c r="L111" s="48">
        <v>13826027.35</v>
      </c>
      <c r="M111" s="83"/>
      <c r="N111" s="83">
        <v>3084631</v>
      </c>
      <c r="O111" s="47">
        <f t="shared" si="5"/>
        <v>235140068.34999999</v>
      </c>
    </row>
    <row r="112" spans="1:15" s="1" customFormat="1" ht="12" customHeight="1" x14ac:dyDescent="0.2">
      <c r="A112" s="25">
        <v>96</v>
      </c>
      <c r="B112" s="12" t="s">
        <v>169</v>
      </c>
      <c r="C112" s="10" t="s">
        <v>15</v>
      </c>
      <c r="D112" s="39">
        <f>КС!D109</f>
        <v>95747292</v>
      </c>
      <c r="E112" s="39">
        <f>'Свод 2023 БП'!E109</f>
        <v>15022806</v>
      </c>
      <c r="F112" s="39">
        <f>'АПУ профилактика 1-24'!D110+'АПУ профилактика 1-24'!N110+'АПУ неотл.пом. 1-24'!D109+'АПУ обращения 1-24'!D109+'ОДИ ПГГ Пр.1-24'!D109+'ОДИ МЗ РБ Пр.18-23'!D109+'ФАП (01-24)'!D109+'Тестирование на грипп Пр.1-24'!D109+'Свод 2023 БП'!O109</f>
        <v>152503690</v>
      </c>
      <c r="G112" s="39"/>
      <c r="H112" s="39">
        <f>' СМП (1-24)'!D109</f>
        <v>0</v>
      </c>
      <c r="I112" s="39">
        <f>'Гемодиализ (пр.19-23)'!D109</f>
        <v>0</v>
      </c>
      <c r="J112" s="39">
        <f>'Мед.реаб.(АПУ,ДС,КС) 1-24'!D109</f>
        <v>0</v>
      </c>
      <c r="K112" s="39">
        <f t="shared" si="7"/>
        <v>263273788</v>
      </c>
      <c r="L112" s="48">
        <v>17284179.439999998</v>
      </c>
      <c r="M112" s="83"/>
      <c r="N112" s="83">
        <v>3610765</v>
      </c>
      <c r="O112" s="47">
        <f t="shared" si="5"/>
        <v>284168732.44</v>
      </c>
    </row>
    <row r="113" spans="1:15" s="22" customFormat="1" x14ac:dyDescent="0.2">
      <c r="A113" s="25">
        <v>97</v>
      </c>
      <c r="B113" s="24" t="s">
        <v>170</v>
      </c>
      <c r="C113" s="21" t="s">
        <v>13</v>
      </c>
      <c r="D113" s="39">
        <f>КС!D110</f>
        <v>186163677</v>
      </c>
      <c r="E113" s="39">
        <f>'Свод 2023 БП'!E110</f>
        <v>20290119</v>
      </c>
      <c r="F113" s="39">
        <f>'АПУ профилактика 1-24'!D111+'АПУ профилактика 1-24'!N111+'АПУ неотл.пом. 1-24'!D110+'АПУ обращения 1-24'!D110+'ОДИ ПГГ Пр.1-24'!D110+'ОДИ МЗ РБ Пр.18-23'!D110+'ФАП (01-24)'!D110+'Тестирование на грипп Пр.1-24'!D110+'Свод 2023 БП'!O110</f>
        <v>175788208</v>
      </c>
      <c r="G113" s="42"/>
      <c r="H113" s="39">
        <f>' СМП (1-24)'!D110</f>
        <v>103052332</v>
      </c>
      <c r="I113" s="39">
        <f>'Гемодиализ (пр.19-23)'!D110</f>
        <v>0</v>
      </c>
      <c r="J113" s="39">
        <f>'Мед.реаб.(АПУ,ДС,КС) 1-24'!D110</f>
        <v>17559814</v>
      </c>
      <c r="K113" s="39">
        <f t="shared" si="7"/>
        <v>502854150</v>
      </c>
      <c r="L113" s="48">
        <v>25475345.490000002</v>
      </c>
      <c r="M113" s="83"/>
      <c r="N113" s="83">
        <v>5649345</v>
      </c>
      <c r="O113" s="47">
        <f t="shared" si="5"/>
        <v>533978840.49000001</v>
      </c>
    </row>
    <row r="114" spans="1:15" s="1" customFormat="1" x14ac:dyDescent="0.2">
      <c r="A114" s="25">
        <v>98</v>
      </c>
      <c r="B114" s="26" t="s">
        <v>171</v>
      </c>
      <c r="C114" s="10" t="s">
        <v>32</v>
      </c>
      <c r="D114" s="39">
        <f>КС!D111</f>
        <v>43458834</v>
      </c>
      <c r="E114" s="39">
        <f>'Свод 2023 БП'!E111</f>
        <v>12159513</v>
      </c>
      <c r="F114" s="39">
        <f>'АПУ профилактика 1-24'!D112+'АПУ профилактика 1-24'!N112+'АПУ неотл.пом. 1-24'!D111+'АПУ обращения 1-24'!D111+'ОДИ ПГГ Пр.1-24'!D111+'ОДИ МЗ РБ Пр.18-23'!D111+'ФАП (01-24)'!D111+'Тестирование на грипп Пр.1-24'!D111+'Свод 2023 БП'!O111</f>
        <v>111652694</v>
      </c>
      <c r="G114" s="39"/>
      <c r="H114" s="39">
        <f>' СМП (1-24)'!D111</f>
        <v>0</v>
      </c>
      <c r="I114" s="39">
        <f>'Гемодиализ (пр.19-23)'!D111</f>
        <v>0</v>
      </c>
      <c r="J114" s="39">
        <f>'Мед.реаб.(АПУ,ДС,КС) 1-24'!D111</f>
        <v>0</v>
      </c>
      <c r="K114" s="39">
        <f t="shared" si="7"/>
        <v>167271041</v>
      </c>
      <c r="L114" s="48">
        <v>14490629.399999999</v>
      </c>
      <c r="M114" s="83"/>
      <c r="N114" s="83">
        <v>2249894</v>
      </c>
      <c r="O114" s="47">
        <f t="shared" si="5"/>
        <v>184011564.40000001</v>
      </c>
    </row>
    <row r="115" spans="1:15" s="1" customFormat="1" x14ac:dyDescent="0.2">
      <c r="A115" s="25">
        <v>99</v>
      </c>
      <c r="B115" s="26" t="s">
        <v>172</v>
      </c>
      <c r="C115" s="10" t="s">
        <v>55</v>
      </c>
      <c r="D115" s="39">
        <f>КС!D112</f>
        <v>63334347</v>
      </c>
      <c r="E115" s="39">
        <f>'Свод 2023 БП'!E112</f>
        <v>15800299</v>
      </c>
      <c r="F115" s="39">
        <f>'АПУ профилактика 1-24'!D113+'АПУ профилактика 1-24'!N113+'АПУ неотл.пом. 1-24'!D112+'АПУ обращения 1-24'!D112+'ОДИ ПГГ Пр.1-24'!D112+'ОДИ МЗ РБ Пр.18-23'!D112+'ФАП (01-24)'!D112+'Тестирование на грипп Пр.1-24'!D112+'Свод 2023 БП'!O112</f>
        <v>173904758</v>
      </c>
      <c r="G115" s="39"/>
      <c r="H115" s="39">
        <f>' СМП (1-24)'!D112</f>
        <v>0</v>
      </c>
      <c r="I115" s="39">
        <f>'Гемодиализ (пр.19-23)'!D112</f>
        <v>0</v>
      </c>
      <c r="J115" s="39">
        <f>'Мед.реаб.(АПУ,ДС,КС) 1-24'!D112</f>
        <v>0</v>
      </c>
      <c r="K115" s="39">
        <f t="shared" si="7"/>
        <v>253039404</v>
      </c>
      <c r="L115" s="48">
        <v>18574985.739999998</v>
      </c>
      <c r="M115" s="83"/>
      <c r="N115" s="83">
        <v>2834112</v>
      </c>
      <c r="O115" s="47">
        <f t="shared" si="5"/>
        <v>274448501.74000001</v>
      </c>
    </row>
    <row r="116" spans="1:15" s="1" customFormat="1" x14ac:dyDescent="0.2">
      <c r="A116" s="25">
        <v>100</v>
      </c>
      <c r="B116" s="12" t="s">
        <v>173</v>
      </c>
      <c r="C116" s="10" t="s">
        <v>34</v>
      </c>
      <c r="D116" s="39">
        <f>КС!D113</f>
        <v>97089576</v>
      </c>
      <c r="E116" s="39">
        <f>'Свод 2023 БП'!E113</f>
        <v>29621493</v>
      </c>
      <c r="F116" s="39">
        <f>'АПУ профилактика 1-24'!D114+'АПУ профилактика 1-24'!N114+'АПУ неотл.пом. 1-24'!D113+'АПУ обращения 1-24'!D113+'ОДИ ПГГ Пр.1-24'!D113+'ОДИ МЗ РБ Пр.18-23'!D113+'ФАП (01-24)'!D113+'Тестирование на грипп Пр.1-24'!D113+'Свод 2023 БП'!O113</f>
        <v>269428191</v>
      </c>
      <c r="G116" s="39"/>
      <c r="H116" s="39">
        <f>' СМП (1-24)'!D113</f>
        <v>0</v>
      </c>
      <c r="I116" s="39">
        <f>'Гемодиализ (пр.19-23)'!D113</f>
        <v>0</v>
      </c>
      <c r="J116" s="39">
        <f>'Мед.реаб.(АПУ,ДС,КС) 1-24'!D113</f>
        <v>0</v>
      </c>
      <c r="K116" s="39">
        <f t="shared" si="7"/>
        <v>396139260</v>
      </c>
      <c r="L116" s="48">
        <v>28736644.649999999</v>
      </c>
      <c r="M116" s="83"/>
      <c r="N116" s="83">
        <v>5025775</v>
      </c>
      <c r="O116" s="47">
        <f t="shared" si="5"/>
        <v>429901679.64999998</v>
      </c>
    </row>
    <row r="117" spans="1:15" s="1" customFormat="1" x14ac:dyDescent="0.2">
      <c r="A117" s="25">
        <v>101</v>
      </c>
      <c r="B117" s="14" t="s">
        <v>174</v>
      </c>
      <c r="C117" s="10" t="s">
        <v>243</v>
      </c>
      <c r="D117" s="39">
        <f>КС!D114</f>
        <v>44064254</v>
      </c>
      <c r="E117" s="39">
        <f>'Свод 2023 БП'!E114</f>
        <v>13286121</v>
      </c>
      <c r="F117" s="39">
        <f>'АПУ профилактика 1-24'!D115+'АПУ профилактика 1-24'!N115+'АПУ неотл.пом. 1-24'!D114+'АПУ обращения 1-24'!D114+'ОДИ ПГГ Пр.1-24'!D114+'ОДИ МЗ РБ Пр.18-23'!D114+'ФАП (01-24)'!D114+'Тестирование на грипп Пр.1-24'!D114+'Свод 2023 БП'!O114</f>
        <v>137096042</v>
      </c>
      <c r="G117" s="39"/>
      <c r="H117" s="39">
        <f>' СМП (1-24)'!D114</f>
        <v>0</v>
      </c>
      <c r="I117" s="39">
        <f>'Гемодиализ (пр.19-23)'!D114</f>
        <v>0</v>
      </c>
      <c r="J117" s="39">
        <f>'Мед.реаб.(АПУ,ДС,КС) 1-24'!D114</f>
        <v>5573209</v>
      </c>
      <c r="K117" s="39">
        <f t="shared" si="7"/>
        <v>200019626</v>
      </c>
      <c r="L117" s="48">
        <v>12710821.939999999</v>
      </c>
      <c r="M117" s="83"/>
      <c r="N117" s="83">
        <v>3143082</v>
      </c>
      <c r="O117" s="47">
        <f t="shared" si="5"/>
        <v>215873529.94</v>
      </c>
    </row>
    <row r="118" spans="1:15" s="1" customFormat="1" ht="13.5" customHeight="1" x14ac:dyDescent="0.2">
      <c r="A118" s="25">
        <v>102</v>
      </c>
      <c r="B118" s="12" t="s">
        <v>175</v>
      </c>
      <c r="C118" s="10" t="s">
        <v>176</v>
      </c>
      <c r="D118" s="39">
        <f>КС!D115</f>
        <v>0</v>
      </c>
      <c r="E118" s="39">
        <f>'Свод 2023 БП'!E115</f>
        <v>0</v>
      </c>
      <c r="F118" s="39">
        <f>'АПУ профилактика 1-24'!D116+'АПУ профилактика 1-24'!N116+'АПУ неотл.пом. 1-24'!D115+'АПУ обращения 1-24'!D115+'ОДИ ПГГ Пр.1-24'!D115+'ОДИ МЗ РБ Пр.18-23'!D115+'ФАП (01-24)'!D115+'Тестирование на грипп Пр.1-24'!D115+'Свод 2023 БП'!O115</f>
        <v>1107266</v>
      </c>
      <c r="G118" s="39"/>
      <c r="H118" s="39">
        <f>' СМП (1-24)'!D115</f>
        <v>0</v>
      </c>
      <c r="I118" s="39">
        <f>'Гемодиализ (пр.19-23)'!D115</f>
        <v>203399597</v>
      </c>
      <c r="J118" s="39">
        <f>'Мед.реаб.(АПУ,ДС,КС) 1-24'!D115</f>
        <v>0</v>
      </c>
      <c r="K118" s="39">
        <f t="shared" si="7"/>
        <v>204506863</v>
      </c>
      <c r="L118" s="48">
        <v>0</v>
      </c>
      <c r="M118" s="83"/>
      <c r="N118" s="83">
        <v>0</v>
      </c>
      <c r="O118" s="47">
        <f t="shared" si="5"/>
        <v>204506863</v>
      </c>
    </row>
    <row r="119" spans="1:15" s="1" customFormat="1" x14ac:dyDescent="0.2">
      <c r="A119" s="25">
        <v>103</v>
      </c>
      <c r="B119" s="12" t="s">
        <v>177</v>
      </c>
      <c r="C119" s="10" t="s">
        <v>178</v>
      </c>
      <c r="D119" s="39">
        <f>КС!D116</f>
        <v>0</v>
      </c>
      <c r="E119" s="39">
        <f>'Свод 2023 БП'!E116</f>
        <v>106757563</v>
      </c>
      <c r="F119" s="39">
        <f>'АПУ профилактика 1-24'!D117+'АПУ профилактика 1-24'!N117+'АПУ неотл.пом. 1-24'!D116+'АПУ обращения 1-24'!D116+'ОДИ ПГГ Пр.1-24'!D116+'ОДИ МЗ РБ Пр.18-23'!D116+'ФАП (01-24)'!D116+'Тестирование на грипп Пр.1-24'!D116+'Свод 2023 БП'!O116</f>
        <v>0</v>
      </c>
      <c r="G119" s="39"/>
      <c r="H119" s="39">
        <f>' СМП (1-24)'!D116</f>
        <v>0</v>
      </c>
      <c r="I119" s="39">
        <f>'Гемодиализ (пр.19-23)'!D116</f>
        <v>0</v>
      </c>
      <c r="J119" s="39">
        <f>'Мед.реаб.(АПУ,ДС,КС) 1-24'!D116</f>
        <v>0</v>
      </c>
      <c r="K119" s="39">
        <f t="shared" si="7"/>
        <v>106757563</v>
      </c>
      <c r="L119" s="48">
        <v>0</v>
      </c>
      <c r="M119" s="83"/>
      <c r="N119" s="83">
        <v>0</v>
      </c>
      <c r="O119" s="47">
        <f t="shared" si="5"/>
        <v>106757563</v>
      </c>
    </row>
    <row r="120" spans="1:15" s="1" customFormat="1" x14ac:dyDescent="0.2">
      <c r="A120" s="25">
        <v>104</v>
      </c>
      <c r="B120" s="26" t="s">
        <v>179</v>
      </c>
      <c r="C120" s="10" t="s">
        <v>180</v>
      </c>
      <c r="D120" s="39">
        <f>КС!D117</f>
        <v>0</v>
      </c>
      <c r="E120" s="39">
        <f>'Свод 2023 БП'!E117</f>
        <v>0</v>
      </c>
      <c r="F120" s="39">
        <f>'АПУ профилактика 1-24'!D118+'АПУ профилактика 1-24'!N118+'АПУ неотл.пом. 1-24'!D117+'АПУ обращения 1-24'!D117+'ОДИ ПГГ Пр.1-24'!D117+'ОДИ МЗ РБ Пр.18-23'!D117+'ФАП (01-24)'!D117+'Тестирование на грипп Пр.1-24'!D117+'Свод 2023 БП'!O117</f>
        <v>158666</v>
      </c>
      <c r="G120" s="39"/>
      <c r="H120" s="39">
        <f>' СМП (1-24)'!D117</f>
        <v>0</v>
      </c>
      <c r="I120" s="39">
        <f>'Гемодиализ (пр.19-23)'!D117</f>
        <v>24859335</v>
      </c>
      <c r="J120" s="39">
        <f>'Мед.реаб.(АПУ,ДС,КС) 1-24'!D117</f>
        <v>0</v>
      </c>
      <c r="K120" s="39">
        <f t="shared" si="7"/>
        <v>25018001</v>
      </c>
      <c r="L120" s="48">
        <v>0</v>
      </c>
      <c r="M120" s="83"/>
      <c r="N120" s="83">
        <v>0</v>
      </c>
      <c r="O120" s="47">
        <f t="shared" si="5"/>
        <v>25018001</v>
      </c>
    </row>
    <row r="121" spans="1:15" s="1" customFormat="1" x14ac:dyDescent="0.2">
      <c r="A121" s="25">
        <v>105</v>
      </c>
      <c r="B121" s="26" t="s">
        <v>181</v>
      </c>
      <c r="C121" s="10" t="s">
        <v>182</v>
      </c>
      <c r="D121" s="39">
        <f>КС!D118</f>
        <v>0</v>
      </c>
      <c r="E121" s="39">
        <f>'Свод 2023 БП'!E118</f>
        <v>211043</v>
      </c>
      <c r="F121" s="39">
        <f>'АПУ профилактика 1-24'!D119+'АПУ профилактика 1-24'!N119+'АПУ неотл.пом. 1-24'!D118+'АПУ обращения 1-24'!D118+'ОДИ ПГГ Пр.1-24'!D118+'ОДИ МЗ РБ Пр.18-23'!D118+'ФАП (01-24)'!D118+'Тестирование на грипп Пр.1-24'!D118+'Свод 2023 БП'!O118</f>
        <v>23551</v>
      </c>
      <c r="G121" s="39"/>
      <c r="H121" s="39">
        <f>' СМП (1-24)'!D118</f>
        <v>0</v>
      </c>
      <c r="I121" s="39">
        <f>'Гемодиализ (пр.19-23)'!D118</f>
        <v>0</v>
      </c>
      <c r="J121" s="39">
        <f>'Мед.реаб.(АПУ,ДС,КС) 1-24'!D118</f>
        <v>0</v>
      </c>
      <c r="K121" s="39">
        <f t="shared" si="7"/>
        <v>234594</v>
      </c>
      <c r="L121" s="48">
        <v>0</v>
      </c>
      <c r="M121" s="83"/>
      <c r="N121" s="83">
        <v>0</v>
      </c>
      <c r="O121" s="47">
        <f t="shared" si="5"/>
        <v>234594</v>
      </c>
    </row>
    <row r="122" spans="1:15" s="1" customFormat="1" ht="12.75" customHeight="1" x14ac:dyDescent="0.2">
      <c r="A122" s="25">
        <v>106</v>
      </c>
      <c r="B122" s="26" t="s">
        <v>183</v>
      </c>
      <c r="C122" s="10" t="s">
        <v>184</v>
      </c>
      <c r="D122" s="39">
        <f>КС!D119</f>
        <v>0</v>
      </c>
      <c r="E122" s="39">
        <f>'Свод 2023 БП'!E119</f>
        <v>151795</v>
      </c>
      <c r="F122" s="39">
        <f>'АПУ профилактика 1-24'!D120+'АПУ профилактика 1-24'!N120+'АПУ неотл.пом. 1-24'!D119+'АПУ обращения 1-24'!D119+'ОДИ ПГГ Пр.1-24'!D119+'ОДИ МЗ РБ Пр.18-23'!D119+'ФАП (01-24)'!D119+'Тестирование на грипп Пр.1-24'!D119+'Свод 2023 БП'!O119</f>
        <v>0</v>
      </c>
      <c r="G122" s="39"/>
      <c r="H122" s="39">
        <f>' СМП (1-24)'!D119</f>
        <v>0</v>
      </c>
      <c r="I122" s="39">
        <f>'Гемодиализ (пр.19-23)'!D119</f>
        <v>0</v>
      </c>
      <c r="J122" s="39">
        <f>'Мед.реаб.(АПУ,ДС,КС) 1-24'!D119</f>
        <v>0</v>
      </c>
      <c r="K122" s="39">
        <f t="shared" si="7"/>
        <v>151795</v>
      </c>
      <c r="L122" s="48">
        <v>0</v>
      </c>
      <c r="M122" s="83"/>
      <c r="N122" s="83">
        <v>0</v>
      </c>
      <c r="O122" s="47">
        <f t="shared" si="5"/>
        <v>151795</v>
      </c>
    </row>
    <row r="123" spans="1:15" s="1" customFormat="1" ht="24" x14ac:dyDescent="0.2">
      <c r="A123" s="25">
        <v>107</v>
      </c>
      <c r="B123" s="26" t="s">
        <v>185</v>
      </c>
      <c r="C123" s="10" t="s">
        <v>186</v>
      </c>
      <c r="D123" s="39">
        <f>КС!D120</f>
        <v>0</v>
      </c>
      <c r="E123" s="39">
        <f>'Свод 2023 БП'!E120</f>
        <v>275461</v>
      </c>
      <c r="F123" s="39">
        <f>'АПУ профилактика 1-24'!D121+'АПУ профилактика 1-24'!N121+'АПУ неотл.пом. 1-24'!D120+'АПУ обращения 1-24'!D120+'ОДИ ПГГ Пр.1-24'!D120+'ОДИ МЗ РБ Пр.18-23'!D120+'ФАП (01-24)'!D120+'Тестирование на грипп Пр.1-24'!D120+'Свод 2023 БП'!O120</f>
        <v>0</v>
      </c>
      <c r="G123" s="39"/>
      <c r="H123" s="39">
        <f>' СМП (1-24)'!D120</f>
        <v>0</v>
      </c>
      <c r="I123" s="39">
        <f>'Гемодиализ (пр.19-23)'!D120</f>
        <v>0</v>
      </c>
      <c r="J123" s="39">
        <f>'Мед.реаб.(АПУ,ДС,КС) 1-24'!D120</f>
        <v>0</v>
      </c>
      <c r="K123" s="39">
        <f t="shared" si="7"/>
        <v>275461</v>
      </c>
      <c r="L123" s="48">
        <v>0</v>
      </c>
      <c r="M123" s="83"/>
      <c r="N123" s="83">
        <v>0</v>
      </c>
      <c r="O123" s="47">
        <f t="shared" si="5"/>
        <v>275461</v>
      </c>
    </row>
    <row r="124" spans="1:15" s="1" customFormat="1" x14ac:dyDescent="0.2">
      <c r="A124" s="25">
        <v>108</v>
      </c>
      <c r="B124" s="26" t="s">
        <v>187</v>
      </c>
      <c r="C124" s="10" t="s">
        <v>188</v>
      </c>
      <c r="D124" s="39">
        <f>КС!D121</f>
        <v>0</v>
      </c>
      <c r="E124" s="39">
        <f>'Свод 2023 БП'!E121</f>
        <v>0</v>
      </c>
      <c r="F124" s="39">
        <f>'АПУ профилактика 1-24'!D122+'АПУ профилактика 1-24'!N122+'АПУ неотл.пом. 1-24'!D121+'АПУ обращения 1-24'!D121+'ОДИ ПГГ Пр.1-24'!D121+'ОДИ МЗ РБ Пр.18-23'!D121+'ФАП (01-24)'!D121+'Тестирование на грипп Пр.1-24'!D121+'Свод 2023 БП'!O121</f>
        <v>3452141</v>
      </c>
      <c r="G124" s="39"/>
      <c r="H124" s="39">
        <f>' СМП (1-24)'!D121</f>
        <v>0</v>
      </c>
      <c r="I124" s="39">
        <f>'Гемодиализ (пр.19-23)'!D121</f>
        <v>0</v>
      </c>
      <c r="J124" s="39">
        <f>'Мед.реаб.(АПУ,ДС,КС) 1-24'!D121</f>
        <v>0</v>
      </c>
      <c r="K124" s="39">
        <f t="shared" si="7"/>
        <v>3452141</v>
      </c>
      <c r="L124" s="48">
        <v>0</v>
      </c>
      <c r="M124" s="83"/>
      <c r="N124" s="83">
        <v>0</v>
      </c>
      <c r="O124" s="47">
        <f t="shared" si="5"/>
        <v>3452141</v>
      </c>
    </row>
    <row r="125" spans="1:15" s="1" customFormat="1" x14ac:dyDescent="0.2">
      <c r="A125" s="25">
        <v>109</v>
      </c>
      <c r="B125" s="26" t="s">
        <v>189</v>
      </c>
      <c r="C125" s="10" t="s">
        <v>190</v>
      </c>
      <c r="D125" s="39">
        <f>КС!D122</f>
        <v>0</v>
      </c>
      <c r="E125" s="39">
        <f>'Свод 2023 БП'!E122</f>
        <v>21630667</v>
      </c>
      <c r="F125" s="39">
        <f>'АПУ профилактика 1-24'!D123+'АПУ профилактика 1-24'!N123+'АПУ неотл.пом. 1-24'!D122+'АПУ обращения 1-24'!D122+'ОДИ ПГГ Пр.1-24'!D122+'ОДИ МЗ РБ Пр.18-23'!D122+'ФАП (01-24)'!D122+'Тестирование на грипп Пр.1-24'!D122+'Свод 2023 БП'!O122</f>
        <v>4968182</v>
      </c>
      <c r="G125" s="39"/>
      <c r="H125" s="39">
        <f>' СМП (1-24)'!D122</f>
        <v>0</v>
      </c>
      <c r="I125" s="39">
        <f>'Гемодиализ (пр.19-23)'!D122</f>
        <v>757739028</v>
      </c>
      <c r="J125" s="39">
        <f>'Мед.реаб.(АПУ,ДС,КС) 1-24'!D122</f>
        <v>0</v>
      </c>
      <c r="K125" s="39">
        <f t="shared" si="7"/>
        <v>784337877</v>
      </c>
      <c r="L125" s="48">
        <v>0</v>
      </c>
      <c r="M125" s="83"/>
      <c r="N125" s="83">
        <v>0</v>
      </c>
      <c r="O125" s="47">
        <f t="shared" si="5"/>
        <v>784337877</v>
      </c>
    </row>
    <row r="126" spans="1:15" s="1" customFormat="1" x14ac:dyDescent="0.2">
      <c r="A126" s="25">
        <v>110</v>
      </c>
      <c r="B126" s="18" t="s">
        <v>191</v>
      </c>
      <c r="C126" s="16" t="s">
        <v>192</v>
      </c>
      <c r="D126" s="39">
        <f>КС!D123</f>
        <v>0</v>
      </c>
      <c r="E126" s="39">
        <f>'Свод 2023 БП'!E123</f>
        <v>0</v>
      </c>
      <c r="F126" s="39">
        <f>'АПУ профилактика 1-24'!D124+'АПУ профилактика 1-24'!N124+'АПУ неотл.пом. 1-24'!D123+'АПУ обращения 1-24'!D123+'ОДИ ПГГ Пр.1-24'!D123+'ОДИ МЗ РБ Пр.18-23'!D123+'ФАП (01-24)'!D123+'Тестирование на грипп Пр.1-24'!D123+'Свод 2023 БП'!O123</f>
        <v>68518261</v>
      </c>
      <c r="G126" s="39"/>
      <c r="H126" s="39">
        <f>' СМП (1-24)'!D123</f>
        <v>0</v>
      </c>
      <c r="I126" s="39">
        <f>'Гемодиализ (пр.19-23)'!D123</f>
        <v>0</v>
      </c>
      <c r="J126" s="39">
        <f>'Мед.реаб.(АПУ,ДС,КС) 1-24'!D123</f>
        <v>0</v>
      </c>
      <c r="K126" s="39">
        <f t="shared" si="7"/>
        <v>68518261</v>
      </c>
      <c r="L126" s="48">
        <v>0</v>
      </c>
      <c r="M126" s="83"/>
      <c r="N126" s="83">
        <v>0</v>
      </c>
      <c r="O126" s="47">
        <f t="shared" si="5"/>
        <v>68518261</v>
      </c>
    </row>
    <row r="127" spans="1:15" s="1" customFormat="1" x14ac:dyDescent="0.2">
      <c r="A127" s="25">
        <v>111</v>
      </c>
      <c r="B127" s="18" t="s">
        <v>276</v>
      </c>
      <c r="C127" s="16" t="s">
        <v>252</v>
      </c>
      <c r="D127" s="39">
        <f>КС!D124</f>
        <v>0</v>
      </c>
      <c r="E127" s="39">
        <f>'Свод 2023 БП'!E124</f>
        <v>0</v>
      </c>
      <c r="F127" s="39">
        <f>'АПУ профилактика 1-24'!D125+'АПУ профилактика 1-24'!N125+'АПУ неотл.пом. 1-24'!D124+'АПУ обращения 1-24'!D124+'ОДИ ПГГ Пр.1-24'!D124+'ОДИ МЗ РБ Пр.18-23'!D124+'ФАП (01-24)'!D124+'Тестирование на грипп Пр.1-24'!D124+'Свод 2023 БП'!O124</f>
        <v>238002</v>
      </c>
      <c r="G127" s="39"/>
      <c r="H127" s="39">
        <f>' СМП (1-24)'!D124</f>
        <v>0</v>
      </c>
      <c r="I127" s="39">
        <f>'Гемодиализ (пр.19-23)'!D124</f>
        <v>0</v>
      </c>
      <c r="J127" s="39">
        <f>'Мед.реаб.(АПУ,ДС,КС) 1-24'!D124</f>
        <v>0</v>
      </c>
      <c r="K127" s="39">
        <f t="shared" si="7"/>
        <v>238002</v>
      </c>
      <c r="L127" s="48">
        <v>0</v>
      </c>
      <c r="M127" s="83"/>
      <c r="N127" s="83">
        <v>0</v>
      </c>
      <c r="O127" s="47">
        <f t="shared" si="5"/>
        <v>238002</v>
      </c>
    </row>
    <row r="128" spans="1:15" s="1" customFormat="1" x14ac:dyDescent="0.2">
      <c r="A128" s="25">
        <v>112</v>
      </c>
      <c r="B128" s="14" t="s">
        <v>193</v>
      </c>
      <c r="C128" s="10" t="s">
        <v>194</v>
      </c>
      <c r="D128" s="39">
        <f>КС!D125</f>
        <v>220280830</v>
      </c>
      <c r="E128" s="39">
        <f>'Свод 2023 БП'!E125</f>
        <v>50561808</v>
      </c>
      <c r="F128" s="39">
        <f>'АПУ профилактика 1-24'!D126+'АПУ профилактика 1-24'!N126+'АПУ неотл.пом. 1-24'!D125+'АПУ обращения 1-24'!D125+'ОДИ ПГГ Пр.1-24'!D125+'ОДИ МЗ РБ Пр.18-23'!D125+'ФАП (01-24)'!D125+'Тестирование на грипп Пр.1-24'!D125+'Свод 2023 БП'!O125</f>
        <v>9248095</v>
      </c>
      <c r="G128" s="39"/>
      <c r="H128" s="39">
        <f>' СМП (1-24)'!D125</f>
        <v>0</v>
      </c>
      <c r="I128" s="39">
        <f>'Гемодиализ (пр.19-23)'!D125</f>
        <v>0</v>
      </c>
      <c r="J128" s="39">
        <f>'Мед.реаб.(АПУ,ДС,КС) 1-24'!D125</f>
        <v>0</v>
      </c>
      <c r="K128" s="39">
        <f t="shared" si="7"/>
        <v>280090733</v>
      </c>
      <c r="L128" s="48">
        <v>0</v>
      </c>
      <c r="M128" s="83"/>
      <c r="N128" s="83">
        <v>0</v>
      </c>
      <c r="O128" s="47">
        <f t="shared" si="5"/>
        <v>280090733</v>
      </c>
    </row>
    <row r="129" spans="1:15" s="1" customFormat="1" ht="11.25" customHeight="1" x14ac:dyDescent="0.2">
      <c r="A129" s="25">
        <v>113</v>
      </c>
      <c r="B129" s="26" t="s">
        <v>195</v>
      </c>
      <c r="C129" s="10" t="s">
        <v>196</v>
      </c>
      <c r="D129" s="39">
        <f>КС!D126</f>
        <v>0</v>
      </c>
      <c r="E129" s="39">
        <f>'Свод 2023 БП'!E126</f>
        <v>0</v>
      </c>
      <c r="F129" s="39">
        <f>'АПУ профилактика 1-24'!D127+'АПУ профилактика 1-24'!N127+'АПУ неотл.пом. 1-24'!D126+'АПУ обращения 1-24'!D126+'ОДИ ПГГ Пр.1-24'!D126+'ОДИ МЗ РБ Пр.18-23'!D126+'ФАП (01-24)'!D126+'Тестирование на грипп Пр.1-24'!D126+'Свод 2023 БП'!O126</f>
        <v>25889</v>
      </c>
      <c r="G129" s="39"/>
      <c r="H129" s="39">
        <f>' СМП (1-24)'!D126</f>
        <v>0</v>
      </c>
      <c r="I129" s="39">
        <f>'Гемодиализ (пр.19-23)'!D126</f>
        <v>0</v>
      </c>
      <c r="J129" s="39">
        <f>'Мед.реаб.(АПУ,ДС,КС) 1-24'!D126</f>
        <v>0</v>
      </c>
      <c r="K129" s="39">
        <f t="shared" si="7"/>
        <v>25889</v>
      </c>
      <c r="L129" s="48">
        <v>0</v>
      </c>
      <c r="M129" s="83"/>
      <c r="N129" s="83">
        <v>0</v>
      </c>
      <c r="O129" s="47">
        <f t="shared" si="5"/>
        <v>25889</v>
      </c>
    </row>
    <row r="130" spans="1:15" s="1" customFormat="1" x14ac:dyDescent="0.2">
      <c r="A130" s="25">
        <v>114</v>
      </c>
      <c r="B130" s="12" t="s">
        <v>197</v>
      </c>
      <c r="C130" s="19" t="s">
        <v>198</v>
      </c>
      <c r="D130" s="39">
        <f>КС!D127</f>
        <v>0</v>
      </c>
      <c r="E130" s="39">
        <f>'Свод 2023 БП'!E127</f>
        <v>17893985</v>
      </c>
      <c r="F130" s="39">
        <f>'АПУ профилактика 1-24'!D128+'АПУ профилактика 1-24'!N128+'АПУ неотл.пом. 1-24'!D127+'АПУ обращения 1-24'!D127+'ОДИ ПГГ Пр.1-24'!D127+'ОДИ МЗ РБ Пр.18-23'!D127+'ФАП (01-24)'!D127+'Тестирование на грипп Пр.1-24'!D127+'Свод 2023 БП'!O127</f>
        <v>0</v>
      </c>
      <c r="G130" s="39"/>
      <c r="H130" s="39">
        <f>' СМП (1-24)'!D127</f>
        <v>0</v>
      </c>
      <c r="I130" s="39">
        <f>'Гемодиализ (пр.19-23)'!D127</f>
        <v>0</v>
      </c>
      <c r="J130" s="39">
        <f>'Мед.реаб.(АПУ,ДС,КС) 1-24'!D127</f>
        <v>0</v>
      </c>
      <c r="K130" s="39">
        <f t="shared" si="7"/>
        <v>17893985</v>
      </c>
      <c r="L130" s="48">
        <v>0</v>
      </c>
      <c r="M130" s="83"/>
      <c r="N130" s="83">
        <v>0</v>
      </c>
      <c r="O130" s="47">
        <f t="shared" si="5"/>
        <v>17893985</v>
      </c>
    </row>
    <row r="131" spans="1:15" s="1" customFormat="1" x14ac:dyDescent="0.2">
      <c r="A131" s="25">
        <v>115</v>
      </c>
      <c r="B131" s="26" t="s">
        <v>199</v>
      </c>
      <c r="C131" s="10" t="s">
        <v>290</v>
      </c>
      <c r="D131" s="39">
        <f>КС!D128</f>
        <v>17773177</v>
      </c>
      <c r="E131" s="39">
        <f>'Свод 2023 БП'!E128</f>
        <v>262040</v>
      </c>
      <c r="F131" s="39">
        <f>'АПУ профилактика 1-24'!D129+'АПУ профилактика 1-24'!N129+'АПУ неотл.пом. 1-24'!D128+'АПУ обращения 1-24'!D128+'ОДИ ПГГ Пр.1-24'!D128+'ОДИ МЗ РБ Пр.18-23'!D128+'ФАП (01-24)'!D128+'Тестирование на грипп Пр.1-24'!D128+'Свод 2023 БП'!O128</f>
        <v>4668022</v>
      </c>
      <c r="G131" s="39"/>
      <c r="H131" s="39">
        <f>' СМП (1-24)'!D128</f>
        <v>0</v>
      </c>
      <c r="I131" s="39">
        <f>'Гемодиализ (пр.19-23)'!D128</f>
        <v>0</v>
      </c>
      <c r="J131" s="39">
        <f>'Мед.реаб.(АПУ,ДС,КС) 1-24'!D128</f>
        <v>0</v>
      </c>
      <c r="K131" s="39">
        <f t="shared" si="7"/>
        <v>22703239</v>
      </c>
      <c r="L131" s="48">
        <v>0</v>
      </c>
      <c r="M131" s="83"/>
      <c r="N131" s="83">
        <v>0</v>
      </c>
      <c r="O131" s="47">
        <f t="shared" si="5"/>
        <v>22703239</v>
      </c>
    </row>
    <row r="132" spans="1:15" s="1" customFormat="1" ht="14.25" customHeight="1" x14ac:dyDescent="0.2">
      <c r="A132" s="25">
        <v>116</v>
      </c>
      <c r="B132" s="14" t="s">
        <v>200</v>
      </c>
      <c r="C132" s="10" t="s">
        <v>277</v>
      </c>
      <c r="D132" s="39">
        <f>КС!D129</f>
        <v>0</v>
      </c>
      <c r="E132" s="39">
        <f>'Свод 2023 БП'!E129</f>
        <v>130088</v>
      </c>
      <c r="F132" s="39">
        <f>'АПУ профилактика 1-24'!D130+'АПУ профилактика 1-24'!N130+'АПУ неотл.пом. 1-24'!D129+'АПУ обращения 1-24'!D129+'ОДИ ПГГ Пр.1-24'!D129+'ОДИ МЗ РБ Пр.18-23'!D129+'ФАП (01-24)'!D129+'Тестирование на грипп Пр.1-24'!D129+'Свод 2023 БП'!O129</f>
        <v>5408090</v>
      </c>
      <c r="G132" s="39"/>
      <c r="H132" s="39">
        <f>' СМП (1-24)'!D129</f>
        <v>0</v>
      </c>
      <c r="I132" s="39">
        <f>'Гемодиализ (пр.19-23)'!D129</f>
        <v>0</v>
      </c>
      <c r="J132" s="39">
        <f>'Мед.реаб.(АПУ,ДС,КС) 1-24'!D129</f>
        <v>0</v>
      </c>
      <c r="K132" s="39">
        <f t="shared" si="7"/>
        <v>5538178</v>
      </c>
      <c r="L132" s="48">
        <v>0</v>
      </c>
      <c r="M132" s="83"/>
      <c r="N132" s="83">
        <v>0</v>
      </c>
      <c r="O132" s="47">
        <f t="shared" si="5"/>
        <v>5538178</v>
      </c>
    </row>
    <row r="133" spans="1:15" s="1" customFormat="1" x14ac:dyDescent="0.2">
      <c r="A133" s="25">
        <v>117</v>
      </c>
      <c r="B133" s="14" t="s">
        <v>201</v>
      </c>
      <c r="C133" s="10" t="s">
        <v>202</v>
      </c>
      <c r="D133" s="39">
        <f>КС!D130</f>
        <v>0</v>
      </c>
      <c r="E133" s="39">
        <f>'Свод 2023 БП'!E130</f>
        <v>0</v>
      </c>
      <c r="F133" s="39">
        <f>'АПУ профилактика 1-24'!D131+'АПУ профилактика 1-24'!N131+'АПУ неотл.пом. 1-24'!D130+'АПУ обращения 1-24'!D130+'ОДИ ПГГ Пр.1-24'!D130+'ОДИ МЗ РБ Пр.18-23'!D130+'ФАП (01-24)'!D130+'Тестирование на грипп Пр.1-24'!D130+'Свод 2023 БП'!O130</f>
        <v>0</v>
      </c>
      <c r="G133" s="39"/>
      <c r="H133" s="39">
        <f>' СМП (1-24)'!D130</f>
        <v>0</v>
      </c>
      <c r="I133" s="39">
        <f>'Гемодиализ (пр.19-23)'!D130</f>
        <v>0</v>
      </c>
      <c r="J133" s="39">
        <f>'Мед.реаб.(АПУ,ДС,КС) 1-24'!D130</f>
        <v>0</v>
      </c>
      <c r="K133" s="39">
        <f t="shared" si="7"/>
        <v>0</v>
      </c>
      <c r="L133" s="48">
        <v>72635774.399999991</v>
      </c>
      <c r="M133" s="83"/>
      <c r="N133" s="83">
        <v>0</v>
      </c>
      <c r="O133" s="47">
        <f t="shared" si="5"/>
        <v>72635774.399999991</v>
      </c>
    </row>
    <row r="134" spans="1:15" s="1" customFormat="1" x14ac:dyDescent="0.2">
      <c r="A134" s="25">
        <v>118</v>
      </c>
      <c r="B134" s="14" t="s">
        <v>203</v>
      </c>
      <c r="C134" s="10" t="s">
        <v>204</v>
      </c>
      <c r="D134" s="39">
        <f>КС!D131</f>
        <v>0</v>
      </c>
      <c r="E134" s="39">
        <f>'Свод 2023 БП'!E131</f>
        <v>0</v>
      </c>
      <c r="F134" s="39">
        <f>'АПУ профилактика 1-24'!D132+'АПУ профилактика 1-24'!N132+'АПУ неотл.пом. 1-24'!D131+'АПУ обращения 1-24'!D131+'ОДИ ПГГ Пр.1-24'!D131+'ОДИ МЗ РБ Пр.18-23'!D131+'ФАП (01-24)'!D131+'Тестирование на грипп Пр.1-24'!D131+'Свод 2023 БП'!O131</f>
        <v>0</v>
      </c>
      <c r="G134" s="39"/>
      <c r="H134" s="39">
        <f>' СМП (1-24)'!D131</f>
        <v>0</v>
      </c>
      <c r="I134" s="39">
        <f>'Гемодиализ (пр.19-23)'!D131</f>
        <v>0</v>
      </c>
      <c r="J134" s="39">
        <f>'Мед.реаб.(АПУ,ДС,КС) 1-24'!D131</f>
        <v>0</v>
      </c>
      <c r="K134" s="39">
        <f t="shared" si="7"/>
        <v>0</v>
      </c>
      <c r="L134" s="48">
        <v>42896783.159999996</v>
      </c>
      <c r="M134" s="83"/>
      <c r="N134" s="83">
        <v>0</v>
      </c>
      <c r="O134" s="47">
        <f t="shared" si="5"/>
        <v>42896783.159999996</v>
      </c>
    </row>
    <row r="135" spans="1:15" s="1" customFormat="1" x14ac:dyDescent="0.2">
      <c r="A135" s="25">
        <v>119</v>
      </c>
      <c r="B135" s="12" t="s">
        <v>205</v>
      </c>
      <c r="C135" s="10" t="s">
        <v>206</v>
      </c>
      <c r="D135" s="39">
        <f>КС!D132</f>
        <v>0</v>
      </c>
      <c r="E135" s="39">
        <f>'Свод 2023 БП'!E132</f>
        <v>0</v>
      </c>
      <c r="F135" s="39">
        <f>'АПУ профилактика 1-24'!D133+'АПУ профилактика 1-24'!N133+'АПУ неотл.пом. 1-24'!D132+'АПУ обращения 1-24'!D132+'ОДИ ПГГ Пр.1-24'!D132+'ОДИ МЗ РБ Пр.18-23'!D132+'ФАП (01-24)'!D132+'Тестирование на грипп Пр.1-24'!D132+'Свод 2023 БП'!O132</f>
        <v>228901</v>
      </c>
      <c r="G135" s="39"/>
      <c r="H135" s="39">
        <f>' СМП (1-24)'!D132</f>
        <v>0</v>
      </c>
      <c r="I135" s="39">
        <f>'Гемодиализ (пр.19-23)'!D132</f>
        <v>34990278</v>
      </c>
      <c r="J135" s="39">
        <f>'Мед.реаб.(АПУ,ДС,КС) 1-24'!D132</f>
        <v>0</v>
      </c>
      <c r="K135" s="39">
        <f t="shared" si="7"/>
        <v>35219179</v>
      </c>
      <c r="L135" s="48">
        <v>0</v>
      </c>
      <c r="M135" s="83"/>
      <c r="N135" s="83">
        <v>0</v>
      </c>
      <c r="O135" s="47">
        <f t="shared" si="5"/>
        <v>35219179</v>
      </c>
    </row>
    <row r="136" spans="1:15" s="1" customFormat="1" ht="13.5" customHeight="1" x14ac:dyDescent="0.2">
      <c r="A136" s="25">
        <v>120</v>
      </c>
      <c r="B136" s="14" t="s">
        <v>207</v>
      </c>
      <c r="C136" s="10" t="s">
        <v>208</v>
      </c>
      <c r="D136" s="39">
        <f>КС!D133</f>
        <v>0</v>
      </c>
      <c r="E136" s="39">
        <f>'Свод 2023 БП'!E133</f>
        <v>48672015</v>
      </c>
      <c r="F136" s="39">
        <f>'АПУ профилактика 1-24'!D134+'АПУ профилактика 1-24'!N134+'АПУ неотл.пом. 1-24'!D133+'АПУ обращения 1-24'!D133+'ОДИ ПГГ Пр.1-24'!D133+'ОДИ МЗ РБ Пр.18-23'!D133+'ФАП (01-24)'!D133+'Тестирование на грипп Пр.1-24'!D133+'Свод 2023 БП'!O133</f>
        <v>0</v>
      </c>
      <c r="G136" s="39"/>
      <c r="H136" s="39">
        <f>' СМП (1-24)'!D133</f>
        <v>0</v>
      </c>
      <c r="I136" s="39">
        <f>'Гемодиализ (пр.19-23)'!D133</f>
        <v>0</v>
      </c>
      <c r="J136" s="39">
        <f>'Мед.реаб.(АПУ,ДС,КС) 1-24'!D133</f>
        <v>0</v>
      </c>
      <c r="K136" s="39">
        <f t="shared" si="7"/>
        <v>48672015</v>
      </c>
      <c r="L136" s="48">
        <v>0</v>
      </c>
      <c r="M136" s="83"/>
      <c r="N136" s="83">
        <v>0</v>
      </c>
      <c r="O136" s="47">
        <f t="shared" si="5"/>
        <v>48672015</v>
      </c>
    </row>
    <row r="137" spans="1:15" s="1" customFormat="1" x14ac:dyDescent="0.2">
      <c r="A137" s="25">
        <v>121</v>
      </c>
      <c r="B137" s="26" t="s">
        <v>209</v>
      </c>
      <c r="C137" s="10" t="s">
        <v>210</v>
      </c>
      <c r="D137" s="39">
        <f>КС!D134</f>
        <v>0</v>
      </c>
      <c r="E137" s="39">
        <f>'Свод 2023 БП'!E134</f>
        <v>0</v>
      </c>
      <c r="F137" s="39">
        <f>'АПУ профилактика 1-24'!D135+'АПУ профилактика 1-24'!N135+'АПУ неотл.пом. 1-24'!D134+'АПУ обращения 1-24'!D134+'ОДИ ПГГ Пр.1-24'!D134+'ОДИ МЗ РБ Пр.18-23'!D134+'ФАП (01-24)'!D134+'Тестирование на грипп Пр.1-24'!D134+'Свод 2023 БП'!O134</f>
        <v>1552625</v>
      </c>
      <c r="G137" s="39"/>
      <c r="H137" s="39">
        <f>' СМП (1-24)'!D134</f>
        <v>0</v>
      </c>
      <c r="I137" s="39">
        <f>'Гемодиализ (пр.19-23)'!D134</f>
        <v>242654769</v>
      </c>
      <c r="J137" s="39">
        <f>'Мед.реаб.(АПУ,ДС,КС) 1-24'!D134</f>
        <v>0</v>
      </c>
      <c r="K137" s="39">
        <f t="shared" si="7"/>
        <v>244207394</v>
      </c>
      <c r="L137" s="48">
        <v>0</v>
      </c>
      <c r="M137" s="83"/>
      <c r="N137" s="83">
        <v>0</v>
      </c>
      <c r="O137" s="47">
        <f t="shared" si="5"/>
        <v>244207394</v>
      </c>
    </row>
    <row r="138" spans="1:15" s="1" customFormat="1" ht="24" x14ac:dyDescent="0.2">
      <c r="A138" s="25">
        <v>122</v>
      </c>
      <c r="B138" s="26" t="s">
        <v>211</v>
      </c>
      <c r="C138" s="50" t="s">
        <v>377</v>
      </c>
      <c r="D138" s="39">
        <f>КС!D135</f>
        <v>0</v>
      </c>
      <c r="E138" s="39">
        <f>'Свод 2023 БП'!E135</f>
        <v>102792</v>
      </c>
      <c r="F138" s="39">
        <f>'АПУ профилактика 1-24'!D136+'АПУ профилактика 1-24'!N136+'АПУ неотл.пом. 1-24'!D135+'АПУ обращения 1-24'!D135+'ОДИ ПГГ Пр.1-24'!D135+'ОДИ МЗ РБ Пр.18-23'!D135+'ФАП (01-24)'!D135+'Тестирование на грипп Пр.1-24'!D135+'Свод 2023 БП'!O135</f>
        <v>0</v>
      </c>
      <c r="G138" s="39"/>
      <c r="H138" s="39">
        <f>' СМП (1-24)'!D135</f>
        <v>0</v>
      </c>
      <c r="I138" s="39">
        <f>'Гемодиализ (пр.19-23)'!D135</f>
        <v>0</v>
      </c>
      <c r="J138" s="39">
        <f>'Мед.реаб.(АПУ,ДС,КС) 1-24'!D135</f>
        <v>0</v>
      </c>
      <c r="K138" s="39">
        <f t="shared" si="7"/>
        <v>102792</v>
      </c>
      <c r="L138" s="48">
        <v>0</v>
      </c>
      <c r="M138" s="83"/>
      <c r="N138" s="83">
        <v>0</v>
      </c>
      <c r="O138" s="47">
        <f t="shared" ref="O138:O158" si="8">K138+L138+M138+N138</f>
        <v>102792</v>
      </c>
    </row>
    <row r="139" spans="1:15" s="1" customFormat="1" x14ac:dyDescent="0.2">
      <c r="A139" s="25">
        <v>123</v>
      </c>
      <c r="B139" s="26" t="s">
        <v>212</v>
      </c>
      <c r="C139" s="10" t="s">
        <v>249</v>
      </c>
      <c r="D139" s="39">
        <f>КС!D136</f>
        <v>2185461632</v>
      </c>
      <c r="E139" s="39">
        <f>'Свод 2023 БП'!E136</f>
        <v>38464214</v>
      </c>
      <c r="F139" s="39">
        <f>'АПУ профилактика 1-24'!D137+'АПУ профилактика 1-24'!N137+'АПУ неотл.пом. 1-24'!D136+'АПУ обращения 1-24'!D136+'ОДИ ПГГ Пр.1-24'!D136+'ОДИ МЗ РБ Пр.18-23'!D136+'ФАП (01-24)'!D136+'Тестирование на грипп Пр.1-24'!D136+'Свод 2023 БП'!O136</f>
        <v>239010362</v>
      </c>
      <c r="G139" s="39"/>
      <c r="H139" s="39">
        <f>' СМП (1-24)'!D136</f>
        <v>0</v>
      </c>
      <c r="I139" s="39">
        <f>'Гемодиализ (пр.19-23)'!D136</f>
        <v>22530568</v>
      </c>
      <c r="J139" s="39">
        <f>'Мед.реаб.(АПУ,ДС,КС) 1-24'!D136</f>
        <v>88759946</v>
      </c>
      <c r="K139" s="39">
        <f t="shared" si="7"/>
        <v>2574226722</v>
      </c>
      <c r="L139" s="48">
        <v>0</v>
      </c>
      <c r="M139" s="83"/>
      <c r="N139" s="83">
        <v>29982442</v>
      </c>
      <c r="O139" s="47">
        <f t="shared" si="8"/>
        <v>2604209164</v>
      </c>
    </row>
    <row r="140" spans="1:15" ht="10.5" customHeight="1" x14ac:dyDescent="0.2">
      <c r="A140" s="25">
        <v>124</v>
      </c>
      <c r="B140" s="26" t="s">
        <v>213</v>
      </c>
      <c r="C140" s="10" t="s">
        <v>214</v>
      </c>
      <c r="D140" s="39">
        <f>КС!D137</f>
        <v>3122318052</v>
      </c>
      <c r="E140" s="39">
        <f>'Свод 2023 БП'!E137</f>
        <v>3793300473</v>
      </c>
      <c r="F140" s="39">
        <f>'АПУ профилактика 1-24'!D138+'АПУ профилактика 1-24'!N138+'АПУ неотл.пом. 1-24'!D137+'АПУ обращения 1-24'!D137+'ОДИ ПГГ Пр.1-24'!D137+'ОДИ МЗ РБ Пр.18-23'!D137+'ФАП (01-24)'!D137+'Тестирование на грипп Пр.1-24'!D137+'Свод 2023 БП'!O137</f>
        <v>554180145</v>
      </c>
      <c r="G140" s="43"/>
      <c r="H140" s="39">
        <f>' СМП (1-24)'!D137</f>
        <v>0</v>
      </c>
      <c r="I140" s="39">
        <f>'Гемодиализ (пр.19-23)'!D137</f>
        <v>0</v>
      </c>
      <c r="J140" s="39">
        <f>'Мед.реаб.(АПУ,ДС,КС) 1-24'!D137</f>
        <v>14283174</v>
      </c>
      <c r="K140" s="39">
        <f t="shared" si="7"/>
        <v>7484081844</v>
      </c>
      <c r="L140" s="48">
        <v>33323405.850000001</v>
      </c>
      <c r="M140" s="83"/>
      <c r="N140" s="83">
        <v>94590692</v>
      </c>
      <c r="O140" s="47">
        <f t="shared" si="8"/>
        <v>7611995941.8500004</v>
      </c>
    </row>
    <row r="141" spans="1:15" s="1" customFormat="1" x14ac:dyDescent="0.2">
      <c r="A141" s="25">
        <v>125</v>
      </c>
      <c r="B141" s="26" t="s">
        <v>215</v>
      </c>
      <c r="C141" s="10" t="s">
        <v>42</v>
      </c>
      <c r="D141" s="39">
        <f>КС!D138</f>
        <v>1316512649</v>
      </c>
      <c r="E141" s="39">
        <f>'Свод 2023 БП'!E138</f>
        <v>4117955</v>
      </c>
      <c r="F141" s="39">
        <f>'АПУ профилактика 1-24'!D139+'АПУ профилактика 1-24'!N139+'АПУ неотл.пом. 1-24'!D138+'АПУ обращения 1-24'!D138+'ОДИ ПГГ Пр.1-24'!D138+'ОДИ МЗ РБ Пр.18-23'!D138+'ФАП (01-24)'!D138+'Тестирование на грипп Пр.1-24'!D138+'Свод 2023 БП'!O138</f>
        <v>58136896</v>
      </c>
      <c r="G141" s="39"/>
      <c r="H141" s="39">
        <f>' СМП (1-24)'!D138</f>
        <v>0</v>
      </c>
      <c r="I141" s="39">
        <f>'Гемодиализ (пр.19-23)'!D138</f>
        <v>2760370</v>
      </c>
      <c r="J141" s="39">
        <f>'Мед.реаб.(АПУ,ДС,КС) 1-24'!D138</f>
        <v>34943772</v>
      </c>
      <c r="K141" s="39">
        <f t="shared" si="7"/>
        <v>1416471642</v>
      </c>
      <c r="L141" s="48">
        <v>0</v>
      </c>
      <c r="M141" s="83"/>
      <c r="N141" s="83">
        <v>11141832</v>
      </c>
      <c r="O141" s="47">
        <f t="shared" si="8"/>
        <v>1427613474</v>
      </c>
    </row>
    <row r="142" spans="1:15" s="1" customFormat="1" x14ac:dyDescent="0.2">
      <c r="A142" s="25">
        <v>126</v>
      </c>
      <c r="B142" s="12" t="s">
        <v>216</v>
      </c>
      <c r="C142" s="10" t="s">
        <v>48</v>
      </c>
      <c r="D142" s="39">
        <f>КС!D139</f>
        <v>1032375185</v>
      </c>
      <c r="E142" s="39">
        <f>'Свод 2023 БП'!E139</f>
        <v>64739843</v>
      </c>
      <c r="F142" s="39">
        <f>'АПУ профилактика 1-24'!D140+'АПУ профилактика 1-24'!N140+'АПУ неотл.пом. 1-24'!D139+'АПУ обращения 1-24'!D139+'ОДИ ПГГ Пр.1-24'!D139+'ОДИ МЗ РБ Пр.18-23'!D139+'ФАП (01-24)'!D139+'Тестирование на грипп Пр.1-24'!D139+'Свод 2023 БП'!O139</f>
        <v>96720619</v>
      </c>
      <c r="G142" s="39"/>
      <c r="H142" s="39">
        <f>' СМП (1-24)'!D139</f>
        <v>0</v>
      </c>
      <c r="I142" s="39">
        <f>'Гемодиализ (пр.19-23)'!D139</f>
        <v>20920100</v>
      </c>
      <c r="J142" s="39">
        <f>'Мед.реаб.(АПУ,ДС,КС) 1-24'!D139</f>
        <v>69941568</v>
      </c>
      <c r="K142" s="39">
        <f t="shared" ref="K142:K156" si="9">D142+E142+F142+H142+I142+J142</f>
        <v>1284697315</v>
      </c>
      <c r="L142" s="48">
        <v>3940627.25</v>
      </c>
      <c r="M142" s="83"/>
      <c r="N142" s="83">
        <v>13848127</v>
      </c>
      <c r="O142" s="47">
        <f t="shared" si="8"/>
        <v>1302486069.25</v>
      </c>
    </row>
    <row r="143" spans="1:15" s="1" customFormat="1" x14ac:dyDescent="0.2">
      <c r="A143" s="25">
        <v>127</v>
      </c>
      <c r="B143" s="12" t="s">
        <v>217</v>
      </c>
      <c r="C143" s="10" t="s">
        <v>253</v>
      </c>
      <c r="D143" s="39">
        <f>КС!D140</f>
        <v>332906185</v>
      </c>
      <c r="E143" s="39">
        <f>'Свод 2023 БП'!E140</f>
        <v>41752498</v>
      </c>
      <c r="F143" s="39">
        <f>'АПУ профилактика 1-24'!D141+'АПУ профилактика 1-24'!N141+'АПУ неотл.пом. 1-24'!D140+'АПУ обращения 1-24'!D140+'ОДИ ПГГ Пр.1-24'!D140+'ОДИ МЗ РБ Пр.18-23'!D140+'ФАП (01-24)'!D140+'Тестирование на грипп Пр.1-24'!D140+'Свод 2023 БП'!O140</f>
        <v>90103154</v>
      </c>
      <c r="G143" s="39"/>
      <c r="H143" s="39">
        <f>' СМП (1-24)'!D140</f>
        <v>0</v>
      </c>
      <c r="I143" s="39">
        <f>'Гемодиализ (пр.19-23)'!D140</f>
        <v>0</v>
      </c>
      <c r="J143" s="39">
        <f>'Мед.реаб.(АПУ,ДС,КС) 1-24'!D140</f>
        <v>0</v>
      </c>
      <c r="K143" s="39">
        <f t="shared" si="9"/>
        <v>464761837</v>
      </c>
      <c r="L143" s="48">
        <v>112081539.12</v>
      </c>
      <c r="M143" s="83"/>
      <c r="N143" s="83">
        <v>6142488</v>
      </c>
      <c r="O143" s="47">
        <f t="shared" si="8"/>
        <v>582985864.12</v>
      </c>
    </row>
    <row r="144" spans="1:15" s="1" customFormat="1" x14ac:dyDescent="0.2">
      <c r="A144" s="25">
        <v>128</v>
      </c>
      <c r="B144" s="12" t="s">
        <v>218</v>
      </c>
      <c r="C144" s="10" t="s">
        <v>50</v>
      </c>
      <c r="D144" s="39">
        <f>КС!D141</f>
        <v>1088951127</v>
      </c>
      <c r="E144" s="39">
        <f>'Свод 2023 БП'!E141</f>
        <v>26485292</v>
      </c>
      <c r="F144" s="39">
        <f>'АПУ профилактика 1-24'!D142+'АПУ профилактика 1-24'!N142+'АПУ неотл.пом. 1-24'!D141+'АПУ обращения 1-24'!D141+'ОДИ ПГГ Пр.1-24'!D141+'ОДИ МЗ РБ Пр.18-23'!D141+'ФАП (01-24)'!D141+'Тестирование на грипп Пр.1-24'!D141+'Свод 2023 БП'!O141</f>
        <v>91123691</v>
      </c>
      <c r="G144" s="39"/>
      <c r="H144" s="39">
        <f>' СМП (1-24)'!D141</f>
        <v>0</v>
      </c>
      <c r="I144" s="39">
        <f>'Гемодиализ (пр.19-23)'!D141</f>
        <v>0</v>
      </c>
      <c r="J144" s="39">
        <f>'Мед.реаб.(АПУ,ДС,КС) 1-24'!D141</f>
        <v>0</v>
      </c>
      <c r="K144" s="39">
        <f t="shared" si="9"/>
        <v>1206560110</v>
      </c>
      <c r="L144" s="48">
        <v>0</v>
      </c>
      <c r="M144" s="83"/>
      <c r="N144" s="83">
        <v>13516331</v>
      </c>
      <c r="O144" s="47">
        <f t="shared" si="8"/>
        <v>1220076441</v>
      </c>
    </row>
    <row r="145" spans="1:15" s="1" customFormat="1" x14ac:dyDescent="0.2">
      <c r="A145" s="25">
        <v>129</v>
      </c>
      <c r="B145" s="26" t="s">
        <v>219</v>
      </c>
      <c r="C145" s="10" t="s">
        <v>49</v>
      </c>
      <c r="D145" s="39">
        <f>КС!D142</f>
        <v>0</v>
      </c>
      <c r="E145" s="39">
        <f>'Свод 2023 БП'!E142</f>
        <v>84796694</v>
      </c>
      <c r="F145" s="39">
        <f>'АПУ профилактика 1-24'!D143+'АПУ профилактика 1-24'!N143+'АПУ неотл.пом. 1-24'!D142+'АПУ обращения 1-24'!D142+'ОДИ ПГГ Пр.1-24'!D142+'ОДИ МЗ РБ Пр.18-23'!D142+'ФАП (01-24)'!D142+'Тестирование на грипп Пр.1-24'!D142+'Свод 2023 БП'!O142</f>
        <v>131180268</v>
      </c>
      <c r="G145" s="39"/>
      <c r="H145" s="39">
        <f>' СМП (1-24)'!D142</f>
        <v>0</v>
      </c>
      <c r="I145" s="39">
        <f>'Гемодиализ (пр.19-23)'!D142</f>
        <v>0</v>
      </c>
      <c r="J145" s="39">
        <f>'Мед.реаб.(АПУ,ДС,КС) 1-24'!D142</f>
        <v>0</v>
      </c>
      <c r="K145" s="39">
        <f t="shared" si="9"/>
        <v>215976962</v>
      </c>
      <c r="L145" s="48">
        <v>0</v>
      </c>
      <c r="M145" s="83"/>
      <c r="N145" s="83">
        <v>3025414</v>
      </c>
      <c r="O145" s="47">
        <f t="shared" si="8"/>
        <v>219002376</v>
      </c>
    </row>
    <row r="146" spans="1:15" s="1" customFormat="1" x14ac:dyDescent="0.2">
      <c r="A146" s="25">
        <v>130</v>
      </c>
      <c r="B146" s="26" t="s">
        <v>220</v>
      </c>
      <c r="C146" s="10" t="s">
        <v>221</v>
      </c>
      <c r="D146" s="39">
        <f>КС!D143</f>
        <v>0</v>
      </c>
      <c r="E146" s="39">
        <f>'Свод 2023 БП'!E143</f>
        <v>1892431</v>
      </c>
      <c r="F146" s="39">
        <f>'АПУ профилактика 1-24'!D144+'АПУ профилактика 1-24'!N144+'АПУ неотл.пом. 1-24'!D143+'АПУ обращения 1-24'!D143+'ОДИ ПГГ Пр.1-24'!D143+'ОДИ МЗ РБ Пр.18-23'!D143+'ФАП (01-24)'!D143+'Тестирование на грипп Пр.1-24'!D143+'Свод 2023 БП'!O143</f>
        <v>14413901</v>
      </c>
      <c r="G146" s="39"/>
      <c r="H146" s="39">
        <f>' СМП (1-24)'!D143</f>
        <v>0</v>
      </c>
      <c r="I146" s="39">
        <f>'Гемодиализ (пр.19-23)'!D143</f>
        <v>0</v>
      </c>
      <c r="J146" s="39">
        <f>'Мед.реаб.(АПУ,ДС,КС) 1-24'!D143</f>
        <v>139318273</v>
      </c>
      <c r="K146" s="39">
        <f t="shared" si="9"/>
        <v>155624605</v>
      </c>
      <c r="L146" s="48">
        <v>0</v>
      </c>
      <c r="M146" s="83"/>
      <c r="N146" s="83">
        <v>2204660</v>
      </c>
      <c r="O146" s="47">
        <f t="shared" si="8"/>
        <v>157829265</v>
      </c>
    </row>
    <row r="147" spans="1:15" s="1" customFormat="1" x14ac:dyDescent="0.2">
      <c r="A147" s="25">
        <v>131</v>
      </c>
      <c r="B147" s="26" t="s">
        <v>222</v>
      </c>
      <c r="C147" s="10" t="s">
        <v>43</v>
      </c>
      <c r="D147" s="39">
        <f>КС!D144</f>
        <v>274750122</v>
      </c>
      <c r="E147" s="39">
        <f>'Свод 2023 БП'!E144</f>
        <v>9192643</v>
      </c>
      <c r="F147" s="39">
        <f>'АПУ профилактика 1-24'!D145+'АПУ профилактика 1-24'!N145+'АПУ неотл.пом. 1-24'!D144+'АПУ обращения 1-24'!D144+'ОДИ ПГГ Пр.1-24'!D144+'ОДИ МЗ РБ Пр.18-23'!D144+'ФАП (01-24)'!D144+'Тестирование на грипп Пр.1-24'!D144+'Свод 2023 БП'!O144</f>
        <v>32184587</v>
      </c>
      <c r="G147" s="39"/>
      <c r="H147" s="39">
        <f>' СМП (1-24)'!D144</f>
        <v>0</v>
      </c>
      <c r="I147" s="39">
        <f>'Гемодиализ (пр.19-23)'!D144</f>
        <v>0</v>
      </c>
      <c r="J147" s="39">
        <f>'Мед.реаб.(АПУ,ДС,КС) 1-24'!D144</f>
        <v>216809480</v>
      </c>
      <c r="K147" s="39">
        <f t="shared" si="9"/>
        <v>532936832</v>
      </c>
      <c r="L147" s="48">
        <v>65229856.5</v>
      </c>
      <c r="M147" s="83"/>
      <c r="N147" s="83">
        <v>7717984</v>
      </c>
      <c r="O147" s="47">
        <f t="shared" si="8"/>
        <v>605884672.5</v>
      </c>
    </row>
    <row r="148" spans="1:15" s="1" customFormat="1" x14ac:dyDescent="0.2">
      <c r="A148" s="25">
        <v>132</v>
      </c>
      <c r="B148" s="12" t="s">
        <v>223</v>
      </c>
      <c r="C148" s="10" t="s">
        <v>251</v>
      </c>
      <c r="D148" s="39">
        <f>КС!D145</f>
        <v>1217027855</v>
      </c>
      <c r="E148" s="39">
        <f>'Свод 2023 БП'!E145</f>
        <v>36325728</v>
      </c>
      <c r="F148" s="39">
        <f>'АПУ профилактика 1-24'!D146+'АПУ профилактика 1-24'!N146+'АПУ неотл.пом. 1-24'!D145+'АПУ обращения 1-24'!D145+'ОДИ ПГГ Пр.1-24'!D145+'ОДИ МЗ РБ Пр.18-23'!D145+'ФАП (01-24)'!D145+'Тестирование на грипп Пр.1-24'!D145+'Свод 2023 БП'!O145</f>
        <v>376651940</v>
      </c>
      <c r="G148" s="39"/>
      <c r="H148" s="39">
        <f>' СМП (1-24)'!D145</f>
        <v>0</v>
      </c>
      <c r="I148" s="39">
        <f>'Гемодиализ (пр.19-23)'!D145</f>
        <v>681930</v>
      </c>
      <c r="J148" s="39">
        <f>'Мед.реаб.(АПУ,ДС,КС) 1-24'!D145</f>
        <v>92563638</v>
      </c>
      <c r="K148" s="39">
        <f t="shared" si="9"/>
        <v>1723251091</v>
      </c>
      <c r="L148" s="48">
        <v>1407859.9500000002</v>
      </c>
      <c r="M148" s="83"/>
      <c r="N148" s="83">
        <v>21327494</v>
      </c>
      <c r="O148" s="47">
        <f t="shared" si="8"/>
        <v>1745986444.95</v>
      </c>
    </row>
    <row r="149" spans="1:15" s="1" customFormat="1" x14ac:dyDescent="0.2">
      <c r="A149" s="25">
        <v>133</v>
      </c>
      <c r="B149" s="14" t="s">
        <v>224</v>
      </c>
      <c r="C149" s="10" t="s">
        <v>225</v>
      </c>
      <c r="D149" s="39">
        <f>КС!D146</f>
        <v>1106193149</v>
      </c>
      <c r="E149" s="39">
        <f>'Свод 2023 БП'!E146</f>
        <v>65888057</v>
      </c>
      <c r="F149" s="39">
        <f>'АПУ профилактика 1-24'!D147+'АПУ профилактика 1-24'!N147+'АПУ неотл.пом. 1-24'!D146+'АПУ обращения 1-24'!D146+'ОДИ ПГГ Пр.1-24'!D146+'ОДИ МЗ РБ Пр.18-23'!D146+'ФАП (01-24)'!D146+'Тестирование на грипп Пр.1-24'!D146+'Свод 2023 БП'!O146</f>
        <v>588469497</v>
      </c>
      <c r="G149" s="39"/>
      <c r="H149" s="39">
        <f>' СМП (1-24)'!D146</f>
        <v>0</v>
      </c>
      <c r="I149" s="39">
        <f>'Гемодиализ (пр.19-23)'!D146</f>
        <v>1325975</v>
      </c>
      <c r="J149" s="39">
        <f>'Мед.реаб.(АПУ,ДС,КС) 1-24'!D146</f>
        <v>68585419</v>
      </c>
      <c r="K149" s="39">
        <f t="shared" si="9"/>
        <v>1830462097</v>
      </c>
      <c r="L149" s="48">
        <v>13830409.67</v>
      </c>
      <c r="M149" s="83"/>
      <c r="N149" s="83">
        <v>21450684</v>
      </c>
      <c r="O149" s="47">
        <f t="shared" si="8"/>
        <v>1865743190.6700001</v>
      </c>
    </row>
    <row r="150" spans="1:15" x14ac:dyDescent="0.2">
      <c r="A150" s="25">
        <v>134</v>
      </c>
      <c r="B150" s="26" t="s">
        <v>226</v>
      </c>
      <c r="C150" s="10" t="s">
        <v>227</v>
      </c>
      <c r="D150" s="39">
        <f>КС!D147</f>
        <v>880259009</v>
      </c>
      <c r="E150" s="39">
        <f>'Свод 2023 БП'!E147</f>
        <v>21478601</v>
      </c>
      <c r="F150" s="39">
        <f>'АПУ профилактика 1-24'!D148+'АПУ профилактика 1-24'!N148+'АПУ неотл.пом. 1-24'!D147+'АПУ обращения 1-24'!D147+'ОДИ ПГГ Пр.1-24'!D147+'ОДИ МЗ РБ Пр.18-23'!D147+'ФАП (01-24)'!D147+'Тестирование на грипп Пр.1-24'!D147+'Свод 2023 БП'!O147</f>
        <v>39856140</v>
      </c>
      <c r="G150" s="43"/>
      <c r="H150" s="39">
        <f>' СМП (1-24)'!D147</f>
        <v>0</v>
      </c>
      <c r="I150" s="39">
        <f>'Гемодиализ (пр.19-23)'!D147</f>
        <v>1136550</v>
      </c>
      <c r="J150" s="39">
        <f>'Мед.реаб.(АПУ,ДС,КС) 1-24'!D147</f>
        <v>0</v>
      </c>
      <c r="K150" s="39">
        <f t="shared" si="9"/>
        <v>942730300</v>
      </c>
      <c r="L150" s="48">
        <v>0</v>
      </c>
      <c r="M150" s="83"/>
      <c r="N150" s="83">
        <v>7142094</v>
      </c>
      <c r="O150" s="47">
        <f t="shared" si="8"/>
        <v>949872394</v>
      </c>
    </row>
    <row r="151" spans="1:15" x14ac:dyDescent="0.2">
      <c r="A151" s="25">
        <v>135</v>
      </c>
      <c r="B151" s="12" t="s">
        <v>228</v>
      </c>
      <c r="C151" s="10" t="s">
        <v>229</v>
      </c>
      <c r="D151" s="39">
        <f>КС!D148</f>
        <v>0</v>
      </c>
      <c r="E151" s="39">
        <f>'Свод 2023 БП'!E148</f>
        <v>0</v>
      </c>
      <c r="F151" s="39">
        <f>'АПУ профилактика 1-24'!D149+'АПУ профилактика 1-24'!N149+'АПУ неотл.пом. 1-24'!D148+'АПУ обращения 1-24'!D148+'ОДИ ПГГ Пр.1-24'!D148+'ОДИ МЗ РБ Пр.18-23'!D148+'ФАП (01-24)'!D148+'Тестирование на грипп Пр.1-24'!D148+'Свод 2023 БП'!O148</f>
        <v>64460392</v>
      </c>
      <c r="G151" s="43"/>
      <c r="H151" s="39">
        <f>' СМП (1-24)'!D148</f>
        <v>0</v>
      </c>
      <c r="I151" s="39">
        <f>'Гемодиализ (пр.19-23)'!D148</f>
        <v>0</v>
      </c>
      <c r="J151" s="39">
        <f>'Мед.реаб.(АПУ,ДС,КС) 1-24'!D148</f>
        <v>0</v>
      </c>
      <c r="K151" s="39">
        <f t="shared" si="9"/>
        <v>64460392</v>
      </c>
      <c r="L151" s="48">
        <v>0</v>
      </c>
      <c r="M151" s="83"/>
      <c r="N151" s="83">
        <v>1391656</v>
      </c>
      <c r="O151" s="47">
        <f t="shared" si="8"/>
        <v>65852048</v>
      </c>
    </row>
    <row r="152" spans="1:15" ht="12.75" x14ac:dyDescent="0.2">
      <c r="A152" s="25">
        <v>136</v>
      </c>
      <c r="B152" s="20" t="s">
        <v>230</v>
      </c>
      <c r="C152" s="13" t="s">
        <v>231</v>
      </c>
      <c r="D152" s="39">
        <f>КС!D149</f>
        <v>0</v>
      </c>
      <c r="E152" s="39">
        <f>'Свод 2023 БП'!E149</f>
        <v>161662529</v>
      </c>
      <c r="F152" s="39">
        <f>'АПУ профилактика 1-24'!D150+'АПУ профилактика 1-24'!N150+'АПУ неотл.пом. 1-24'!D149+'АПУ обращения 1-24'!D149+'ОДИ ПГГ Пр.1-24'!D149+'ОДИ МЗ РБ Пр.18-23'!D149+'ФАП (01-24)'!D149+'Тестирование на грипп Пр.1-24'!D149+'Свод 2023 БП'!O149</f>
        <v>434076953</v>
      </c>
      <c r="G152" s="43"/>
      <c r="H152" s="39">
        <f>' СМП (1-24)'!D149</f>
        <v>0</v>
      </c>
      <c r="I152" s="39">
        <f>'Гемодиализ (пр.19-23)'!D149</f>
        <v>0</v>
      </c>
      <c r="J152" s="39">
        <f>'Мед.реаб.(АПУ,ДС,КС) 1-24'!D149</f>
        <v>0</v>
      </c>
      <c r="K152" s="39">
        <f t="shared" si="9"/>
        <v>595739482</v>
      </c>
      <c r="L152" s="48">
        <v>75396000</v>
      </c>
      <c r="M152" s="83">
        <v>128063890.83</v>
      </c>
      <c r="N152" s="83">
        <v>0</v>
      </c>
      <c r="O152" s="47">
        <f t="shared" si="8"/>
        <v>799199372.83000004</v>
      </c>
    </row>
    <row r="153" spans="1:15" ht="12.75" x14ac:dyDescent="0.2">
      <c r="A153" s="25">
        <v>137</v>
      </c>
      <c r="B153" s="31" t="s">
        <v>278</v>
      </c>
      <c r="C153" s="32" t="s">
        <v>279</v>
      </c>
      <c r="D153" s="39">
        <f>КС!D150</f>
        <v>0</v>
      </c>
      <c r="E153" s="39">
        <f>'Свод 2023 БП'!E150</f>
        <v>0</v>
      </c>
      <c r="F153" s="39">
        <f>'АПУ профилактика 1-24'!D151+'АПУ профилактика 1-24'!N151+'АПУ неотл.пом. 1-24'!D150+'АПУ обращения 1-24'!D150+'ОДИ ПГГ Пр.1-24'!D150+'ОДИ МЗ РБ Пр.18-23'!D150+'ФАП (01-24)'!D150+'Тестирование на грипп Пр.1-24'!D150+'Свод 2023 БП'!O150</f>
        <v>0</v>
      </c>
      <c r="G153" s="43"/>
      <c r="H153" s="39">
        <f>' СМП (1-24)'!D150</f>
        <v>0</v>
      </c>
      <c r="I153" s="39">
        <f>'Гемодиализ (пр.19-23)'!D150</f>
        <v>0</v>
      </c>
      <c r="J153" s="39">
        <f>'Мед.реаб.(АПУ,ДС,КС) 1-24'!D150</f>
        <v>0</v>
      </c>
      <c r="K153" s="39">
        <f t="shared" si="9"/>
        <v>0</v>
      </c>
      <c r="L153" s="48">
        <v>440066558.41000003</v>
      </c>
      <c r="M153" s="83"/>
      <c r="N153" s="83">
        <v>0</v>
      </c>
      <c r="O153" s="47">
        <f t="shared" si="8"/>
        <v>440066558.41000003</v>
      </c>
    </row>
    <row r="154" spans="1:15" ht="12.75" x14ac:dyDescent="0.2">
      <c r="A154" s="25">
        <v>138</v>
      </c>
      <c r="B154" s="33" t="s">
        <v>280</v>
      </c>
      <c r="C154" s="34" t="s">
        <v>281</v>
      </c>
      <c r="D154" s="39">
        <f>КС!D151</f>
        <v>0</v>
      </c>
      <c r="E154" s="39">
        <f>'Свод 2023 БП'!E151</f>
        <v>0</v>
      </c>
      <c r="F154" s="39">
        <f>'АПУ профилактика 1-24'!D152+'АПУ профилактика 1-24'!N152+'АПУ неотл.пом. 1-24'!D151+'АПУ обращения 1-24'!D151+'ОДИ ПГГ Пр.1-24'!D151+'ОДИ МЗ РБ Пр.18-23'!D151+'ФАП (01-24)'!D151+'Тестирование на грипп Пр.1-24'!D151+'Свод 2023 БП'!O151</f>
        <v>0</v>
      </c>
      <c r="G154" s="43"/>
      <c r="H154" s="39">
        <f>' СМП (1-24)'!D151</f>
        <v>0</v>
      </c>
      <c r="I154" s="39">
        <f>'Гемодиализ (пр.19-23)'!D151</f>
        <v>0</v>
      </c>
      <c r="J154" s="39">
        <f>'Мед.реаб.(АПУ,ДС,КС) 1-24'!D151</f>
        <v>0</v>
      </c>
      <c r="K154" s="39">
        <f t="shared" si="9"/>
        <v>0</v>
      </c>
      <c r="L154" s="48">
        <v>280259014.74000001</v>
      </c>
      <c r="M154" s="83"/>
      <c r="N154" s="83">
        <v>0</v>
      </c>
      <c r="O154" s="47">
        <f t="shared" si="8"/>
        <v>280259014.74000001</v>
      </c>
    </row>
    <row r="155" spans="1:15" ht="12.75" x14ac:dyDescent="0.2">
      <c r="A155" s="25">
        <v>139</v>
      </c>
      <c r="B155" s="35" t="s">
        <v>282</v>
      </c>
      <c r="C155" s="36" t="s">
        <v>283</v>
      </c>
      <c r="D155" s="39">
        <f>КС!D152</f>
        <v>0</v>
      </c>
      <c r="E155" s="39">
        <f>'Свод 2023 БП'!E152</f>
        <v>0</v>
      </c>
      <c r="F155" s="39">
        <f>'АПУ профилактика 1-24'!D153+'АПУ профилактика 1-24'!N153+'АПУ неотл.пом. 1-24'!D152+'АПУ обращения 1-24'!D152+'ОДИ ПГГ Пр.1-24'!D152+'ОДИ МЗ РБ Пр.18-23'!D152+'ФАП (01-24)'!D152+'Тестирование на грипп Пр.1-24'!D152+'Свод 2023 БП'!O152</f>
        <v>0</v>
      </c>
      <c r="G155" s="43"/>
      <c r="H155" s="39">
        <f>' СМП (1-24)'!D152</f>
        <v>0</v>
      </c>
      <c r="I155" s="39">
        <f>'Гемодиализ (пр.19-23)'!D152</f>
        <v>0</v>
      </c>
      <c r="J155" s="39">
        <f>'Мед.реаб.(АПУ,ДС,КС) 1-24'!D152</f>
        <v>0</v>
      </c>
      <c r="K155" s="39">
        <f t="shared" si="9"/>
        <v>0</v>
      </c>
      <c r="L155" s="48">
        <v>1789486611.25</v>
      </c>
      <c r="M155" s="83"/>
      <c r="N155" s="83">
        <v>0</v>
      </c>
      <c r="O155" s="47">
        <f t="shared" si="8"/>
        <v>1789486611.25</v>
      </c>
    </row>
    <row r="156" spans="1:15" x14ac:dyDescent="0.2">
      <c r="A156" s="25">
        <v>140</v>
      </c>
      <c r="B156" s="25" t="s">
        <v>288</v>
      </c>
      <c r="C156" s="37" t="s">
        <v>289</v>
      </c>
      <c r="D156" s="39">
        <f>КС!D153</f>
        <v>0</v>
      </c>
      <c r="E156" s="39">
        <f>'Свод 2023 БП'!E153</f>
        <v>0</v>
      </c>
      <c r="F156" s="39">
        <f>'АПУ профилактика 1-24'!D154+'АПУ профилактика 1-24'!N154+'АПУ неотл.пом. 1-24'!D153+'АПУ обращения 1-24'!D153+'ОДИ ПГГ Пр.1-24'!D153+'ОДИ МЗ РБ Пр.18-23'!D153+'ФАП (01-24)'!D153+'Тестирование на грипп Пр.1-24'!D153+'Свод 2023 БП'!O153</f>
        <v>0</v>
      </c>
      <c r="G156" s="43"/>
      <c r="H156" s="39">
        <f>' СМП (1-24)'!D153</f>
        <v>0</v>
      </c>
      <c r="I156" s="39">
        <f>'Гемодиализ (пр.19-23)'!D153</f>
        <v>0</v>
      </c>
      <c r="J156" s="39">
        <f>'Мед.реаб.(АПУ,ДС,КС) 1-24'!D153</f>
        <v>21992239</v>
      </c>
      <c r="K156" s="39">
        <f t="shared" si="9"/>
        <v>21992239</v>
      </c>
      <c r="L156" s="48">
        <v>0</v>
      </c>
      <c r="M156" s="83"/>
      <c r="N156" s="83">
        <v>294426</v>
      </c>
      <c r="O156" s="47">
        <f t="shared" si="8"/>
        <v>22286665</v>
      </c>
    </row>
    <row r="157" spans="1:15" x14ac:dyDescent="0.2">
      <c r="A157" s="25">
        <v>141</v>
      </c>
      <c r="B157" s="85" t="s">
        <v>395</v>
      </c>
      <c r="C157" s="37" t="s">
        <v>394</v>
      </c>
      <c r="D157" s="39">
        <f>КС!D154</f>
        <v>0</v>
      </c>
      <c r="E157" s="39">
        <f>'Свод 2023 БП'!E154</f>
        <v>0</v>
      </c>
      <c r="F157" s="39">
        <f>'АПУ профилактика 1-24'!D155+'АПУ профилактика 1-24'!N155+'АПУ неотл.пом. 1-24'!D154+'АПУ обращения 1-24'!D154+'ОДИ ПГГ Пр.1-24'!D154+'ОДИ МЗ РБ Пр.18-23'!D154+'ФАП (01-24)'!D154+'Тестирование на грипп Пр.1-24'!D154+'Свод 2023 БП'!O154</f>
        <v>0</v>
      </c>
      <c r="G157" s="43"/>
      <c r="H157" s="39">
        <f>' СМП (1-24)'!D154</f>
        <v>0</v>
      </c>
      <c r="I157" s="39">
        <f>'Гемодиализ (пр.19-23)'!D154</f>
        <v>0</v>
      </c>
      <c r="J157" s="39">
        <f>'Мед.реаб.(АПУ,ДС,КС) 1-24'!D154</f>
        <v>0</v>
      </c>
      <c r="K157" s="39">
        <f t="shared" ref="K157" si="10">D157+E157+F157+H157+I157+J157</f>
        <v>0</v>
      </c>
      <c r="L157" s="48">
        <v>5113916.5</v>
      </c>
      <c r="M157" s="83"/>
      <c r="N157" s="83">
        <v>0</v>
      </c>
      <c r="O157" s="47">
        <f t="shared" si="8"/>
        <v>5113916.5</v>
      </c>
    </row>
    <row r="158" spans="1:15" x14ac:dyDescent="0.2">
      <c r="A158" s="25">
        <v>142</v>
      </c>
      <c r="B158" s="88" t="s">
        <v>407</v>
      </c>
      <c r="C158" s="37" t="s">
        <v>406</v>
      </c>
      <c r="D158" s="39">
        <f>КС!D155</f>
        <v>0</v>
      </c>
      <c r="E158" s="39">
        <f>'Свод 2023 БП'!E155</f>
        <v>0</v>
      </c>
      <c r="F158" s="39">
        <f>'АПУ профилактика 1-24'!D156+'АПУ профилактика 1-24'!N156+'АПУ неотл.пом. 1-24'!D155+'АПУ обращения 1-24'!D155+'ОДИ ПГГ Пр.1-24'!D155+'ОДИ МЗ РБ Пр.18-23'!D155+'ФАП (01-24)'!D155+'Тестирование на грипп Пр.1-24'!D155+'Свод 2023 БП'!O155</f>
        <v>0</v>
      </c>
      <c r="G158" s="43"/>
      <c r="H158" s="39">
        <f>' СМП (1-24)'!D155</f>
        <v>0</v>
      </c>
      <c r="I158" s="39">
        <f>'Гемодиализ (пр.19-23)'!D155</f>
        <v>0</v>
      </c>
      <c r="J158" s="39">
        <f>'Мед.реаб.(АПУ,ДС,КС) 1-24'!D155</f>
        <v>0</v>
      </c>
      <c r="K158" s="39">
        <f t="shared" ref="K158" si="11">D158+E158+F158+H158+I158+J158</f>
        <v>0</v>
      </c>
      <c r="L158" s="48">
        <v>22186717.5</v>
      </c>
      <c r="M158" s="83"/>
      <c r="N158" s="83">
        <v>0</v>
      </c>
      <c r="O158" s="47">
        <f t="shared" si="8"/>
        <v>22186717.5</v>
      </c>
    </row>
  </sheetData>
  <mergeCells count="21">
    <mergeCell ref="A5:O5"/>
    <mergeCell ref="A7:A10"/>
    <mergeCell ref="B7:B10"/>
    <mergeCell ref="C7:C10"/>
    <mergeCell ref="D7:K7"/>
    <mergeCell ref="D8:D10"/>
    <mergeCell ref="E8:E10"/>
    <mergeCell ref="H8:H10"/>
    <mergeCell ref="I8:I10"/>
    <mergeCell ref="L8:L10"/>
    <mergeCell ref="L7:M7"/>
    <mergeCell ref="M8:M10"/>
    <mergeCell ref="A96:A99"/>
    <mergeCell ref="B96:B99"/>
    <mergeCell ref="F8:G10"/>
    <mergeCell ref="O7:O10"/>
    <mergeCell ref="J8:J10"/>
    <mergeCell ref="K8:K10"/>
    <mergeCell ref="A11:C11"/>
    <mergeCell ref="A13:C13"/>
    <mergeCell ref="N7:N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55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21" sqref="M2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13.42578125" style="8" customWidth="1"/>
    <col min="13" max="13" width="11.7109375" style="8" customWidth="1"/>
    <col min="14" max="14" width="12.42578125" style="8" customWidth="1"/>
    <col min="15" max="15" width="11.5703125" style="8" customWidth="1"/>
    <col min="16" max="16" width="13.42578125" style="8" customWidth="1"/>
    <col min="17" max="17" width="12.42578125" style="8" customWidth="1"/>
    <col min="18" max="16384" width="9.140625" style="8"/>
  </cols>
  <sheetData>
    <row r="2" spans="1:17" ht="32.25" customHeight="1" x14ac:dyDescent="0.2">
      <c r="A2" s="206" t="s">
        <v>383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7" x14ac:dyDescent="0.2">
      <c r="C3" s="9"/>
      <c r="K3" s="8" t="s">
        <v>308</v>
      </c>
    </row>
    <row r="4" spans="1:17" s="2" customFormat="1" ht="15.75" customHeight="1" x14ac:dyDescent="0.2">
      <c r="A4" s="196" t="s">
        <v>46</v>
      </c>
      <c r="B4" s="196" t="s">
        <v>59</v>
      </c>
      <c r="C4" s="197" t="s">
        <v>47</v>
      </c>
      <c r="D4" s="246" t="s">
        <v>255</v>
      </c>
      <c r="E4" s="245" t="s">
        <v>58</v>
      </c>
      <c r="F4" s="245"/>
      <c r="G4" s="245"/>
      <c r="H4" s="245"/>
      <c r="I4" s="245"/>
      <c r="J4" s="245"/>
      <c r="K4" s="245"/>
    </row>
    <row r="5" spans="1:17" ht="25.5" customHeight="1" x14ac:dyDescent="0.2">
      <c r="A5" s="196"/>
      <c r="B5" s="196"/>
      <c r="C5" s="197"/>
      <c r="D5" s="247"/>
      <c r="E5" s="245" t="s">
        <v>352</v>
      </c>
      <c r="F5" s="245" t="s">
        <v>353</v>
      </c>
      <c r="G5" s="245" t="s">
        <v>354</v>
      </c>
      <c r="H5" s="245" t="s">
        <v>355</v>
      </c>
      <c r="I5" s="245" t="s">
        <v>356</v>
      </c>
      <c r="J5" s="245" t="s">
        <v>357</v>
      </c>
      <c r="K5" s="245" t="s">
        <v>358</v>
      </c>
    </row>
    <row r="6" spans="1:17" ht="14.25" customHeight="1" x14ac:dyDescent="0.2">
      <c r="A6" s="196"/>
      <c r="B6" s="196"/>
      <c r="C6" s="197"/>
      <c r="D6" s="247"/>
      <c r="E6" s="245"/>
      <c r="F6" s="245"/>
      <c r="G6" s="245"/>
      <c r="H6" s="245"/>
      <c r="I6" s="245"/>
      <c r="J6" s="245"/>
      <c r="K6" s="245"/>
    </row>
    <row r="7" spans="1:17" ht="21.75" customHeight="1" x14ac:dyDescent="0.2">
      <c r="A7" s="196"/>
      <c r="B7" s="196"/>
      <c r="C7" s="197"/>
      <c r="D7" s="248"/>
      <c r="E7" s="245"/>
      <c r="F7" s="245"/>
      <c r="G7" s="245"/>
      <c r="H7" s="245"/>
      <c r="I7" s="245"/>
      <c r="J7" s="245"/>
      <c r="K7" s="245"/>
    </row>
    <row r="8" spans="1:17" s="2" customFormat="1" x14ac:dyDescent="0.2">
      <c r="A8" s="184" t="s">
        <v>248</v>
      </c>
      <c r="B8" s="184"/>
      <c r="C8" s="184"/>
      <c r="D8" s="40">
        <f>D9+D10</f>
        <v>1712897694</v>
      </c>
      <c r="E8" s="40">
        <f t="shared" ref="E8:K8" si="0">E9+E10</f>
        <v>650973513</v>
      </c>
      <c r="F8" s="40">
        <f t="shared" si="0"/>
        <v>351557767</v>
      </c>
      <c r="G8" s="40">
        <f t="shared" si="0"/>
        <v>228584393</v>
      </c>
      <c r="H8" s="40">
        <f t="shared" si="0"/>
        <v>127475830</v>
      </c>
      <c r="I8" s="40">
        <f t="shared" si="0"/>
        <v>117583759</v>
      </c>
      <c r="J8" s="40">
        <f t="shared" si="0"/>
        <v>59311055</v>
      </c>
      <c r="K8" s="40">
        <f t="shared" si="0"/>
        <v>177411377</v>
      </c>
      <c r="L8" s="73"/>
      <c r="M8" s="73"/>
      <c r="N8" s="73"/>
      <c r="O8" s="73"/>
      <c r="P8" s="73"/>
      <c r="Q8" s="73"/>
    </row>
    <row r="9" spans="1:17" s="3" customFormat="1" ht="11.25" customHeight="1" x14ac:dyDescent="0.2">
      <c r="A9" s="5"/>
      <c r="B9" s="5"/>
      <c r="C9" s="11" t="s">
        <v>56</v>
      </c>
      <c r="D9" s="69">
        <v>0</v>
      </c>
      <c r="E9" s="69"/>
      <c r="F9" s="69"/>
      <c r="G9" s="69"/>
      <c r="H9" s="69"/>
      <c r="I9" s="69"/>
      <c r="J9" s="69"/>
      <c r="K9" s="69"/>
      <c r="L9" s="73"/>
      <c r="M9" s="73"/>
      <c r="N9" s="73"/>
      <c r="O9" s="73"/>
      <c r="P9" s="73"/>
      <c r="Q9" s="73"/>
    </row>
    <row r="10" spans="1:17" s="2" customFormat="1" x14ac:dyDescent="0.2">
      <c r="A10" s="184" t="s">
        <v>247</v>
      </c>
      <c r="B10" s="184"/>
      <c r="C10" s="184"/>
      <c r="D10" s="40">
        <f>SUM(D11:D155)-D93</f>
        <v>1712897694</v>
      </c>
      <c r="E10" s="40">
        <f t="shared" ref="E10:K10" si="1">SUM(E11:E155)-E93</f>
        <v>650973513</v>
      </c>
      <c r="F10" s="40">
        <f t="shared" si="1"/>
        <v>351557767</v>
      </c>
      <c r="G10" s="40">
        <f t="shared" si="1"/>
        <v>228584393</v>
      </c>
      <c r="H10" s="40">
        <f t="shared" si="1"/>
        <v>127475830</v>
      </c>
      <c r="I10" s="40">
        <f t="shared" si="1"/>
        <v>117583759</v>
      </c>
      <c r="J10" s="40">
        <f t="shared" si="1"/>
        <v>59311055</v>
      </c>
      <c r="K10" s="40">
        <f t="shared" si="1"/>
        <v>177411377</v>
      </c>
      <c r="L10" s="73"/>
      <c r="M10" s="73"/>
      <c r="N10" s="73"/>
      <c r="O10" s="73"/>
      <c r="P10" s="73"/>
      <c r="Q10" s="73"/>
    </row>
    <row r="11" spans="1:17" s="1" customFormat="1" ht="12" customHeight="1" x14ac:dyDescent="0.2">
      <c r="A11" s="25">
        <v>1</v>
      </c>
      <c r="B11" s="12" t="s">
        <v>60</v>
      </c>
      <c r="C11" s="10" t="s">
        <v>44</v>
      </c>
      <c r="D11" s="69">
        <f t="shared" ref="D11:D75" si="2">SUM(E11:K11)</f>
        <v>1309675</v>
      </c>
      <c r="E11" s="70">
        <v>0</v>
      </c>
      <c r="F11" s="70">
        <v>0</v>
      </c>
      <c r="G11" s="70">
        <v>966280</v>
      </c>
      <c r="H11" s="70">
        <v>343395</v>
      </c>
      <c r="I11" s="70">
        <v>0</v>
      </c>
      <c r="J11" s="70">
        <v>0</v>
      </c>
      <c r="K11" s="70">
        <v>0</v>
      </c>
      <c r="L11" s="73"/>
      <c r="M11" s="73"/>
      <c r="N11" s="73"/>
      <c r="O11" s="73"/>
      <c r="P11" s="73"/>
      <c r="Q11" s="73"/>
    </row>
    <row r="12" spans="1:17" s="1" customFormat="1" ht="12.75" x14ac:dyDescent="0.2">
      <c r="A12" s="25">
        <v>2</v>
      </c>
      <c r="B12" s="14" t="s">
        <v>61</v>
      </c>
      <c r="C12" s="10" t="s">
        <v>232</v>
      </c>
      <c r="D12" s="69">
        <f t="shared" si="2"/>
        <v>1400095</v>
      </c>
      <c r="E12" s="70">
        <v>0</v>
      </c>
      <c r="F12" s="70">
        <v>0</v>
      </c>
      <c r="G12" s="70">
        <v>1036272</v>
      </c>
      <c r="H12" s="70">
        <v>363823</v>
      </c>
      <c r="I12" s="70">
        <v>0</v>
      </c>
      <c r="J12" s="70">
        <v>0</v>
      </c>
      <c r="K12" s="70">
        <v>0</v>
      </c>
      <c r="L12" s="73"/>
      <c r="M12" s="73"/>
      <c r="N12" s="73"/>
      <c r="O12" s="73"/>
      <c r="P12" s="73"/>
      <c r="Q12" s="73"/>
    </row>
    <row r="13" spans="1:17" s="22" customFormat="1" ht="12.75" x14ac:dyDescent="0.2">
      <c r="A13" s="25">
        <v>3</v>
      </c>
      <c r="B13" s="27" t="s">
        <v>62</v>
      </c>
      <c r="C13" s="21" t="s">
        <v>5</v>
      </c>
      <c r="D13" s="69">
        <f t="shared" si="2"/>
        <v>14746668</v>
      </c>
      <c r="E13" s="70">
        <v>7340989</v>
      </c>
      <c r="F13" s="70">
        <v>0</v>
      </c>
      <c r="G13" s="70">
        <v>3678717</v>
      </c>
      <c r="H13" s="70">
        <v>1384657</v>
      </c>
      <c r="I13" s="70">
        <v>2342305</v>
      </c>
      <c r="J13" s="70">
        <v>0</v>
      </c>
      <c r="K13" s="70">
        <v>0</v>
      </c>
      <c r="L13" s="73"/>
      <c r="M13" s="73"/>
      <c r="N13" s="73"/>
      <c r="O13" s="73"/>
      <c r="P13" s="73"/>
      <c r="Q13" s="73"/>
    </row>
    <row r="14" spans="1:17" s="1" customFormat="1" ht="14.25" customHeight="1" x14ac:dyDescent="0.2">
      <c r="A14" s="25">
        <v>4</v>
      </c>
      <c r="B14" s="12" t="s">
        <v>63</v>
      </c>
      <c r="C14" s="10" t="s">
        <v>233</v>
      </c>
      <c r="D14" s="69">
        <f t="shared" si="2"/>
        <v>804762</v>
      </c>
      <c r="E14" s="70">
        <v>0</v>
      </c>
      <c r="F14" s="70">
        <v>0</v>
      </c>
      <c r="G14" s="70">
        <v>398666</v>
      </c>
      <c r="H14" s="70">
        <v>405653</v>
      </c>
      <c r="I14" s="70">
        <v>0</v>
      </c>
      <c r="J14" s="70">
        <v>0</v>
      </c>
      <c r="K14" s="70">
        <v>443</v>
      </c>
      <c r="L14" s="73"/>
      <c r="M14" s="73"/>
      <c r="N14" s="73"/>
      <c r="O14" s="73"/>
      <c r="P14" s="73"/>
      <c r="Q14" s="73"/>
    </row>
    <row r="15" spans="1:17" s="1" customFormat="1" ht="12.75" x14ac:dyDescent="0.2">
      <c r="A15" s="25">
        <v>5</v>
      </c>
      <c r="B15" s="12" t="s">
        <v>64</v>
      </c>
      <c r="C15" s="10" t="s">
        <v>8</v>
      </c>
      <c r="D15" s="69">
        <f t="shared" si="2"/>
        <v>1552454</v>
      </c>
      <c r="E15" s="70">
        <v>0</v>
      </c>
      <c r="F15" s="70">
        <v>0</v>
      </c>
      <c r="G15" s="70">
        <v>1071512</v>
      </c>
      <c r="H15" s="70">
        <v>480942</v>
      </c>
      <c r="I15" s="70">
        <v>0</v>
      </c>
      <c r="J15" s="70">
        <v>0</v>
      </c>
      <c r="K15" s="70">
        <v>0</v>
      </c>
      <c r="L15" s="73"/>
      <c r="M15" s="73"/>
      <c r="N15" s="73"/>
      <c r="O15" s="73"/>
      <c r="P15" s="73"/>
      <c r="Q15" s="73"/>
    </row>
    <row r="16" spans="1:17" s="22" customFormat="1" ht="12.75" x14ac:dyDescent="0.2">
      <c r="A16" s="25">
        <v>6</v>
      </c>
      <c r="B16" s="27" t="s">
        <v>65</v>
      </c>
      <c r="C16" s="21" t="s">
        <v>66</v>
      </c>
      <c r="D16" s="69">
        <f t="shared" si="2"/>
        <v>74558438</v>
      </c>
      <c r="E16" s="70">
        <v>32339093</v>
      </c>
      <c r="F16" s="70">
        <v>11430273</v>
      </c>
      <c r="G16" s="70">
        <v>3240545</v>
      </c>
      <c r="H16" s="70">
        <v>4585165</v>
      </c>
      <c r="I16" s="70">
        <v>4916557</v>
      </c>
      <c r="J16" s="70">
        <v>0</v>
      </c>
      <c r="K16" s="70">
        <v>18046805</v>
      </c>
      <c r="L16" s="73"/>
      <c r="M16" s="73"/>
      <c r="N16" s="73"/>
      <c r="O16" s="73"/>
      <c r="P16" s="73"/>
      <c r="Q16" s="73"/>
    </row>
    <row r="17" spans="1:17" s="1" customFormat="1" ht="12.75" x14ac:dyDescent="0.2">
      <c r="A17" s="25">
        <v>7</v>
      </c>
      <c r="B17" s="12" t="s">
        <v>67</v>
      </c>
      <c r="C17" s="10" t="s">
        <v>234</v>
      </c>
      <c r="D17" s="69">
        <f t="shared" si="2"/>
        <v>14900062</v>
      </c>
      <c r="E17" s="70">
        <v>5036286</v>
      </c>
      <c r="F17" s="70">
        <v>0</v>
      </c>
      <c r="G17" s="70">
        <v>80900</v>
      </c>
      <c r="H17" s="70">
        <v>1601699</v>
      </c>
      <c r="I17" s="70">
        <v>0</v>
      </c>
      <c r="J17" s="70">
        <v>0</v>
      </c>
      <c r="K17" s="70">
        <v>8181177</v>
      </c>
      <c r="L17" s="73"/>
      <c r="M17" s="73"/>
      <c r="N17" s="73"/>
      <c r="O17" s="73"/>
      <c r="P17" s="73"/>
      <c r="Q17" s="73"/>
    </row>
    <row r="18" spans="1:17" s="1" customFormat="1" ht="12.75" x14ac:dyDescent="0.2">
      <c r="A18" s="25">
        <v>8</v>
      </c>
      <c r="B18" s="26" t="s">
        <v>68</v>
      </c>
      <c r="C18" s="10" t="s">
        <v>17</v>
      </c>
      <c r="D18" s="69">
        <f t="shared" si="2"/>
        <v>989177</v>
      </c>
      <c r="E18" s="70">
        <v>0</v>
      </c>
      <c r="F18" s="70">
        <v>0</v>
      </c>
      <c r="G18" s="70">
        <v>582551</v>
      </c>
      <c r="H18" s="70">
        <v>406626</v>
      </c>
      <c r="I18" s="70">
        <v>0</v>
      </c>
      <c r="J18" s="70">
        <v>0</v>
      </c>
      <c r="K18" s="70">
        <v>0</v>
      </c>
      <c r="L18" s="73"/>
      <c r="M18" s="73"/>
      <c r="N18" s="73"/>
      <c r="O18" s="73"/>
      <c r="P18" s="73"/>
      <c r="Q18" s="73"/>
    </row>
    <row r="19" spans="1:17" s="1" customFormat="1" ht="12.75" x14ac:dyDescent="0.2">
      <c r="A19" s="25">
        <v>9</v>
      </c>
      <c r="B19" s="26" t="s">
        <v>69</v>
      </c>
      <c r="C19" s="10" t="s">
        <v>6</v>
      </c>
      <c r="D19" s="69">
        <f t="shared" si="2"/>
        <v>1380208</v>
      </c>
      <c r="E19" s="70">
        <v>0</v>
      </c>
      <c r="F19" s="70">
        <v>0</v>
      </c>
      <c r="G19" s="70">
        <v>989146</v>
      </c>
      <c r="H19" s="70">
        <v>391062</v>
      </c>
      <c r="I19" s="70">
        <v>0</v>
      </c>
      <c r="J19" s="70">
        <v>0</v>
      </c>
      <c r="K19" s="70">
        <v>0</v>
      </c>
      <c r="L19" s="73"/>
      <c r="M19" s="73"/>
      <c r="N19" s="73"/>
      <c r="O19" s="73"/>
      <c r="P19" s="73"/>
      <c r="Q19" s="73"/>
    </row>
    <row r="20" spans="1:17" s="1" customFormat="1" ht="12.75" x14ac:dyDescent="0.2">
      <c r="A20" s="25">
        <v>10</v>
      </c>
      <c r="B20" s="26" t="s">
        <v>70</v>
      </c>
      <c r="C20" s="10" t="s">
        <v>18</v>
      </c>
      <c r="D20" s="69">
        <f t="shared" si="2"/>
        <v>1827618</v>
      </c>
      <c r="E20" s="70">
        <v>0</v>
      </c>
      <c r="F20" s="70">
        <v>0</v>
      </c>
      <c r="G20" s="70">
        <v>1313012</v>
      </c>
      <c r="H20" s="70">
        <v>514606</v>
      </c>
      <c r="I20" s="70">
        <v>0</v>
      </c>
      <c r="J20" s="70">
        <v>0</v>
      </c>
      <c r="K20" s="70">
        <v>0</v>
      </c>
      <c r="L20" s="73"/>
      <c r="M20" s="73"/>
      <c r="N20" s="73"/>
      <c r="O20" s="73"/>
      <c r="P20" s="73"/>
      <c r="Q20" s="73"/>
    </row>
    <row r="21" spans="1:17" s="1" customFormat="1" ht="12.75" x14ac:dyDescent="0.2">
      <c r="A21" s="25">
        <v>11</v>
      </c>
      <c r="B21" s="26" t="s">
        <v>71</v>
      </c>
      <c r="C21" s="10" t="s">
        <v>7</v>
      </c>
      <c r="D21" s="69">
        <f t="shared" si="2"/>
        <v>1505173</v>
      </c>
      <c r="E21" s="70">
        <v>0</v>
      </c>
      <c r="F21" s="70">
        <v>0</v>
      </c>
      <c r="G21" s="70">
        <v>1070985</v>
      </c>
      <c r="H21" s="70">
        <v>434188</v>
      </c>
      <c r="I21" s="70">
        <v>0</v>
      </c>
      <c r="J21" s="70">
        <v>0</v>
      </c>
      <c r="K21" s="70">
        <v>0</v>
      </c>
      <c r="L21" s="73"/>
      <c r="M21" s="73"/>
      <c r="N21" s="73"/>
      <c r="O21" s="73"/>
      <c r="P21" s="73"/>
      <c r="Q21" s="73"/>
    </row>
    <row r="22" spans="1:17" s="1" customFormat="1" ht="12.75" x14ac:dyDescent="0.2">
      <c r="A22" s="25">
        <v>12</v>
      </c>
      <c r="B22" s="26" t="s">
        <v>72</v>
      </c>
      <c r="C22" s="10" t="s">
        <v>19</v>
      </c>
      <c r="D22" s="69">
        <f t="shared" si="2"/>
        <v>1609239</v>
      </c>
      <c r="E22" s="70">
        <v>0</v>
      </c>
      <c r="F22" s="70">
        <v>0</v>
      </c>
      <c r="G22" s="70">
        <v>549677</v>
      </c>
      <c r="H22" s="70">
        <v>1059562</v>
      </c>
      <c r="I22" s="70">
        <v>0</v>
      </c>
      <c r="J22" s="70">
        <v>0</v>
      </c>
      <c r="K22" s="70">
        <v>0</v>
      </c>
      <c r="L22" s="73"/>
      <c r="M22" s="73"/>
      <c r="N22" s="73"/>
      <c r="O22" s="73"/>
      <c r="P22" s="73"/>
      <c r="Q22" s="73"/>
    </row>
    <row r="23" spans="1:17" s="1" customFormat="1" ht="12.75" x14ac:dyDescent="0.2">
      <c r="A23" s="25">
        <v>13</v>
      </c>
      <c r="B23" s="26" t="s">
        <v>256</v>
      </c>
      <c r="C23" s="10" t="s">
        <v>257</v>
      </c>
      <c r="D23" s="69">
        <f t="shared" si="2"/>
        <v>4405629</v>
      </c>
      <c r="E23" s="70">
        <v>0</v>
      </c>
      <c r="F23" s="70">
        <v>0</v>
      </c>
      <c r="G23" s="70">
        <v>4306447</v>
      </c>
      <c r="H23" s="70">
        <v>99182</v>
      </c>
      <c r="I23" s="70">
        <v>0</v>
      </c>
      <c r="J23" s="70">
        <v>0</v>
      </c>
      <c r="K23" s="70">
        <v>0</v>
      </c>
      <c r="L23" s="73"/>
      <c r="M23" s="73"/>
      <c r="N23" s="73"/>
      <c r="O23" s="73"/>
      <c r="P23" s="73"/>
      <c r="Q23" s="73"/>
    </row>
    <row r="24" spans="1:17" s="1" customFormat="1" ht="12.75" x14ac:dyDescent="0.2">
      <c r="A24" s="25">
        <v>14</v>
      </c>
      <c r="B24" s="12" t="s">
        <v>73</v>
      </c>
      <c r="C24" s="10" t="s">
        <v>74</v>
      </c>
      <c r="D24" s="69">
        <f t="shared" si="2"/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3"/>
      <c r="M24" s="73"/>
      <c r="N24" s="73"/>
      <c r="O24" s="73"/>
      <c r="P24" s="73"/>
      <c r="Q24" s="73"/>
    </row>
    <row r="25" spans="1:17" s="1" customFormat="1" ht="12.75" x14ac:dyDescent="0.2">
      <c r="A25" s="25">
        <v>15</v>
      </c>
      <c r="B25" s="26" t="s">
        <v>75</v>
      </c>
      <c r="C25" s="10" t="s">
        <v>22</v>
      </c>
      <c r="D25" s="69">
        <f t="shared" si="2"/>
        <v>918361</v>
      </c>
      <c r="E25" s="70">
        <v>0</v>
      </c>
      <c r="F25" s="70">
        <v>0</v>
      </c>
      <c r="G25" s="70">
        <v>285367</v>
      </c>
      <c r="H25" s="70">
        <v>632994</v>
      </c>
      <c r="I25" s="70">
        <v>0</v>
      </c>
      <c r="J25" s="70">
        <v>0</v>
      </c>
      <c r="K25" s="70">
        <v>0</v>
      </c>
      <c r="L25" s="73"/>
      <c r="M25" s="73"/>
      <c r="N25" s="73"/>
      <c r="O25" s="73"/>
      <c r="P25" s="73"/>
      <c r="Q25" s="73"/>
    </row>
    <row r="26" spans="1:17" s="1" customFormat="1" ht="12.75" x14ac:dyDescent="0.2">
      <c r="A26" s="25">
        <v>16</v>
      </c>
      <c r="B26" s="26" t="s">
        <v>76</v>
      </c>
      <c r="C26" s="10" t="s">
        <v>10</v>
      </c>
      <c r="D26" s="69">
        <f t="shared" si="2"/>
        <v>728016</v>
      </c>
      <c r="E26" s="70">
        <v>0</v>
      </c>
      <c r="F26" s="70">
        <v>0</v>
      </c>
      <c r="G26" s="70">
        <v>14961</v>
      </c>
      <c r="H26" s="70">
        <v>713055</v>
      </c>
      <c r="I26" s="70">
        <v>0</v>
      </c>
      <c r="J26" s="70">
        <v>0</v>
      </c>
      <c r="K26" s="70">
        <v>0</v>
      </c>
      <c r="L26" s="73"/>
      <c r="M26" s="73"/>
      <c r="N26" s="73"/>
      <c r="O26" s="73"/>
      <c r="P26" s="73"/>
      <c r="Q26" s="73"/>
    </row>
    <row r="27" spans="1:17" s="1" customFormat="1" ht="12.75" x14ac:dyDescent="0.2">
      <c r="A27" s="25">
        <v>17</v>
      </c>
      <c r="B27" s="26" t="s">
        <v>77</v>
      </c>
      <c r="C27" s="10" t="s">
        <v>235</v>
      </c>
      <c r="D27" s="69">
        <f t="shared" si="2"/>
        <v>11026592</v>
      </c>
      <c r="E27" s="70">
        <v>6989571</v>
      </c>
      <c r="F27" s="70">
        <v>0</v>
      </c>
      <c r="G27" s="70">
        <v>2756734</v>
      </c>
      <c r="H27" s="70">
        <v>1280287</v>
      </c>
      <c r="I27" s="70">
        <v>0</v>
      </c>
      <c r="J27" s="70">
        <v>0</v>
      </c>
      <c r="K27" s="70">
        <v>0</v>
      </c>
      <c r="L27" s="73"/>
      <c r="M27" s="73"/>
      <c r="N27" s="73"/>
      <c r="O27" s="73"/>
      <c r="P27" s="73"/>
      <c r="Q27" s="73"/>
    </row>
    <row r="28" spans="1:17" s="22" customFormat="1" ht="12.75" x14ac:dyDescent="0.2">
      <c r="A28" s="25">
        <v>18</v>
      </c>
      <c r="B28" s="27" t="s">
        <v>78</v>
      </c>
      <c r="C28" s="21" t="s">
        <v>9</v>
      </c>
      <c r="D28" s="69">
        <f t="shared" si="2"/>
        <v>50129018</v>
      </c>
      <c r="E28" s="70">
        <v>20885957</v>
      </c>
      <c r="F28" s="70">
        <v>4038795</v>
      </c>
      <c r="G28" s="70">
        <v>6398053</v>
      </c>
      <c r="H28" s="70">
        <v>2594856</v>
      </c>
      <c r="I28" s="70">
        <v>3565343</v>
      </c>
      <c r="J28" s="70">
        <v>0</v>
      </c>
      <c r="K28" s="70">
        <v>12646014</v>
      </c>
      <c r="L28" s="73"/>
      <c r="M28" s="73"/>
      <c r="N28" s="73"/>
      <c r="O28" s="73"/>
      <c r="P28" s="73"/>
      <c r="Q28" s="73"/>
    </row>
    <row r="29" spans="1:17" s="1" customFormat="1" ht="12.75" x14ac:dyDescent="0.2">
      <c r="A29" s="25">
        <v>19</v>
      </c>
      <c r="B29" s="12" t="s">
        <v>79</v>
      </c>
      <c r="C29" s="10" t="s">
        <v>11</v>
      </c>
      <c r="D29" s="69">
        <f t="shared" si="2"/>
        <v>566872</v>
      </c>
      <c r="E29" s="70">
        <v>0</v>
      </c>
      <c r="F29" s="70">
        <v>0</v>
      </c>
      <c r="G29" s="70">
        <v>300328</v>
      </c>
      <c r="H29" s="70">
        <v>266544</v>
      </c>
      <c r="I29" s="70">
        <v>0</v>
      </c>
      <c r="J29" s="70">
        <v>0</v>
      </c>
      <c r="K29" s="70">
        <v>0</v>
      </c>
      <c r="L29" s="73"/>
      <c r="M29" s="73"/>
      <c r="N29" s="73"/>
      <c r="O29" s="73"/>
      <c r="P29" s="73"/>
      <c r="Q29" s="73"/>
    </row>
    <row r="30" spans="1:17" s="1" customFormat="1" ht="12.75" x14ac:dyDescent="0.2">
      <c r="A30" s="25">
        <v>20</v>
      </c>
      <c r="B30" s="12" t="s">
        <v>80</v>
      </c>
      <c r="C30" s="10" t="s">
        <v>236</v>
      </c>
      <c r="D30" s="69">
        <f t="shared" si="2"/>
        <v>305718</v>
      </c>
      <c r="E30" s="70">
        <v>0</v>
      </c>
      <c r="F30" s="70">
        <v>0</v>
      </c>
      <c r="G30" s="70">
        <v>0</v>
      </c>
      <c r="H30" s="70">
        <v>305718</v>
      </c>
      <c r="I30" s="70">
        <v>0</v>
      </c>
      <c r="J30" s="70">
        <v>0</v>
      </c>
      <c r="K30" s="70">
        <v>0</v>
      </c>
      <c r="L30" s="73"/>
      <c r="M30" s="73"/>
      <c r="N30" s="73"/>
      <c r="O30" s="73"/>
      <c r="P30" s="73"/>
      <c r="Q30" s="73"/>
    </row>
    <row r="31" spans="1:17" ht="12.75" x14ac:dyDescent="0.2">
      <c r="A31" s="25">
        <v>21</v>
      </c>
      <c r="B31" s="12" t="s">
        <v>81</v>
      </c>
      <c r="C31" s="10" t="s">
        <v>82</v>
      </c>
      <c r="D31" s="69">
        <f t="shared" si="2"/>
        <v>7032683</v>
      </c>
      <c r="E31" s="70">
        <v>1937623</v>
      </c>
      <c r="F31" s="70">
        <v>0</v>
      </c>
      <c r="G31" s="70">
        <v>3258229</v>
      </c>
      <c r="H31" s="70">
        <v>1836831</v>
      </c>
      <c r="I31" s="70">
        <v>0</v>
      </c>
      <c r="J31" s="70">
        <v>0</v>
      </c>
      <c r="K31" s="70">
        <v>0</v>
      </c>
      <c r="L31" s="73"/>
      <c r="M31" s="73"/>
      <c r="N31" s="73"/>
      <c r="O31" s="73"/>
      <c r="P31" s="73"/>
      <c r="Q31" s="73"/>
    </row>
    <row r="32" spans="1:17" s="22" customFormat="1" ht="12.75" x14ac:dyDescent="0.2">
      <c r="A32" s="25">
        <v>22</v>
      </c>
      <c r="B32" s="23" t="s">
        <v>83</v>
      </c>
      <c r="C32" s="21" t="s">
        <v>40</v>
      </c>
      <c r="D32" s="69">
        <f t="shared" si="2"/>
        <v>38105216</v>
      </c>
      <c r="E32" s="70">
        <v>12697148</v>
      </c>
      <c r="F32" s="70">
        <v>12091431</v>
      </c>
      <c r="G32" s="70">
        <v>5261449</v>
      </c>
      <c r="H32" s="70">
        <v>1477807</v>
      </c>
      <c r="I32" s="70">
        <v>0</v>
      </c>
      <c r="J32" s="70">
        <v>0</v>
      </c>
      <c r="K32" s="70">
        <v>6577381</v>
      </c>
      <c r="L32" s="73"/>
      <c r="M32" s="73"/>
      <c r="N32" s="73"/>
      <c r="O32" s="73"/>
      <c r="P32" s="73"/>
      <c r="Q32" s="73"/>
    </row>
    <row r="33" spans="1:17" s="22" customFormat="1" ht="12.75" x14ac:dyDescent="0.2">
      <c r="A33" s="25">
        <v>23</v>
      </c>
      <c r="B33" s="27" t="s">
        <v>84</v>
      </c>
      <c r="C33" s="21" t="s">
        <v>85</v>
      </c>
      <c r="D33" s="69">
        <f t="shared" si="2"/>
        <v>1069232</v>
      </c>
      <c r="E33" s="70">
        <v>0</v>
      </c>
      <c r="F33" s="70">
        <v>0</v>
      </c>
      <c r="G33" s="70">
        <v>739756</v>
      </c>
      <c r="H33" s="70">
        <v>329476</v>
      </c>
      <c r="I33" s="70">
        <v>0</v>
      </c>
      <c r="J33" s="70">
        <v>0</v>
      </c>
      <c r="K33" s="70">
        <v>0</v>
      </c>
      <c r="L33" s="73"/>
      <c r="M33" s="73"/>
      <c r="N33" s="73"/>
      <c r="O33" s="73"/>
      <c r="P33" s="73"/>
      <c r="Q33" s="73"/>
    </row>
    <row r="34" spans="1:17" s="1" customFormat="1" ht="12" customHeight="1" x14ac:dyDescent="0.2">
      <c r="A34" s="25">
        <v>24</v>
      </c>
      <c r="B34" s="26" t="s">
        <v>86</v>
      </c>
      <c r="C34" s="10" t="s">
        <v>87</v>
      </c>
      <c r="D34" s="69">
        <f t="shared" si="2"/>
        <v>11938118</v>
      </c>
      <c r="E34" s="70">
        <v>0</v>
      </c>
      <c r="F34" s="70">
        <v>11938118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3"/>
      <c r="M34" s="73"/>
      <c r="N34" s="73"/>
      <c r="O34" s="73"/>
      <c r="P34" s="73"/>
      <c r="Q34" s="73"/>
    </row>
    <row r="35" spans="1:17" s="1" customFormat="1" ht="24" x14ac:dyDescent="0.2">
      <c r="A35" s="25">
        <v>25</v>
      </c>
      <c r="B35" s="26" t="s">
        <v>88</v>
      </c>
      <c r="C35" s="10" t="s">
        <v>89</v>
      </c>
      <c r="D35" s="69">
        <f t="shared" si="2"/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3"/>
      <c r="M35" s="73"/>
      <c r="N35" s="73"/>
      <c r="O35" s="73"/>
      <c r="P35" s="73"/>
      <c r="Q35" s="73"/>
    </row>
    <row r="36" spans="1:17" s="1" customFormat="1" ht="12.75" x14ac:dyDescent="0.2">
      <c r="A36" s="25">
        <v>26</v>
      </c>
      <c r="B36" s="12" t="s">
        <v>90</v>
      </c>
      <c r="C36" s="10" t="s">
        <v>91</v>
      </c>
      <c r="D36" s="69">
        <f t="shared" si="2"/>
        <v>71000773</v>
      </c>
      <c r="E36" s="70">
        <v>24933301</v>
      </c>
      <c r="F36" s="70">
        <v>10574160</v>
      </c>
      <c r="G36" s="70">
        <v>11670917</v>
      </c>
      <c r="H36" s="70">
        <v>6440073</v>
      </c>
      <c r="I36" s="70">
        <v>5227330</v>
      </c>
      <c r="J36" s="70">
        <v>0</v>
      </c>
      <c r="K36" s="70">
        <v>12154992</v>
      </c>
      <c r="L36" s="73"/>
      <c r="M36" s="73"/>
      <c r="N36" s="73"/>
      <c r="O36" s="73"/>
      <c r="P36" s="73"/>
      <c r="Q36" s="73"/>
    </row>
    <row r="37" spans="1:17" s="1" customFormat="1" ht="12.75" x14ac:dyDescent="0.2">
      <c r="A37" s="25">
        <v>27</v>
      </c>
      <c r="B37" s="26" t="s">
        <v>92</v>
      </c>
      <c r="C37" s="10" t="s">
        <v>93</v>
      </c>
      <c r="D37" s="69">
        <f t="shared" si="2"/>
        <v>22819271</v>
      </c>
      <c r="E37" s="70">
        <v>6380309</v>
      </c>
      <c r="F37" s="70">
        <v>0</v>
      </c>
      <c r="G37" s="70">
        <v>3430139</v>
      </c>
      <c r="H37" s="70">
        <v>2509476</v>
      </c>
      <c r="I37" s="70">
        <v>0</v>
      </c>
      <c r="J37" s="70">
        <v>0</v>
      </c>
      <c r="K37" s="70">
        <v>10499347</v>
      </c>
      <c r="L37" s="73"/>
      <c r="M37" s="73"/>
      <c r="N37" s="73"/>
      <c r="O37" s="73"/>
      <c r="P37" s="73"/>
      <c r="Q37" s="73"/>
    </row>
    <row r="38" spans="1:17" s="1" customFormat="1" ht="15.75" customHeight="1" x14ac:dyDescent="0.2">
      <c r="A38" s="25">
        <v>28</v>
      </c>
      <c r="B38" s="26" t="s">
        <v>94</v>
      </c>
      <c r="C38" s="10" t="s">
        <v>95</v>
      </c>
      <c r="D38" s="69">
        <f t="shared" si="2"/>
        <v>3205272</v>
      </c>
      <c r="E38" s="70">
        <v>0</v>
      </c>
      <c r="F38" s="70">
        <v>0</v>
      </c>
      <c r="G38" s="70">
        <v>2980558</v>
      </c>
      <c r="H38" s="70">
        <v>224714</v>
      </c>
      <c r="I38" s="70">
        <v>0</v>
      </c>
      <c r="J38" s="70">
        <v>0</v>
      </c>
      <c r="K38" s="70">
        <v>0</v>
      </c>
      <c r="L38" s="73"/>
      <c r="M38" s="73"/>
      <c r="N38" s="73"/>
      <c r="O38" s="73"/>
      <c r="P38" s="73"/>
      <c r="Q38" s="73"/>
    </row>
    <row r="39" spans="1:17" s="1" customFormat="1" ht="12.75" x14ac:dyDescent="0.2">
      <c r="A39" s="25">
        <v>29</v>
      </c>
      <c r="B39" s="14" t="s">
        <v>96</v>
      </c>
      <c r="C39" s="10" t="s">
        <v>97</v>
      </c>
      <c r="D39" s="69">
        <f t="shared" si="2"/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3"/>
      <c r="M39" s="73"/>
      <c r="N39" s="73"/>
      <c r="O39" s="73"/>
      <c r="P39" s="73"/>
      <c r="Q39" s="73"/>
    </row>
    <row r="40" spans="1:17" s="22" customFormat="1" ht="12.75" x14ac:dyDescent="0.2">
      <c r="A40" s="25">
        <v>30</v>
      </c>
      <c r="B40" s="23" t="s">
        <v>98</v>
      </c>
      <c r="C40" s="38" t="s">
        <v>292</v>
      </c>
      <c r="D40" s="69">
        <f t="shared" si="2"/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3"/>
      <c r="M40" s="73"/>
      <c r="N40" s="73"/>
      <c r="O40" s="73"/>
      <c r="P40" s="73"/>
      <c r="Q40" s="73"/>
    </row>
    <row r="41" spans="1:17" s="22" customFormat="1" ht="20.25" customHeight="1" x14ac:dyDescent="0.2">
      <c r="A41" s="25">
        <v>31</v>
      </c>
      <c r="B41" s="27" t="s">
        <v>99</v>
      </c>
      <c r="C41" s="21" t="s">
        <v>57</v>
      </c>
      <c r="D41" s="69">
        <f t="shared" si="2"/>
        <v>862786</v>
      </c>
      <c r="E41" s="70">
        <v>0</v>
      </c>
      <c r="F41" s="70">
        <v>0</v>
      </c>
      <c r="G41" s="70">
        <v>675038</v>
      </c>
      <c r="H41" s="70">
        <v>187748</v>
      </c>
      <c r="I41" s="70">
        <v>0</v>
      </c>
      <c r="J41" s="70">
        <v>0</v>
      </c>
      <c r="K41" s="70">
        <v>0</v>
      </c>
      <c r="L41" s="73"/>
      <c r="M41" s="73"/>
      <c r="N41" s="73"/>
      <c r="O41" s="73"/>
      <c r="P41" s="73"/>
      <c r="Q41" s="73"/>
    </row>
    <row r="42" spans="1:17" s="22" customFormat="1" ht="12.75" x14ac:dyDescent="0.2">
      <c r="A42" s="25">
        <v>32</v>
      </c>
      <c r="B42" s="24" t="s">
        <v>100</v>
      </c>
      <c r="C42" s="21" t="s">
        <v>41</v>
      </c>
      <c r="D42" s="69">
        <f t="shared" si="2"/>
        <v>21770323</v>
      </c>
      <c r="E42" s="70">
        <v>8284558</v>
      </c>
      <c r="F42" s="70">
        <v>0</v>
      </c>
      <c r="G42" s="70">
        <v>3796115</v>
      </c>
      <c r="H42" s="70">
        <v>2647792</v>
      </c>
      <c r="I42" s="70">
        <v>2114362</v>
      </c>
      <c r="J42" s="70">
        <v>0</v>
      </c>
      <c r="K42" s="70">
        <v>4927496</v>
      </c>
      <c r="L42" s="73"/>
      <c r="M42" s="73"/>
      <c r="N42" s="73"/>
      <c r="O42" s="73"/>
      <c r="P42" s="73"/>
      <c r="Q42" s="73"/>
    </row>
    <row r="43" spans="1:17" ht="12.75" x14ac:dyDescent="0.2">
      <c r="A43" s="25">
        <v>33</v>
      </c>
      <c r="B43" s="12" t="s">
        <v>101</v>
      </c>
      <c r="C43" s="10" t="s">
        <v>39</v>
      </c>
      <c r="D43" s="69">
        <f t="shared" si="2"/>
        <v>37092695</v>
      </c>
      <c r="E43" s="70">
        <v>14334061</v>
      </c>
      <c r="F43" s="70">
        <v>0</v>
      </c>
      <c r="G43" s="70">
        <v>4480054</v>
      </c>
      <c r="H43" s="70">
        <v>3721101</v>
      </c>
      <c r="I43" s="70">
        <v>4428614</v>
      </c>
      <c r="J43" s="70">
        <v>0</v>
      </c>
      <c r="K43" s="70">
        <v>10128865</v>
      </c>
      <c r="L43" s="73"/>
      <c r="M43" s="73"/>
      <c r="N43" s="73"/>
      <c r="O43" s="73"/>
      <c r="P43" s="73"/>
      <c r="Q43" s="73"/>
    </row>
    <row r="44" spans="1:17" s="1" customFormat="1" ht="12.75" x14ac:dyDescent="0.2">
      <c r="A44" s="25">
        <v>34</v>
      </c>
      <c r="B44" s="14" t="s">
        <v>102</v>
      </c>
      <c r="C44" s="10" t="s">
        <v>16</v>
      </c>
      <c r="D44" s="69">
        <f t="shared" si="2"/>
        <v>711019</v>
      </c>
      <c r="E44" s="70">
        <v>0</v>
      </c>
      <c r="F44" s="70">
        <v>0</v>
      </c>
      <c r="G44" s="70">
        <v>211565</v>
      </c>
      <c r="H44" s="70">
        <v>499454</v>
      </c>
      <c r="I44" s="70">
        <v>0</v>
      </c>
      <c r="J44" s="70">
        <v>0</v>
      </c>
      <c r="K44" s="70">
        <v>0</v>
      </c>
      <c r="L44" s="73"/>
      <c r="M44" s="73"/>
      <c r="N44" s="73"/>
      <c r="O44" s="73"/>
      <c r="P44" s="73"/>
      <c r="Q44" s="73"/>
    </row>
    <row r="45" spans="1:17" s="1" customFormat="1" ht="12.75" x14ac:dyDescent="0.2">
      <c r="A45" s="25">
        <v>35</v>
      </c>
      <c r="B45" s="26" t="s">
        <v>103</v>
      </c>
      <c r="C45" s="10" t="s">
        <v>21</v>
      </c>
      <c r="D45" s="69">
        <f t="shared" si="2"/>
        <v>13862829</v>
      </c>
      <c r="E45" s="70">
        <v>7229169</v>
      </c>
      <c r="F45" s="70">
        <v>0</v>
      </c>
      <c r="G45" s="70">
        <v>3249579</v>
      </c>
      <c r="H45" s="70">
        <v>1685562</v>
      </c>
      <c r="I45" s="70">
        <v>1698519</v>
      </c>
      <c r="J45" s="70">
        <v>0</v>
      </c>
      <c r="K45" s="70">
        <v>0</v>
      </c>
      <c r="L45" s="73"/>
      <c r="M45" s="73"/>
      <c r="N45" s="73"/>
      <c r="O45" s="73"/>
      <c r="P45" s="73"/>
      <c r="Q45" s="73"/>
    </row>
    <row r="46" spans="1:17" s="1" customFormat="1" ht="12.75" x14ac:dyDescent="0.2">
      <c r="A46" s="25">
        <v>36</v>
      </c>
      <c r="B46" s="14" t="s">
        <v>104</v>
      </c>
      <c r="C46" s="10" t="s">
        <v>25</v>
      </c>
      <c r="D46" s="69">
        <f t="shared" si="2"/>
        <v>2313270</v>
      </c>
      <c r="E46" s="70">
        <v>0</v>
      </c>
      <c r="F46" s="70">
        <v>0</v>
      </c>
      <c r="G46" s="70">
        <v>1645780</v>
      </c>
      <c r="H46" s="70">
        <v>667490</v>
      </c>
      <c r="I46" s="70">
        <v>0</v>
      </c>
      <c r="J46" s="70">
        <v>0</v>
      </c>
      <c r="K46" s="70">
        <v>0</v>
      </c>
      <c r="L46" s="73"/>
      <c r="M46" s="73"/>
      <c r="N46" s="73"/>
      <c r="O46" s="73"/>
      <c r="P46" s="73"/>
      <c r="Q46" s="73"/>
    </row>
    <row r="47" spans="1:17" ht="12.75" x14ac:dyDescent="0.2">
      <c r="A47" s="25">
        <v>37</v>
      </c>
      <c r="B47" s="12" t="s">
        <v>105</v>
      </c>
      <c r="C47" s="10" t="s">
        <v>237</v>
      </c>
      <c r="D47" s="69">
        <f t="shared" si="2"/>
        <v>17840757</v>
      </c>
      <c r="E47" s="70">
        <v>10746406</v>
      </c>
      <c r="F47" s="70">
        <v>0</v>
      </c>
      <c r="G47" s="70">
        <v>5064274</v>
      </c>
      <c r="H47" s="70">
        <v>2030077</v>
      </c>
      <c r="I47" s="70">
        <v>0</v>
      </c>
      <c r="J47" s="70">
        <v>0</v>
      </c>
      <c r="K47" s="70">
        <v>0</v>
      </c>
      <c r="L47" s="73"/>
      <c r="M47" s="73"/>
      <c r="N47" s="73"/>
      <c r="O47" s="73"/>
      <c r="P47" s="73"/>
      <c r="Q47" s="73"/>
    </row>
    <row r="48" spans="1:17" s="1" customFormat="1" ht="12.75" x14ac:dyDescent="0.2">
      <c r="A48" s="25">
        <v>38</v>
      </c>
      <c r="B48" s="15" t="s">
        <v>106</v>
      </c>
      <c r="C48" s="16" t="s">
        <v>238</v>
      </c>
      <c r="D48" s="69">
        <f t="shared" si="2"/>
        <v>1473909</v>
      </c>
      <c r="E48" s="70">
        <v>0</v>
      </c>
      <c r="F48" s="70">
        <v>0</v>
      </c>
      <c r="G48" s="70">
        <v>851267</v>
      </c>
      <c r="H48" s="70">
        <v>622642</v>
      </c>
      <c r="I48" s="70">
        <v>0</v>
      </c>
      <c r="J48" s="70">
        <v>0</v>
      </c>
      <c r="K48" s="70">
        <v>0</v>
      </c>
      <c r="L48" s="73"/>
      <c r="M48" s="73"/>
      <c r="N48" s="73"/>
      <c r="O48" s="73"/>
      <c r="P48" s="73"/>
      <c r="Q48" s="73"/>
    </row>
    <row r="49" spans="1:17" s="1" customFormat="1" ht="12.75" x14ac:dyDescent="0.2">
      <c r="A49" s="25">
        <v>39</v>
      </c>
      <c r="B49" s="12" t="s">
        <v>107</v>
      </c>
      <c r="C49" s="10" t="s">
        <v>239</v>
      </c>
      <c r="D49" s="69">
        <f t="shared" si="2"/>
        <v>756590</v>
      </c>
      <c r="E49" s="70">
        <v>0</v>
      </c>
      <c r="F49" s="70">
        <v>0</v>
      </c>
      <c r="G49" s="70">
        <v>410277</v>
      </c>
      <c r="H49" s="70">
        <v>346313</v>
      </c>
      <c r="I49" s="70">
        <v>0</v>
      </c>
      <c r="J49" s="70">
        <v>0</v>
      </c>
      <c r="K49" s="70">
        <v>0</v>
      </c>
      <c r="L49" s="73"/>
      <c r="M49" s="73"/>
      <c r="N49" s="73"/>
      <c r="O49" s="73"/>
      <c r="P49" s="73"/>
      <c r="Q49" s="73"/>
    </row>
    <row r="50" spans="1:17" s="1" customFormat="1" ht="12.75" x14ac:dyDescent="0.2">
      <c r="A50" s="25">
        <v>40</v>
      </c>
      <c r="B50" s="12" t="s">
        <v>108</v>
      </c>
      <c r="C50" s="10" t="s">
        <v>24</v>
      </c>
      <c r="D50" s="69">
        <f t="shared" si="2"/>
        <v>1290745</v>
      </c>
      <c r="E50" s="70">
        <v>0</v>
      </c>
      <c r="F50" s="70">
        <v>0</v>
      </c>
      <c r="G50" s="70">
        <v>678785</v>
      </c>
      <c r="H50" s="70">
        <v>611960</v>
      </c>
      <c r="I50" s="70">
        <v>0</v>
      </c>
      <c r="J50" s="70">
        <v>0</v>
      </c>
      <c r="K50" s="70">
        <v>0</v>
      </c>
      <c r="L50" s="73"/>
      <c r="M50" s="73"/>
      <c r="N50" s="73"/>
      <c r="O50" s="73"/>
      <c r="P50" s="73"/>
      <c r="Q50" s="73"/>
    </row>
    <row r="51" spans="1:17" s="1" customFormat="1" ht="12.75" x14ac:dyDescent="0.2">
      <c r="A51" s="25">
        <v>41</v>
      </c>
      <c r="B51" s="26" t="s">
        <v>109</v>
      </c>
      <c r="C51" s="10" t="s">
        <v>20</v>
      </c>
      <c r="D51" s="69">
        <f t="shared" si="2"/>
        <v>294897</v>
      </c>
      <c r="E51" s="70">
        <v>0</v>
      </c>
      <c r="F51" s="70">
        <v>0</v>
      </c>
      <c r="G51" s="70">
        <v>241759</v>
      </c>
      <c r="H51" s="70">
        <v>53138</v>
      </c>
      <c r="I51" s="70">
        <v>0</v>
      </c>
      <c r="J51" s="70">
        <v>0</v>
      </c>
      <c r="K51" s="70">
        <v>0</v>
      </c>
      <c r="L51" s="73"/>
      <c r="M51" s="73"/>
      <c r="N51" s="73"/>
      <c r="O51" s="73"/>
      <c r="P51" s="73"/>
      <c r="Q51" s="73"/>
    </row>
    <row r="52" spans="1:17" s="1" customFormat="1" ht="12.75" x14ac:dyDescent="0.2">
      <c r="A52" s="25">
        <v>42</v>
      </c>
      <c r="B52" s="14" t="s">
        <v>110</v>
      </c>
      <c r="C52" s="10" t="s">
        <v>111</v>
      </c>
      <c r="D52" s="69">
        <f t="shared" si="2"/>
        <v>5860983</v>
      </c>
      <c r="E52" s="70">
        <v>2011752</v>
      </c>
      <c r="F52" s="70">
        <v>677627</v>
      </c>
      <c r="G52" s="70">
        <v>968488</v>
      </c>
      <c r="H52" s="70">
        <v>460909</v>
      </c>
      <c r="I52" s="70">
        <v>318334</v>
      </c>
      <c r="J52" s="70">
        <v>0</v>
      </c>
      <c r="K52" s="70">
        <v>1423873</v>
      </c>
      <c r="L52" s="73"/>
      <c r="M52" s="73"/>
      <c r="N52" s="73"/>
      <c r="O52" s="73"/>
      <c r="P52" s="73"/>
      <c r="Q52" s="73"/>
    </row>
    <row r="53" spans="1:17" s="22" customFormat="1" ht="12.75" x14ac:dyDescent="0.2">
      <c r="A53" s="25">
        <v>43</v>
      </c>
      <c r="B53" s="27" t="s">
        <v>112</v>
      </c>
      <c r="C53" s="21" t="s">
        <v>113</v>
      </c>
      <c r="D53" s="69">
        <f t="shared" si="2"/>
        <v>61513452</v>
      </c>
      <c r="E53" s="70">
        <v>10559274</v>
      </c>
      <c r="F53" s="70">
        <v>20155224</v>
      </c>
      <c r="G53" s="70">
        <v>6015986</v>
      </c>
      <c r="H53" s="70">
        <v>5089942</v>
      </c>
      <c r="I53" s="70">
        <v>1888187</v>
      </c>
      <c r="J53" s="70">
        <v>0</v>
      </c>
      <c r="K53" s="70">
        <v>17804839</v>
      </c>
      <c r="L53" s="73"/>
      <c r="M53" s="73"/>
      <c r="N53" s="73"/>
      <c r="O53" s="73"/>
      <c r="P53" s="73"/>
      <c r="Q53" s="73"/>
    </row>
    <row r="54" spans="1:17" s="1" customFormat="1" ht="12.75" x14ac:dyDescent="0.2">
      <c r="A54" s="25">
        <v>44</v>
      </c>
      <c r="B54" s="12" t="s">
        <v>114</v>
      </c>
      <c r="C54" s="10" t="s">
        <v>244</v>
      </c>
      <c r="D54" s="69">
        <f t="shared" si="2"/>
        <v>1871413</v>
      </c>
      <c r="E54" s="70">
        <v>0</v>
      </c>
      <c r="F54" s="70">
        <v>0</v>
      </c>
      <c r="G54" s="70">
        <v>1214678</v>
      </c>
      <c r="H54" s="70">
        <v>656735</v>
      </c>
      <c r="I54" s="70">
        <v>0</v>
      </c>
      <c r="J54" s="70">
        <v>0</v>
      </c>
      <c r="K54" s="70">
        <v>0</v>
      </c>
      <c r="L54" s="73"/>
      <c r="M54" s="73"/>
      <c r="N54" s="73"/>
      <c r="O54" s="73"/>
      <c r="P54" s="73"/>
      <c r="Q54" s="73"/>
    </row>
    <row r="55" spans="1:17" s="1" customFormat="1" ht="10.5" customHeight="1" x14ac:dyDescent="0.2">
      <c r="A55" s="25">
        <v>45</v>
      </c>
      <c r="B55" s="12" t="s">
        <v>115</v>
      </c>
      <c r="C55" s="10" t="s">
        <v>2</v>
      </c>
      <c r="D55" s="69">
        <f t="shared" si="2"/>
        <v>11148085</v>
      </c>
      <c r="E55" s="70">
        <v>2350290</v>
      </c>
      <c r="F55" s="70">
        <v>0</v>
      </c>
      <c r="G55" s="70">
        <v>4388156</v>
      </c>
      <c r="H55" s="70">
        <v>1738750</v>
      </c>
      <c r="I55" s="70">
        <v>2670889</v>
      </c>
      <c r="J55" s="70">
        <v>0</v>
      </c>
      <c r="K55" s="70">
        <v>0</v>
      </c>
      <c r="L55" s="73"/>
      <c r="M55" s="73"/>
      <c r="N55" s="73"/>
      <c r="O55" s="73"/>
      <c r="P55" s="73"/>
      <c r="Q55" s="73"/>
    </row>
    <row r="56" spans="1:17" s="1" customFormat="1" ht="12.75" x14ac:dyDescent="0.2">
      <c r="A56" s="25">
        <v>46</v>
      </c>
      <c r="B56" s="26" t="s">
        <v>116</v>
      </c>
      <c r="C56" s="10" t="s">
        <v>3</v>
      </c>
      <c r="D56" s="69">
        <f t="shared" si="2"/>
        <v>1944559</v>
      </c>
      <c r="E56" s="70">
        <v>0</v>
      </c>
      <c r="F56" s="70">
        <v>0</v>
      </c>
      <c r="G56" s="70">
        <v>1524294</v>
      </c>
      <c r="H56" s="70">
        <v>420265</v>
      </c>
      <c r="I56" s="70">
        <v>0</v>
      </c>
      <c r="J56" s="70">
        <v>0</v>
      </c>
      <c r="K56" s="70">
        <v>0</v>
      </c>
      <c r="L56" s="73"/>
      <c r="M56" s="73"/>
      <c r="N56" s="73"/>
      <c r="O56" s="73"/>
      <c r="P56" s="73"/>
      <c r="Q56" s="73"/>
    </row>
    <row r="57" spans="1:17" s="1" customFormat="1" ht="12.75" x14ac:dyDescent="0.2">
      <c r="A57" s="25">
        <v>47</v>
      </c>
      <c r="B57" s="26" t="s">
        <v>117</v>
      </c>
      <c r="C57" s="10" t="s">
        <v>240</v>
      </c>
      <c r="D57" s="69">
        <f t="shared" si="2"/>
        <v>1378941</v>
      </c>
      <c r="E57" s="70">
        <v>0</v>
      </c>
      <c r="F57" s="70">
        <v>0</v>
      </c>
      <c r="G57" s="70">
        <v>669365</v>
      </c>
      <c r="H57" s="70">
        <v>709576</v>
      </c>
      <c r="I57" s="70">
        <v>0</v>
      </c>
      <c r="J57" s="70">
        <v>0</v>
      </c>
      <c r="K57" s="70">
        <v>0</v>
      </c>
      <c r="L57" s="73"/>
      <c r="M57" s="73"/>
      <c r="N57" s="73"/>
      <c r="O57" s="73"/>
      <c r="P57" s="73"/>
      <c r="Q57" s="73"/>
    </row>
    <row r="58" spans="1:17" s="1" customFormat="1" ht="12.75" x14ac:dyDescent="0.2">
      <c r="A58" s="25">
        <v>48</v>
      </c>
      <c r="B58" s="14" t="s">
        <v>118</v>
      </c>
      <c r="C58" s="10" t="s">
        <v>0</v>
      </c>
      <c r="D58" s="69">
        <f t="shared" si="2"/>
        <v>6303831</v>
      </c>
      <c r="E58" s="70">
        <v>1343565</v>
      </c>
      <c r="F58" s="70">
        <v>0</v>
      </c>
      <c r="G58" s="70">
        <v>2793609</v>
      </c>
      <c r="H58" s="70">
        <v>895555</v>
      </c>
      <c r="I58" s="70">
        <v>1271102</v>
      </c>
      <c r="J58" s="70">
        <v>0</v>
      </c>
      <c r="K58" s="70">
        <v>0</v>
      </c>
      <c r="L58" s="73"/>
      <c r="M58" s="73"/>
      <c r="N58" s="73"/>
      <c r="O58" s="73"/>
      <c r="P58" s="73"/>
      <c r="Q58" s="73"/>
    </row>
    <row r="59" spans="1:17" s="1" customFormat="1" ht="10.5" customHeight="1" x14ac:dyDescent="0.2">
      <c r="A59" s="25">
        <v>49</v>
      </c>
      <c r="B59" s="26" t="s">
        <v>119</v>
      </c>
      <c r="C59" s="10" t="s">
        <v>4</v>
      </c>
      <c r="D59" s="69">
        <f t="shared" si="2"/>
        <v>351228</v>
      </c>
      <c r="E59" s="70">
        <v>0</v>
      </c>
      <c r="F59" s="70">
        <v>0</v>
      </c>
      <c r="G59" s="70">
        <v>157643</v>
      </c>
      <c r="H59" s="70">
        <v>193585</v>
      </c>
      <c r="I59" s="70">
        <v>0</v>
      </c>
      <c r="J59" s="70">
        <v>0</v>
      </c>
      <c r="K59" s="70">
        <v>0</v>
      </c>
      <c r="L59" s="73"/>
      <c r="M59" s="73"/>
      <c r="N59" s="73"/>
      <c r="O59" s="73"/>
      <c r="P59" s="73"/>
      <c r="Q59" s="73"/>
    </row>
    <row r="60" spans="1:17" s="1" customFormat="1" ht="12.75" x14ac:dyDescent="0.2">
      <c r="A60" s="25">
        <v>50</v>
      </c>
      <c r="B60" s="14" t="s">
        <v>120</v>
      </c>
      <c r="C60" s="10" t="s">
        <v>1</v>
      </c>
      <c r="D60" s="69">
        <f t="shared" si="2"/>
        <v>1478682</v>
      </c>
      <c r="E60" s="70">
        <v>0</v>
      </c>
      <c r="F60" s="70">
        <v>0</v>
      </c>
      <c r="G60" s="70">
        <v>986007</v>
      </c>
      <c r="H60" s="70">
        <v>492232</v>
      </c>
      <c r="I60" s="70">
        <v>0</v>
      </c>
      <c r="J60" s="70">
        <v>0</v>
      </c>
      <c r="K60" s="70">
        <v>443</v>
      </c>
      <c r="L60" s="73"/>
      <c r="M60" s="73"/>
      <c r="N60" s="73"/>
      <c r="O60" s="73"/>
      <c r="P60" s="73"/>
      <c r="Q60" s="73"/>
    </row>
    <row r="61" spans="1:17" s="1" customFormat="1" ht="12.75" x14ac:dyDescent="0.2">
      <c r="A61" s="25">
        <v>51</v>
      </c>
      <c r="B61" s="26" t="s">
        <v>121</v>
      </c>
      <c r="C61" s="10" t="s">
        <v>241</v>
      </c>
      <c r="D61" s="69">
        <f t="shared" si="2"/>
        <v>2621201</v>
      </c>
      <c r="E61" s="70">
        <v>0</v>
      </c>
      <c r="F61" s="70">
        <v>0</v>
      </c>
      <c r="G61" s="70">
        <v>1913097</v>
      </c>
      <c r="H61" s="70">
        <v>707218</v>
      </c>
      <c r="I61" s="70">
        <v>0</v>
      </c>
      <c r="J61" s="70">
        <v>0</v>
      </c>
      <c r="K61" s="70">
        <v>886</v>
      </c>
      <c r="L61" s="73"/>
      <c r="M61" s="73"/>
      <c r="N61" s="73"/>
      <c r="O61" s="73"/>
      <c r="P61" s="73"/>
      <c r="Q61" s="73"/>
    </row>
    <row r="62" spans="1:17" s="1" customFormat="1" ht="12.75" x14ac:dyDescent="0.2">
      <c r="A62" s="25">
        <v>52</v>
      </c>
      <c r="B62" s="26" t="s">
        <v>122</v>
      </c>
      <c r="C62" s="10" t="s">
        <v>26</v>
      </c>
      <c r="D62" s="69">
        <f t="shared" si="2"/>
        <v>19811038</v>
      </c>
      <c r="E62" s="70">
        <v>9849608</v>
      </c>
      <c r="F62" s="70">
        <v>0</v>
      </c>
      <c r="G62" s="70">
        <v>4584059</v>
      </c>
      <c r="H62" s="70">
        <v>1877485</v>
      </c>
      <c r="I62" s="70">
        <v>3499886</v>
      </c>
      <c r="J62" s="70">
        <v>0</v>
      </c>
      <c r="K62" s="70">
        <v>0</v>
      </c>
      <c r="L62" s="73"/>
      <c r="M62" s="73"/>
      <c r="N62" s="73"/>
      <c r="O62" s="73"/>
      <c r="P62" s="73"/>
      <c r="Q62" s="73"/>
    </row>
    <row r="63" spans="1:17" s="1" customFormat="1" ht="12.75" x14ac:dyDescent="0.2">
      <c r="A63" s="25">
        <v>53</v>
      </c>
      <c r="B63" s="26" t="s">
        <v>123</v>
      </c>
      <c r="C63" s="10" t="s">
        <v>242</v>
      </c>
      <c r="D63" s="69">
        <f t="shared" si="2"/>
        <v>1568645</v>
      </c>
      <c r="E63" s="70">
        <v>0</v>
      </c>
      <c r="F63" s="70">
        <v>0</v>
      </c>
      <c r="G63" s="70">
        <v>1130566</v>
      </c>
      <c r="H63" s="70">
        <v>438079</v>
      </c>
      <c r="I63" s="70">
        <v>0</v>
      </c>
      <c r="J63" s="70">
        <v>0</v>
      </c>
      <c r="K63" s="70">
        <v>0</v>
      </c>
      <c r="L63" s="73"/>
      <c r="M63" s="73"/>
      <c r="N63" s="73"/>
      <c r="O63" s="73"/>
      <c r="P63" s="73"/>
      <c r="Q63" s="73"/>
    </row>
    <row r="64" spans="1:17" s="1" customFormat="1" ht="12.75" x14ac:dyDescent="0.2">
      <c r="A64" s="25">
        <v>54</v>
      </c>
      <c r="B64" s="26" t="s">
        <v>124</v>
      </c>
      <c r="C64" s="10" t="s">
        <v>125</v>
      </c>
      <c r="D64" s="69">
        <f t="shared" si="2"/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3"/>
      <c r="M64" s="73"/>
      <c r="N64" s="73"/>
      <c r="O64" s="73"/>
      <c r="P64" s="73"/>
      <c r="Q64" s="73"/>
    </row>
    <row r="65" spans="1:17" s="1" customFormat="1" ht="12.75" x14ac:dyDescent="0.2">
      <c r="A65" s="25">
        <v>55</v>
      </c>
      <c r="B65" s="26" t="s">
        <v>246</v>
      </c>
      <c r="C65" s="10" t="s">
        <v>245</v>
      </c>
      <c r="D65" s="69">
        <f t="shared" si="2"/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3"/>
      <c r="M65" s="73"/>
      <c r="N65" s="73"/>
      <c r="O65" s="73"/>
      <c r="P65" s="73"/>
      <c r="Q65" s="73"/>
    </row>
    <row r="66" spans="1:17" s="1" customFormat="1" ht="12.75" x14ac:dyDescent="0.2">
      <c r="A66" s="25">
        <v>56</v>
      </c>
      <c r="B66" s="26" t="s">
        <v>258</v>
      </c>
      <c r="C66" s="10" t="s">
        <v>259</v>
      </c>
      <c r="D66" s="69">
        <f t="shared" si="2"/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3"/>
      <c r="M66" s="73"/>
      <c r="N66" s="73"/>
      <c r="O66" s="73"/>
      <c r="P66" s="73"/>
      <c r="Q66" s="73"/>
    </row>
    <row r="67" spans="1:17" s="1" customFormat="1" ht="12.75" x14ac:dyDescent="0.2">
      <c r="A67" s="25">
        <v>57</v>
      </c>
      <c r="B67" s="26" t="s">
        <v>126</v>
      </c>
      <c r="C67" s="10" t="s">
        <v>54</v>
      </c>
      <c r="D67" s="69">
        <f t="shared" si="2"/>
        <v>1801811</v>
      </c>
      <c r="E67" s="70">
        <v>0</v>
      </c>
      <c r="F67" s="70">
        <v>0</v>
      </c>
      <c r="G67" s="70">
        <v>1545967</v>
      </c>
      <c r="H67" s="70">
        <v>255844</v>
      </c>
      <c r="I67" s="70">
        <v>0</v>
      </c>
      <c r="J67" s="70">
        <v>0</v>
      </c>
      <c r="K67" s="70">
        <v>0</v>
      </c>
      <c r="L67" s="73"/>
      <c r="M67" s="73"/>
      <c r="N67" s="73"/>
      <c r="O67" s="73"/>
      <c r="P67" s="73"/>
      <c r="Q67" s="73"/>
    </row>
    <row r="68" spans="1:17" s="1" customFormat="1" ht="12.75" x14ac:dyDescent="0.2">
      <c r="A68" s="25">
        <v>58</v>
      </c>
      <c r="B68" s="14" t="s">
        <v>127</v>
      </c>
      <c r="C68" s="10" t="s">
        <v>260</v>
      </c>
      <c r="D68" s="69">
        <f t="shared" si="2"/>
        <v>1812564</v>
      </c>
      <c r="E68" s="70">
        <v>0</v>
      </c>
      <c r="F68" s="70">
        <v>0</v>
      </c>
      <c r="G68" s="70">
        <v>1355353</v>
      </c>
      <c r="H68" s="70">
        <v>457211</v>
      </c>
      <c r="I68" s="70">
        <v>0</v>
      </c>
      <c r="J68" s="70">
        <v>0</v>
      </c>
      <c r="K68" s="70">
        <v>0</v>
      </c>
      <c r="L68" s="73"/>
      <c r="M68" s="73"/>
      <c r="N68" s="73"/>
      <c r="O68" s="73"/>
      <c r="P68" s="73"/>
      <c r="Q68" s="73"/>
    </row>
    <row r="69" spans="1:17" s="1" customFormat="1" ht="24" x14ac:dyDescent="0.2">
      <c r="A69" s="25">
        <v>59</v>
      </c>
      <c r="B69" s="12" t="s">
        <v>128</v>
      </c>
      <c r="C69" s="10" t="s">
        <v>129</v>
      </c>
      <c r="D69" s="69">
        <f t="shared" si="2"/>
        <v>1786451</v>
      </c>
      <c r="E69" s="70">
        <v>0</v>
      </c>
      <c r="F69" s="70">
        <v>0</v>
      </c>
      <c r="G69" s="70">
        <v>1786451</v>
      </c>
      <c r="H69" s="70">
        <v>0</v>
      </c>
      <c r="I69" s="70">
        <v>0</v>
      </c>
      <c r="J69" s="70">
        <v>0</v>
      </c>
      <c r="K69" s="70">
        <v>0</v>
      </c>
      <c r="L69" s="73"/>
      <c r="M69" s="73"/>
      <c r="N69" s="73"/>
      <c r="O69" s="73"/>
      <c r="P69" s="73"/>
      <c r="Q69" s="73"/>
    </row>
    <row r="70" spans="1:17" s="1" customFormat="1" ht="23.25" customHeight="1" x14ac:dyDescent="0.2">
      <c r="A70" s="25">
        <v>60</v>
      </c>
      <c r="B70" s="14" t="s">
        <v>130</v>
      </c>
      <c r="C70" s="10" t="s">
        <v>261</v>
      </c>
      <c r="D70" s="69">
        <f t="shared" si="2"/>
        <v>2040387</v>
      </c>
      <c r="E70" s="70">
        <v>0</v>
      </c>
      <c r="F70" s="70">
        <v>0</v>
      </c>
      <c r="G70" s="70">
        <v>1731040</v>
      </c>
      <c r="H70" s="70">
        <v>309347</v>
      </c>
      <c r="I70" s="70">
        <v>0</v>
      </c>
      <c r="J70" s="70">
        <v>0</v>
      </c>
      <c r="K70" s="70">
        <v>0</v>
      </c>
      <c r="L70" s="73"/>
      <c r="M70" s="73"/>
      <c r="N70" s="73"/>
      <c r="O70" s="73"/>
      <c r="P70" s="73"/>
      <c r="Q70" s="73"/>
    </row>
    <row r="71" spans="1:17" s="1" customFormat="1" ht="27.75" customHeight="1" x14ac:dyDescent="0.2">
      <c r="A71" s="25">
        <v>61</v>
      </c>
      <c r="B71" s="26" t="s">
        <v>131</v>
      </c>
      <c r="C71" s="10" t="s">
        <v>250</v>
      </c>
      <c r="D71" s="69">
        <f t="shared" si="2"/>
        <v>1983945</v>
      </c>
      <c r="E71" s="70">
        <v>0</v>
      </c>
      <c r="F71" s="70">
        <v>0</v>
      </c>
      <c r="G71" s="70">
        <v>1476149</v>
      </c>
      <c r="H71" s="70">
        <v>507796</v>
      </c>
      <c r="I71" s="70">
        <v>0</v>
      </c>
      <c r="J71" s="70">
        <v>0</v>
      </c>
      <c r="K71" s="70">
        <v>0</v>
      </c>
      <c r="L71" s="73"/>
      <c r="M71" s="73"/>
      <c r="N71" s="73"/>
      <c r="O71" s="73"/>
      <c r="P71" s="73"/>
      <c r="Q71" s="73"/>
    </row>
    <row r="72" spans="1:17" s="1" customFormat="1" ht="24" x14ac:dyDescent="0.2">
      <c r="A72" s="25">
        <v>62</v>
      </c>
      <c r="B72" s="12" t="s">
        <v>132</v>
      </c>
      <c r="C72" s="10" t="s">
        <v>262</v>
      </c>
      <c r="D72" s="69">
        <f t="shared" si="2"/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3"/>
      <c r="M72" s="73"/>
      <c r="N72" s="73"/>
      <c r="O72" s="73"/>
      <c r="P72" s="73"/>
      <c r="Q72" s="73"/>
    </row>
    <row r="73" spans="1:17" s="1" customFormat="1" ht="24" x14ac:dyDescent="0.2">
      <c r="A73" s="25">
        <v>63</v>
      </c>
      <c r="B73" s="12" t="s">
        <v>133</v>
      </c>
      <c r="C73" s="10" t="s">
        <v>263</v>
      </c>
      <c r="D73" s="69">
        <f t="shared" si="2"/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3"/>
      <c r="M73" s="73"/>
      <c r="N73" s="73"/>
      <c r="O73" s="73"/>
      <c r="P73" s="73"/>
      <c r="Q73" s="73"/>
    </row>
    <row r="74" spans="1:17" s="1" customFormat="1" ht="12.75" x14ac:dyDescent="0.2">
      <c r="A74" s="25">
        <v>64</v>
      </c>
      <c r="B74" s="14" t="s">
        <v>134</v>
      </c>
      <c r="C74" s="10" t="s">
        <v>264</v>
      </c>
      <c r="D74" s="69">
        <f t="shared" si="2"/>
        <v>7743973</v>
      </c>
      <c r="E74" s="70">
        <v>0</v>
      </c>
      <c r="F74" s="70">
        <v>0</v>
      </c>
      <c r="G74" s="70">
        <v>5545191</v>
      </c>
      <c r="H74" s="70">
        <v>2198782</v>
      </c>
      <c r="I74" s="70">
        <v>0</v>
      </c>
      <c r="J74" s="70">
        <v>0</v>
      </c>
      <c r="K74" s="70">
        <v>0</v>
      </c>
      <c r="L74" s="73"/>
      <c r="M74" s="73"/>
      <c r="N74" s="73"/>
      <c r="O74" s="73"/>
      <c r="P74" s="73"/>
      <c r="Q74" s="73"/>
    </row>
    <row r="75" spans="1:17" s="1" customFormat="1" ht="12.75" x14ac:dyDescent="0.2">
      <c r="A75" s="25">
        <v>65</v>
      </c>
      <c r="B75" s="14" t="s">
        <v>135</v>
      </c>
      <c r="C75" s="10" t="s">
        <v>53</v>
      </c>
      <c r="D75" s="69">
        <f t="shared" si="2"/>
        <v>6508150</v>
      </c>
      <c r="E75" s="70">
        <v>1671867</v>
      </c>
      <c r="F75" s="70">
        <v>0</v>
      </c>
      <c r="G75" s="70">
        <v>3641697</v>
      </c>
      <c r="H75" s="70">
        <v>1194586</v>
      </c>
      <c r="I75" s="70">
        <v>0</v>
      </c>
      <c r="J75" s="70">
        <v>0</v>
      </c>
      <c r="K75" s="70">
        <v>0</v>
      </c>
      <c r="L75" s="73"/>
      <c r="M75" s="73"/>
      <c r="N75" s="73"/>
      <c r="O75" s="73"/>
      <c r="P75" s="73"/>
      <c r="Q75" s="73"/>
    </row>
    <row r="76" spans="1:17" s="1" customFormat="1" ht="12.75" x14ac:dyDescent="0.2">
      <c r="A76" s="25">
        <v>66</v>
      </c>
      <c r="B76" s="14" t="s">
        <v>136</v>
      </c>
      <c r="C76" s="10" t="s">
        <v>265</v>
      </c>
      <c r="D76" s="69">
        <f t="shared" ref="D76:D96" si="3">SUM(E76:K76)</f>
        <v>11675054</v>
      </c>
      <c r="E76" s="70">
        <v>0</v>
      </c>
      <c r="F76" s="70">
        <v>0</v>
      </c>
      <c r="G76" s="70">
        <v>8450741</v>
      </c>
      <c r="H76" s="70">
        <v>3224313</v>
      </c>
      <c r="I76" s="70">
        <v>0</v>
      </c>
      <c r="J76" s="70">
        <v>0</v>
      </c>
      <c r="K76" s="70">
        <v>0</v>
      </c>
      <c r="L76" s="73"/>
      <c r="M76" s="73"/>
      <c r="N76" s="73"/>
      <c r="O76" s="73"/>
      <c r="P76" s="73"/>
      <c r="Q76" s="73"/>
    </row>
    <row r="77" spans="1:17" s="1" customFormat="1" ht="24" x14ac:dyDescent="0.2">
      <c r="A77" s="25">
        <v>67</v>
      </c>
      <c r="B77" s="14" t="s">
        <v>137</v>
      </c>
      <c r="C77" s="10" t="s">
        <v>266</v>
      </c>
      <c r="D77" s="69">
        <f t="shared" si="3"/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3"/>
      <c r="M77" s="73"/>
      <c r="N77" s="73"/>
      <c r="O77" s="73"/>
      <c r="P77" s="73"/>
      <c r="Q77" s="73"/>
    </row>
    <row r="78" spans="1:17" s="1" customFormat="1" ht="24" x14ac:dyDescent="0.2">
      <c r="A78" s="25">
        <v>68</v>
      </c>
      <c r="B78" s="12" t="s">
        <v>138</v>
      </c>
      <c r="C78" s="10" t="s">
        <v>267</v>
      </c>
      <c r="D78" s="69">
        <f t="shared" si="3"/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3"/>
      <c r="M78" s="73"/>
      <c r="N78" s="73"/>
      <c r="O78" s="73"/>
      <c r="P78" s="73"/>
      <c r="Q78" s="73"/>
    </row>
    <row r="79" spans="1:17" s="1" customFormat="1" ht="24" x14ac:dyDescent="0.2">
      <c r="A79" s="25">
        <v>69</v>
      </c>
      <c r="B79" s="14" t="s">
        <v>139</v>
      </c>
      <c r="C79" s="10" t="s">
        <v>268</v>
      </c>
      <c r="D79" s="69">
        <f t="shared" si="3"/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3"/>
      <c r="M79" s="73"/>
      <c r="N79" s="73"/>
      <c r="O79" s="73"/>
      <c r="P79" s="73"/>
      <c r="Q79" s="73"/>
    </row>
    <row r="80" spans="1:17" s="1" customFormat="1" ht="24" x14ac:dyDescent="0.2">
      <c r="A80" s="25">
        <v>70</v>
      </c>
      <c r="B80" s="14" t="s">
        <v>140</v>
      </c>
      <c r="C80" s="10" t="s">
        <v>269</v>
      </c>
      <c r="D80" s="69">
        <f t="shared" si="3"/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3"/>
      <c r="M80" s="73"/>
      <c r="N80" s="73"/>
      <c r="O80" s="73"/>
      <c r="P80" s="73"/>
      <c r="Q80" s="73"/>
    </row>
    <row r="81" spans="1:17" s="1" customFormat="1" ht="24" x14ac:dyDescent="0.2">
      <c r="A81" s="25">
        <v>71</v>
      </c>
      <c r="B81" s="12" t="s">
        <v>141</v>
      </c>
      <c r="C81" s="10" t="s">
        <v>270</v>
      </c>
      <c r="D81" s="69">
        <f t="shared" si="3"/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3"/>
      <c r="M81" s="73"/>
      <c r="N81" s="73"/>
      <c r="O81" s="73"/>
      <c r="P81" s="73"/>
      <c r="Q81" s="73"/>
    </row>
    <row r="82" spans="1:17" s="1" customFormat="1" ht="24" x14ac:dyDescent="0.2">
      <c r="A82" s="25">
        <v>72</v>
      </c>
      <c r="B82" s="12" t="s">
        <v>142</v>
      </c>
      <c r="C82" s="10" t="s">
        <v>271</v>
      </c>
      <c r="D82" s="69">
        <f t="shared" si="3"/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3"/>
      <c r="M82" s="73"/>
      <c r="N82" s="73"/>
      <c r="O82" s="73"/>
      <c r="P82" s="73"/>
      <c r="Q82" s="73"/>
    </row>
    <row r="83" spans="1:17" s="1" customFormat="1" ht="24" x14ac:dyDescent="0.2">
      <c r="A83" s="25">
        <v>73</v>
      </c>
      <c r="B83" s="12" t="s">
        <v>143</v>
      </c>
      <c r="C83" s="10" t="s">
        <v>272</v>
      </c>
      <c r="D83" s="69">
        <f t="shared" si="3"/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3"/>
      <c r="M83" s="73"/>
      <c r="N83" s="73"/>
      <c r="O83" s="73"/>
      <c r="P83" s="73"/>
      <c r="Q83" s="73"/>
    </row>
    <row r="84" spans="1:17" s="1" customFormat="1" ht="12.75" x14ac:dyDescent="0.2">
      <c r="A84" s="25">
        <v>74</v>
      </c>
      <c r="B84" s="26" t="s">
        <v>144</v>
      </c>
      <c r="C84" s="10" t="s">
        <v>145</v>
      </c>
      <c r="D84" s="69">
        <f t="shared" si="3"/>
        <v>11146142</v>
      </c>
      <c r="E84" s="70">
        <v>5135449</v>
      </c>
      <c r="F84" s="70">
        <v>0</v>
      </c>
      <c r="G84" s="70">
        <v>4397214</v>
      </c>
      <c r="H84" s="70">
        <v>1613479</v>
      </c>
      <c r="I84" s="70">
        <v>0</v>
      </c>
      <c r="J84" s="70">
        <v>0</v>
      </c>
      <c r="K84" s="70">
        <v>0</v>
      </c>
      <c r="L84" s="73"/>
      <c r="M84" s="73"/>
      <c r="N84" s="73"/>
      <c r="O84" s="73"/>
      <c r="P84" s="73"/>
      <c r="Q84" s="73"/>
    </row>
    <row r="85" spans="1:17" s="1" customFormat="1" ht="12.75" x14ac:dyDescent="0.2">
      <c r="A85" s="25">
        <v>75</v>
      </c>
      <c r="B85" s="12" t="s">
        <v>146</v>
      </c>
      <c r="C85" s="10" t="s">
        <v>273</v>
      </c>
      <c r="D85" s="69">
        <f t="shared" si="3"/>
        <v>17389850</v>
      </c>
      <c r="E85" s="70">
        <v>5218935</v>
      </c>
      <c r="F85" s="70">
        <v>0</v>
      </c>
      <c r="G85" s="70">
        <v>9797186</v>
      </c>
      <c r="H85" s="70">
        <v>2373729</v>
      </c>
      <c r="I85" s="70">
        <v>0</v>
      </c>
      <c r="J85" s="70">
        <v>0</v>
      </c>
      <c r="K85" s="70">
        <v>0</v>
      </c>
      <c r="L85" s="73"/>
      <c r="M85" s="73"/>
      <c r="N85" s="73"/>
      <c r="O85" s="73"/>
      <c r="P85" s="73"/>
      <c r="Q85" s="73"/>
    </row>
    <row r="86" spans="1:17" s="1" customFormat="1" ht="12.75" x14ac:dyDescent="0.2">
      <c r="A86" s="25">
        <v>76</v>
      </c>
      <c r="B86" s="26" t="s">
        <v>147</v>
      </c>
      <c r="C86" s="10" t="s">
        <v>36</v>
      </c>
      <c r="D86" s="69">
        <f t="shared" si="3"/>
        <v>27271920</v>
      </c>
      <c r="E86" s="70">
        <v>15992011</v>
      </c>
      <c r="F86" s="70">
        <v>0</v>
      </c>
      <c r="G86" s="70">
        <v>8351848</v>
      </c>
      <c r="H86" s="70">
        <v>2928061</v>
      </c>
      <c r="I86" s="70">
        <v>0</v>
      </c>
      <c r="J86" s="70">
        <v>0</v>
      </c>
      <c r="K86" s="70">
        <v>0</v>
      </c>
      <c r="L86" s="73"/>
      <c r="M86" s="73"/>
      <c r="N86" s="73"/>
      <c r="O86" s="73"/>
      <c r="P86" s="73"/>
      <c r="Q86" s="73"/>
    </row>
    <row r="87" spans="1:17" s="1" customFormat="1" ht="12.75" x14ac:dyDescent="0.2">
      <c r="A87" s="25">
        <v>77</v>
      </c>
      <c r="B87" s="12" t="s">
        <v>148</v>
      </c>
      <c r="C87" s="10" t="s">
        <v>38</v>
      </c>
      <c r="D87" s="69">
        <f t="shared" si="3"/>
        <v>2704822</v>
      </c>
      <c r="E87" s="70">
        <v>0</v>
      </c>
      <c r="F87" s="70">
        <v>0</v>
      </c>
      <c r="G87" s="70">
        <v>2102665</v>
      </c>
      <c r="H87" s="70">
        <v>602157</v>
      </c>
      <c r="I87" s="70">
        <v>0</v>
      </c>
      <c r="J87" s="70">
        <v>0</v>
      </c>
      <c r="K87" s="70">
        <v>0</v>
      </c>
      <c r="L87" s="73"/>
      <c r="M87" s="73"/>
      <c r="N87" s="73"/>
      <c r="O87" s="73"/>
      <c r="P87" s="73"/>
      <c r="Q87" s="73"/>
    </row>
    <row r="88" spans="1:17" s="1" customFormat="1" ht="13.5" customHeight="1" x14ac:dyDescent="0.2">
      <c r="A88" s="25">
        <v>78</v>
      </c>
      <c r="B88" s="12" t="s">
        <v>149</v>
      </c>
      <c r="C88" s="10" t="s">
        <v>37</v>
      </c>
      <c r="D88" s="69">
        <f t="shared" si="3"/>
        <v>107989876</v>
      </c>
      <c r="E88" s="70">
        <v>48321795</v>
      </c>
      <c r="F88" s="70">
        <v>0</v>
      </c>
      <c r="G88" s="70">
        <v>8797675</v>
      </c>
      <c r="H88" s="70">
        <v>6598549</v>
      </c>
      <c r="I88" s="70">
        <v>21720527</v>
      </c>
      <c r="J88" s="70">
        <v>0</v>
      </c>
      <c r="K88" s="70">
        <f>22549212+2118</f>
        <v>22551330</v>
      </c>
      <c r="L88" s="73"/>
      <c r="M88" s="73"/>
      <c r="N88" s="73"/>
      <c r="O88" s="73"/>
      <c r="P88" s="73"/>
      <c r="Q88" s="73"/>
    </row>
    <row r="89" spans="1:17" s="1" customFormat="1" ht="14.25" customHeight="1" x14ac:dyDescent="0.2">
      <c r="A89" s="25">
        <v>79</v>
      </c>
      <c r="B89" s="12" t="s">
        <v>150</v>
      </c>
      <c r="C89" s="10" t="s">
        <v>52</v>
      </c>
      <c r="D89" s="69">
        <f t="shared" si="3"/>
        <v>18388798</v>
      </c>
      <c r="E89" s="70">
        <v>10807316</v>
      </c>
      <c r="F89" s="70">
        <v>5262188</v>
      </c>
      <c r="G89" s="70">
        <v>1732702</v>
      </c>
      <c r="H89" s="70">
        <v>586592</v>
      </c>
      <c r="I89" s="70">
        <v>0</v>
      </c>
      <c r="J89" s="70">
        <v>0</v>
      </c>
      <c r="K89" s="70">
        <v>0</v>
      </c>
      <c r="L89" s="73"/>
      <c r="M89" s="73"/>
      <c r="N89" s="73"/>
      <c r="O89" s="73"/>
      <c r="P89" s="73"/>
      <c r="Q89" s="73"/>
    </row>
    <row r="90" spans="1:17" s="1" customFormat="1" ht="12.75" x14ac:dyDescent="0.2">
      <c r="A90" s="25">
        <v>80</v>
      </c>
      <c r="B90" s="12" t="s">
        <v>151</v>
      </c>
      <c r="C90" s="10" t="s">
        <v>254</v>
      </c>
      <c r="D90" s="69">
        <f t="shared" si="3"/>
        <v>16894631</v>
      </c>
      <c r="E90" s="70">
        <v>3642065</v>
      </c>
      <c r="F90" s="70">
        <v>0</v>
      </c>
      <c r="G90" s="70">
        <v>9225318</v>
      </c>
      <c r="H90" s="70">
        <v>4027248</v>
      </c>
      <c r="I90" s="70">
        <v>0</v>
      </c>
      <c r="J90" s="70">
        <v>0</v>
      </c>
      <c r="K90" s="70">
        <v>0</v>
      </c>
      <c r="L90" s="73"/>
      <c r="M90" s="73"/>
      <c r="N90" s="73"/>
      <c r="O90" s="73"/>
      <c r="P90" s="73"/>
      <c r="Q90" s="73"/>
    </row>
    <row r="91" spans="1:17" s="1" customFormat="1" ht="12.75" x14ac:dyDescent="0.2">
      <c r="A91" s="25">
        <v>81</v>
      </c>
      <c r="B91" s="12" t="s">
        <v>152</v>
      </c>
      <c r="C91" s="21" t="s">
        <v>380</v>
      </c>
      <c r="D91" s="69">
        <f t="shared" si="3"/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3"/>
      <c r="M91" s="73"/>
      <c r="N91" s="73"/>
      <c r="O91" s="73"/>
      <c r="P91" s="73"/>
      <c r="Q91" s="73"/>
    </row>
    <row r="92" spans="1:17" s="1" customFormat="1" ht="12.75" x14ac:dyDescent="0.2">
      <c r="A92" s="25">
        <v>82</v>
      </c>
      <c r="B92" s="14" t="s">
        <v>153</v>
      </c>
      <c r="C92" s="10" t="s">
        <v>287</v>
      </c>
      <c r="D92" s="69">
        <f t="shared" si="3"/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3"/>
      <c r="M92" s="73"/>
      <c r="N92" s="73"/>
      <c r="O92" s="73"/>
      <c r="P92" s="73"/>
      <c r="Q92" s="73"/>
    </row>
    <row r="93" spans="1:17" s="1" customFormat="1" ht="24" x14ac:dyDescent="0.2">
      <c r="A93" s="165">
        <v>83</v>
      </c>
      <c r="B93" s="168" t="s">
        <v>154</v>
      </c>
      <c r="C93" s="17" t="s">
        <v>274</v>
      </c>
      <c r="D93" s="69">
        <f t="shared" si="3"/>
        <v>4209089</v>
      </c>
      <c r="E93" s="70">
        <v>2661776</v>
      </c>
      <c r="F93" s="70">
        <v>527147</v>
      </c>
      <c r="G93" s="70">
        <v>424578</v>
      </c>
      <c r="H93" s="70">
        <v>124952</v>
      </c>
      <c r="I93" s="70">
        <v>0</v>
      </c>
      <c r="J93" s="70">
        <v>0</v>
      </c>
      <c r="K93" s="70">
        <v>470636</v>
      </c>
      <c r="L93" s="73"/>
      <c r="M93" s="73"/>
      <c r="N93" s="73"/>
      <c r="O93" s="73"/>
      <c r="P93" s="73"/>
      <c r="Q93" s="73"/>
    </row>
    <row r="94" spans="1:17" s="1" customFormat="1" ht="36" x14ac:dyDescent="0.2">
      <c r="A94" s="166"/>
      <c r="B94" s="169"/>
      <c r="C94" s="10" t="s">
        <v>378</v>
      </c>
      <c r="D94" s="69">
        <f t="shared" si="3"/>
        <v>4209089</v>
      </c>
      <c r="E94" s="70">
        <v>2661776</v>
      </c>
      <c r="F94" s="70">
        <v>527147</v>
      </c>
      <c r="G94" s="70">
        <v>424578</v>
      </c>
      <c r="H94" s="70">
        <v>124952</v>
      </c>
      <c r="I94" s="70">
        <v>0</v>
      </c>
      <c r="J94" s="70">
        <v>0</v>
      </c>
      <c r="K94" s="70">
        <v>470636</v>
      </c>
      <c r="L94" s="73"/>
      <c r="M94" s="73"/>
      <c r="N94" s="73"/>
      <c r="O94" s="73"/>
      <c r="P94" s="73"/>
      <c r="Q94" s="73"/>
    </row>
    <row r="95" spans="1:17" s="1" customFormat="1" ht="24" x14ac:dyDescent="0.2">
      <c r="A95" s="166"/>
      <c r="B95" s="169"/>
      <c r="C95" s="10" t="s">
        <v>275</v>
      </c>
      <c r="D95" s="69">
        <f t="shared" si="3"/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3"/>
      <c r="M95" s="73"/>
      <c r="N95" s="73"/>
      <c r="O95" s="73"/>
      <c r="P95" s="73"/>
      <c r="Q95" s="73"/>
    </row>
    <row r="96" spans="1:17" s="1" customFormat="1" ht="36" x14ac:dyDescent="0.2">
      <c r="A96" s="167"/>
      <c r="B96" s="170"/>
      <c r="C96" s="28" t="s">
        <v>379</v>
      </c>
      <c r="D96" s="69">
        <f t="shared" si="3"/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3"/>
      <c r="M96" s="73"/>
      <c r="N96" s="73"/>
      <c r="O96" s="73"/>
      <c r="P96" s="73"/>
      <c r="Q96" s="73"/>
    </row>
    <row r="97" spans="1:17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3"/>
      <c r="M97" s="73"/>
      <c r="N97" s="73"/>
      <c r="O97" s="73"/>
      <c r="P97" s="73"/>
      <c r="Q97" s="73"/>
    </row>
    <row r="98" spans="1:17" s="1" customFormat="1" ht="12.75" x14ac:dyDescent="0.2">
      <c r="A98" s="25">
        <v>85</v>
      </c>
      <c r="B98" s="14" t="s">
        <v>156</v>
      </c>
      <c r="C98" s="10" t="s">
        <v>157</v>
      </c>
      <c r="D98" s="69">
        <f t="shared" ref="D98:D129" si="4">SUM(E98:K98)</f>
        <v>481555</v>
      </c>
      <c r="E98" s="70">
        <v>0</v>
      </c>
      <c r="F98" s="70">
        <v>0</v>
      </c>
      <c r="G98" s="70">
        <v>357038</v>
      </c>
      <c r="H98" s="70">
        <v>124517</v>
      </c>
      <c r="I98" s="70">
        <v>0</v>
      </c>
      <c r="J98" s="70">
        <v>0</v>
      </c>
      <c r="K98" s="70">
        <v>0</v>
      </c>
      <c r="L98" s="73"/>
      <c r="M98" s="73"/>
      <c r="N98" s="73"/>
      <c r="O98" s="73"/>
      <c r="P98" s="73"/>
      <c r="Q98" s="73"/>
    </row>
    <row r="99" spans="1:17" s="1" customFormat="1" ht="12.75" x14ac:dyDescent="0.2">
      <c r="A99" s="25">
        <v>86</v>
      </c>
      <c r="B99" s="26" t="s">
        <v>158</v>
      </c>
      <c r="C99" s="10" t="s">
        <v>159</v>
      </c>
      <c r="D99" s="69">
        <f t="shared" si="4"/>
        <v>17259712</v>
      </c>
      <c r="E99" s="70">
        <v>8637765</v>
      </c>
      <c r="F99" s="70">
        <v>0</v>
      </c>
      <c r="G99" s="70">
        <v>5308644</v>
      </c>
      <c r="H99" s="70">
        <v>3313303</v>
      </c>
      <c r="I99" s="70">
        <v>0</v>
      </c>
      <c r="J99" s="70">
        <v>0</v>
      </c>
      <c r="K99" s="70">
        <v>0</v>
      </c>
      <c r="L99" s="73"/>
      <c r="M99" s="73"/>
      <c r="N99" s="73"/>
      <c r="O99" s="73"/>
      <c r="P99" s="73"/>
      <c r="Q99" s="73"/>
    </row>
    <row r="100" spans="1:17" s="1" customFormat="1" ht="12.75" x14ac:dyDescent="0.2">
      <c r="A100" s="25">
        <v>87</v>
      </c>
      <c r="B100" s="14" t="s">
        <v>160</v>
      </c>
      <c r="C100" s="10" t="s">
        <v>28</v>
      </c>
      <c r="D100" s="69">
        <f t="shared" si="4"/>
        <v>1377733</v>
      </c>
      <c r="E100" s="70">
        <v>0</v>
      </c>
      <c r="F100" s="70">
        <v>0</v>
      </c>
      <c r="G100" s="70">
        <v>1040877</v>
      </c>
      <c r="H100" s="70">
        <v>336856</v>
      </c>
      <c r="I100" s="70">
        <v>0</v>
      </c>
      <c r="J100" s="70">
        <v>0</v>
      </c>
      <c r="K100" s="70">
        <v>0</v>
      </c>
      <c r="L100" s="73"/>
      <c r="M100" s="73"/>
      <c r="N100" s="73"/>
      <c r="O100" s="73"/>
      <c r="P100" s="73"/>
      <c r="Q100" s="73"/>
    </row>
    <row r="101" spans="1:17" s="1" customFormat="1" ht="12.75" x14ac:dyDescent="0.2">
      <c r="A101" s="25">
        <v>88</v>
      </c>
      <c r="B101" s="26" t="s">
        <v>161</v>
      </c>
      <c r="C101" s="10" t="s">
        <v>12</v>
      </c>
      <c r="D101" s="69">
        <f t="shared" si="4"/>
        <v>573618</v>
      </c>
      <c r="E101" s="70">
        <v>0</v>
      </c>
      <c r="F101" s="70">
        <v>0</v>
      </c>
      <c r="G101" s="70">
        <v>224608</v>
      </c>
      <c r="H101" s="70">
        <v>349010</v>
      </c>
      <c r="I101" s="70">
        <v>0</v>
      </c>
      <c r="J101" s="70">
        <v>0</v>
      </c>
      <c r="K101" s="70">
        <v>0</v>
      </c>
      <c r="L101" s="73"/>
      <c r="M101" s="73"/>
      <c r="N101" s="73"/>
      <c r="O101" s="73"/>
      <c r="P101" s="73"/>
      <c r="Q101" s="73"/>
    </row>
    <row r="102" spans="1:17" s="1" customFormat="1" ht="12.75" x14ac:dyDescent="0.2">
      <c r="A102" s="25">
        <v>89</v>
      </c>
      <c r="B102" s="26" t="s">
        <v>162</v>
      </c>
      <c r="C102" s="10" t="s">
        <v>27</v>
      </c>
      <c r="D102" s="69">
        <f t="shared" si="4"/>
        <v>4318419</v>
      </c>
      <c r="E102" s="70">
        <v>757959</v>
      </c>
      <c r="F102" s="70">
        <v>0</v>
      </c>
      <c r="G102" s="70">
        <v>2556688</v>
      </c>
      <c r="H102" s="70">
        <v>1003772</v>
      </c>
      <c r="I102" s="70">
        <v>0</v>
      </c>
      <c r="J102" s="70">
        <v>0</v>
      </c>
      <c r="K102" s="70">
        <v>0</v>
      </c>
      <c r="L102" s="73"/>
      <c r="M102" s="73"/>
      <c r="N102" s="73"/>
      <c r="O102" s="73"/>
      <c r="P102" s="73"/>
      <c r="Q102" s="73"/>
    </row>
    <row r="103" spans="1:17" s="1" customFormat="1" ht="12.75" x14ac:dyDescent="0.2">
      <c r="A103" s="25">
        <v>90</v>
      </c>
      <c r="B103" s="14" t="s">
        <v>163</v>
      </c>
      <c r="C103" s="10" t="s">
        <v>45</v>
      </c>
      <c r="D103" s="69">
        <f t="shared" si="4"/>
        <v>3261979</v>
      </c>
      <c r="E103" s="70">
        <v>1862581</v>
      </c>
      <c r="F103" s="70">
        <v>0</v>
      </c>
      <c r="G103" s="70">
        <v>948402</v>
      </c>
      <c r="H103" s="70">
        <v>450996</v>
      </c>
      <c r="I103" s="70">
        <v>0</v>
      </c>
      <c r="J103" s="70">
        <v>0</v>
      </c>
      <c r="K103" s="70">
        <v>0</v>
      </c>
      <c r="L103" s="73"/>
      <c r="M103" s="73"/>
      <c r="N103" s="73"/>
      <c r="O103" s="73"/>
      <c r="P103" s="73"/>
      <c r="Q103" s="73"/>
    </row>
    <row r="104" spans="1:17" s="1" customFormat="1" ht="12.75" x14ac:dyDescent="0.2">
      <c r="A104" s="25">
        <v>91</v>
      </c>
      <c r="B104" s="14" t="s">
        <v>164</v>
      </c>
      <c r="C104" s="10" t="s">
        <v>33</v>
      </c>
      <c r="D104" s="69">
        <f t="shared" si="4"/>
        <v>5438766</v>
      </c>
      <c r="E104" s="70">
        <v>2901299</v>
      </c>
      <c r="F104" s="70">
        <v>0</v>
      </c>
      <c r="G104" s="70">
        <v>1638067</v>
      </c>
      <c r="H104" s="70">
        <v>899400</v>
      </c>
      <c r="I104" s="70">
        <v>0</v>
      </c>
      <c r="J104" s="70">
        <v>0</v>
      </c>
      <c r="K104" s="70">
        <v>0</v>
      </c>
      <c r="L104" s="73"/>
      <c r="M104" s="73"/>
      <c r="N104" s="73"/>
      <c r="O104" s="73"/>
      <c r="P104" s="73"/>
      <c r="Q104" s="73"/>
    </row>
    <row r="105" spans="1:17" s="1" customFormat="1" ht="12.75" x14ac:dyDescent="0.2">
      <c r="A105" s="25">
        <v>92</v>
      </c>
      <c r="B105" s="12" t="s">
        <v>165</v>
      </c>
      <c r="C105" s="10" t="s">
        <v>29</v>
      </c>
      <c r="D105" s="69">
        <f t="shared" si="4"/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3"/>
      <c r="M105" s="73"/>
      <c r="N105" s="73"/>
      <c r="O105" s="73"/>
      <c r="P105" s="73"/>
      <c r="Q105" s="73"/>
    </row>
    <row r="106" spans="1:17" s="1" customFormat="1" ht="12.75" x14ac:dyDescent="0.2">
      <c r="A106" s="25">
        <v>93</v>
      </c>
      <c r="B106" s="12" t="s">
        <v>166</v>
      </c>
      <c r="C106" s="10" t="s">
        <v>30</v>
      </c>
      <c r="D106" s="69">
        <f t="shared" si="4"/>
        <v>842436</v>
      </c>
      <c r="E106" s="70">
        <v>0</v>
      </c>
      <c r="F106" s="70">
        <v>0</v>
      </c>
      <c r="G106" s="70">
        <v>0</v>
      </c>
      <c r="H106" s="70">
        <v>842436</v>
      </c>
      <c r="I106" s="70">
        <v>0</v>
      </c>
      <c r="J106" s="70">
        <v>0</v>
      </c>
      <c r="K106" s="70">
        <v>0</v>
      </c>
      <c r="L106" s="73"/>
      <c r="M106" s="73"/>
      <c r="N106" s="73"/>
      <c r="O106" s="73"/>
      <c r="P106" s="73"/>
      <c r="Q106" s="73"/>
    </row>
    <row r="107" spans="1:17" s="1" customFormat="1" ht="12.75" x14ac:dyDescent="0.2">
      <c r="A107" s="25">
        <v>94</v>
      </c>
      <c r="B107" s="26" t="s">
        <v>167</v>
      </c>
      <c r="C107" s="10" t="s">
        <v>14</v>
      </c>
      <c r="D107" s="69">
        <f t="shared" si="4"/>
        <v>885525</v>
      </c>
      <c r="E107" s="70">
        <v>0</v>
      </c>
      <c r="F107" s="70">
        <v>0</v>
      </c>
      <c r="G107" s="70">
        <v>537590</v>
      </c>
      <c r="H107" s="70">
        <v>347935</v>
      </c>
      <c r="I107" s="70">
        <v>0</v>
      </c>
      <c r="J107" s="70">
        <v>0</v>
      </c>
      <c r="K107" s="70">
        <v>0</v>
      </c>
      <c r="L107" s="73"/>
      <c r="M107" s="73"/>
      <c r="N107" s="73"/>
      <c r="O107" s="73"/>
      <c r="P107" s="73"/>
      <c r="Q107" s="73"/>
    </row>
    <row r="108" spans="1:17" s="1" customFormat="1" ht="12.75" x14ac:dyDescent="0.2">
      <c r="A108" s="25">
        <v>95</v>
      </c>
      <c r="B108" s="12" t="s">
        <v>168</v>
      </c>
      <c r="C108" s="10" t="s">
        <v>31</v>
      </c>
      <c r="D108" s="69">
        <f t="shared" si="4"/>
        <v>908778</v>
      </c>
      <c r="E108" s="70">
        <v>0</v>
      </c>
      <c r="F108" s="70">
        <v>0</v>
      </c>
      <c r="G108" s="70">
        <v>451567</v>
      </c>
      <c r="H108" s="70">
        <v>457211</v>
      </c>
      <c r="I108" s="70">
        <v>0</v>
      </c>
      <c r="J108" s="70">
        <v>0</v>
      </c>
      <c r="K108" s="70">
        <v>0</v>
      </c>
      <c r="L108" s="73"/>
      <c r="M108" s="73"/>
      <c r="N108" s="73"/>
      <c r="O108" s="73"/>
      <c r="P108" s="73"/>
      <c r="Q108" s="73"/>
    </row>
    <row r="109" spans="1:17" s="1" customFormat="1" ht="12" customHeight="1" x14ac:dyDescent="0.2">
      <c r="A109" s="25">
        <v>96</v>
      </c>
      <c r="B109" s="12" t="s">
        <v>169</v>
      </c>
      <c r="C109" s="10" t="s">
        <v>15</v>
      </c>
      <c r="D109" s="69">
        <f t="shared" si="4"/>
        <v>1844424</v>
      </c>
      <c r="E109" s="70">
        <v>0</v>
      </c>
      <c r="F109" s="70">
        <v>0</v>
      </c>
      <c r="G109" s="70">
        <v>1341777</v>
      </c>
      <c r="H109" s="70">
        <v>502647</v>
      </c>
      <c r="I109" s="70">
        <v>0</v>
      </c>
      <c r="J109" s="70">
        <v>0</v>
      </c>
      <c r="K109" s="70">
        <v>0</v>
      </c>
      <c r="L109" s="73"/>
      <c r="M109" s="73"/>
      <c r="N109" s="73"/>
      <c r="O109" s="73"/>
      <c r="P109" s="73"/>
      <c r="Q109" s="73"/>
    </row>
    <row r="110" spans="1:17" s="22" customFormat="1" ht="12.75" x14ac:dyDescent="0.2">
      <c r="A110" s="25">
        <v>97</v>
      </c>
      <c r="B110" s="24" t="s">
        <v>170</v>
      </c>
      <c r="C110" s="21" t="s">
        <v>13</v>
      </c>
      <c r="D110" s="69">
        <f t="shared" si="4"/>
        <v>13376683</v>
      </c>
      <c r="E110" s="70">
        <v>9096642</v>
      </c>
      <c r="F110" s="70">
        <v>0</v>
      </c>
      <c r="G110" s="70">
        <v>3092259</v>
      </c>
      <c r="H110" s="70">
        <v>1187782</v>
      </c>
      <c r="I110" s="70">
        <v>0</v>
      </c>
      <c r="J110" s="70">
        <v>0</v>
      </c>
      <c r="K110" s="70">
        <v>0</v>
      </c>
      <c r="L110" s="73"/>
      <c r="M110" s="73"/>
      <c r="N110" s="73"/>
      <c r="O110" s="73"/>
      <c r="P110" s="73"/>
      <c r="Q110" s="73"/>
    </row>
    <row r="111" spans="1:17" s="1" customFormat="1" ht="12.75" x14ac:dyDescent="0.2">
      <c r="A111" s="25">
        <v>98</v>
      </c>
      <c r="B111" s="26" t="s">
        <v>171</v>
      </c>
      <c r="C111" s="10" t="s">
        <v>32</v>
      </c>
      <c r="D111" s="69">
        <f t="shared" si="4"/>
        <v>1172729</v>
      </c>
      <c r="E111" s="70">
        <v>0</v>
      </c>
      <c r="F111" s="70">
        <v>0</v>
      </c>
      <c r="G111" s="70">
        <v>834198</v>
      </c>
      <c r="H111" s="70">
        <v>338531</v>
      </c>
      <c r="I111" s="70">
        <v>0</v>
      </c>
      <c r="J111" s="70">
        <v>0</v>
      </c>
      <c r="K111" s="70">
        <v>0</v>
      </c>
      <c r="L111" s="73"/>
      <c r="M111" s="73"/>
      <c r="N111" s="73"/>
      <c r="O111" s="73"/>
      <c r="P111" s="73"/>
      <c r="Q111" s="73"/>
    </row>
    <row r="112" spans="1:17" s="1" customFormat="1" ht="12.75" x14ac:dyDescent="0.2">
      <c r="A112" s="25">
        <v>99</v>
      </c>
      <c r="B112" s="26" t="s">
        <v>172</v>
      </c>
      <c r="C112" s="10" t="s">
        <v>55</v>
      </c>
      <c r="D112" s="69">
        <f t="shared" si="4"/>
        <v>2361209</v>
      </c>
      <c r="E112" s="70">
        <v>0</v>
      </c>
      <c r="F112" s="70">
        <v>0</v>
      </c>
      <c r="G112" s="70">
        <v>1773070</v>
      </c>
      <c r="H112" s="70">
        <v>588139</v>
      </c>
      <c r="I112" s="70">
        <v>0</v>
      </c>
      <c r="J112" s="70">
        <v>0</v>
      </c>
      <c r="K112" s="70">
        <v>0</v>
      </c>
      <c r="L112" s="73"/>
      <c r="M112" s="73"/>
      <c r="N112" s="73"/>
      <c r="O112" s="73"/>
      <c r="P112" s="73"/>
      <c r="Q112" s="73"/>
    </row>
    <row r="113" spans="1:17" s="1" customFormat="1" ht="12.75" x14ac:dyDescent="0.2">
      <c r="A113" s="25">
        <v>100</v>
      </c>
      <c r="B113" s="12" t="s">
        <v>173</v>
      </c>
      <c r="C113" s="10" t="s">
        <v>34</v>
      </c>
      <c r="D113" s="69">
        <f t="shared" si="4"/>
        <v>7410353</v>
      </c>
      <c r="E113" s="70">
        <v>2813346</v>
      </c>
      <c r="F113" s="70">
        <v>0</v>
      </c>
      <c r="G113" s="70">
        <v>3567087</v>
      </c>
      <c r="H113" s="70">
        <v>1029920</v>
      </c>
      <c r="I113" s="70">
        <v>0</v>
      </c>
      <c r="J113" s="70">
        <v>0</v>
      </c>
      <c r="K113" s="70">
        <v>0</v>
      </c>
      <c r="L113" s="73"/>
      <c r="M113" s="73"/>
      <c r="N113" s="73"/>
      <c r="O113" s="73"/>
      <c r="P113" s="73"/>
      <c r="Q113" s="73"/>
    </row>
    <row r="114" spans="1:17" s="1" customFormat="1" ht="12.75" x14ac:dyDescent="0.2">
      <c r="A114" s="25">
        <v>101</v>
      </c>
      <c r="B114" s="14" t="s">
        <v>174</v>
      </c>
      <c r="C114" s="10" t="s">
        <v>243</v>
      </c>
      <c r="D114" s="69">
        <f t="shared" si="4"/>
        <v>1320265</v>
      </c>
      <c r="E114" s="70">
        <v>352539</v>
      </c>
      <c r="F114" s="70">
        <v>0</v>
      </c>
      <c r="G114" s="70">
        <v>566626</v>
      </c>
      <c r="H114" s="70">
        <v>401100</v>
      </c>
      <c r="I114" s="70">
        <v>0</v>
      </c>
      <c r="J114" s="70">
        <v>0</v>
      </c>
      <c r="K114" s="70">
        <v>0</v>
      </c>
      <c r="L114" s="73"/>
      <c r="M114" s="73"/>
      <c r="N114" s="73"/>
      <c r="O114" s="73"/>
      <c r="P114" s="73"/>
      <c r="Q114" s="73"/>
    </row>
    <row r="115" spans="1:17" s="1" customFormat="1" ht="13.5" customHeight="1" x14ac:dyDescent="0.2">
      <c r="A115" s="25">
        <v>102</v>
      </c>
      <c r="B115" s="12" t="s">
        <v>175</v>
      </c>
      <c r="C115" s="10" t="s">
        <v>176</v>
      </c>
      <c r="D115" s="69">
        <f t="shared" si="4"/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3"/>
      <c r="M115" s="73"/>
      <c r="N115" s="73"/>
      <c r="O115" s="73"/>
      <c r="P115" s="73"/>
      <c r="Q115" s="73"/>
    </row>
    <row r="116" spans="1:17" s="1" customFormat="1" ht="12.75" x14ac:dyDescent="0.2">
      <c r="A116" s="25">
        <v>103</v>
      </c>
      <c r="B116" s="12" t="s">
        <v>177</v>
      </c>
      <c r="C116" s="10" t="s">
        <v>178</v>
      </c>
      <c r="D116" s="69">
        <f t="shared" si="4"/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3"/>
      <c r="M116" s="73"/>
      <c r="N116" s="73"/>
      <c r="O116" s="73"/>
      <c r="P116" s="73"/>
      <c r="Q116" s="73"/>
    </row>
    <row r="117" spans="1:17" s="1" customFormat="1" ht="12.75" x14ac:dyDescent="0.2">
      <c r="A117" s="25">
        <v>104</v>
      </c>
      <c r="B117" s="26" t="s">
        <v>179</v>
      </c>
      <c r="C117" s="10" t="s">
        <v>180</v>
      </c>
      <c r="D117" s="69">
        <f t="shared" si="4"/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3"/>
      <c r="M117" s="73"/>
      <c r="N117" s="73"/>
      <c r="O117" s="73"/>
      <c r="P117" s="73"/>
      <c r="Q117" s="73"/>
    </row>
    <row r="118" spans="1:17" s="1" customFormat="1" ht="12.75" x14ac:dyDescent="0.2">
      <c r="A118" s="25">
        <v>105</v>
      </c>
      <c r="B118" s="26" t="s">
        <v>181</v>
      </c>
      <c r="C118" s="10" t="s">
        <v>182</v>
      </c>
      <c r="D118" s="69">
        <f t="shared" si="4"/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3"/>
      <c r="M118" s="73"/>
      <c r="N118" s="73"/>
      <c r="O118" s="73"/>
      <c r="P118" s="73"/>
      <c r="Q118" s="73"/>
    </row>
    <row r="119" spans="1:17" s="1" customFormat="1" ht="12.75" customHeight="1" x14ac:dyDescent="0.2">
      <c r="A119" s="25">
        <v>106</v>
      </c>
      <c r="B119" s="26" t="s">
        <v>183</v>
      </c>
      <c r="C119" s="10" t="s">
        <v>184</v>
      </c>
      <c r="D119" s="69">
        <f t="shared" si="4"/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3"/>
      <c r="M119" s="73"/>
      <c r="N119" s="73"/>
      <c r="O119" s="73"/>
      <c r="P119" s="73"/>
      <c r="Q119" s="73"/>
    </row>
    <row r="120" spans="1:17" s="1" customFormat="1" ht="24" x14ac:dyDescent="0.2">
      <c r="A120" s="25">
        <v>107</v>
      </c>
      <c r="B120" s="26" t="s">
        <v>185</v>
      </c>
      <c r="C120" s="10" t="s">
        <v>186</v>
      </c>
      <c r="D120" s="69">
        <f t="shared" si="4"/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3"/>
      <c r="M120" s="73"/>
      <c r="N120" s="73"/>
      <c r="O120" s="73"/>
      <c r="P120" s="73"/>
      <c r="Q120" s="73"/>
    </row>
    <row r="121" spans="1:17" s="1" customFormat="1" ht="12.75" x14ac:dyDescent="0.2">
      <c r="A121" s="25">
        <v>108</v>
      </c>
      <c r="B121" s="26" t="s">
        <v>187</v>
      </c>
      <c r="C121" s="10" t="s">
        <v>188</v>
      </c>
      <c r="D121" s="69">
        <f t="shared" si="4"/>
        <v>3452141</v>
      </c>
      <c r="E121" s="70">
        <v>0</v>
      </c>
      <c r="F121" s="70">
        <v>3452141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3"/>
      <c r="M121" s="73"/>
      <c r="N121" s="73"/>
      <c r="O121" s="73"/>
      <c r="P121" s="73"/>
      <c r="Q121" s="73"/>
    </row>
    <row r="122" spans="1:17" s="1" customFormat="1" ht="12.75" x14ac:dyDescent="0.2">
      <c r="A122" s="25">
        <v>109</v>
      </c>
      <c r="B122" s="26" t="s">
        <v>189</v>
      </c>
      <c r="C122" s="10" t="s">
        <v>190</v>
      </c>
      <c r="D122" s="69">
        <f t="shared" si="4"/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3"/>
      <c r="M122" s="73"/>
      <c r="N122" s="73"/>
      <c r="O122" s="73"/>
      <c r="P122" s="73"/>
      <c r="Q122" s="73"/>
    </row>
    <row r="123" spans="1:17" s="1" customFormat="1" ht="12.75" x14ac:dyDescent="0.2">
      <c r="A123" s="25">
        <v>110</v>
      </c>
      <c r="B123" s="18" t="s">
        <v>191</v>
      </c>
      <c r="C123" s="16" t="s">
        <v>192</v>
      </c>
      <c r="D123" s="69">
        <f t="shared" si="4"/>
        <v>68518261</v>
      </c>
      <c r="E123" s="70">
        <v>25647957</v>
      </c>
      <c r="F123" s="70">
        <v>42870304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3"/>
      <c r="M123" s="73"/>
      <c r="N123" s="73"/>
      <c r="O123" s="73"/>
      <c r="P123" s="73"/>
      <c r="Q123" s="73"/>
    </row>
    <row r="124" spans="1:17" s="1" customFormat="1" ht="12.75" x14ac:dyDescent="0.2">
      <c r="A124" s="25">
        <v>111</v>
      </c>
      <c r="B124" s="18" t="s">
        <v>276</v>
      </c>
      <c r="C124" s="16" t="s">
        <v>252</v>
      </c>
      <c r="D124" s="69">
        <f t="shared" si="4"/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3"/>
      <c r="M124" s="73"/>
      <c r="N124" s="73"/>
      <c r="O124" s="73"/>
      <c r="P124" s="73"/>
      <c r="Q124" s="73"/>
    </row>
    <row r="125" spans="1:17" s="1" customFormat="1" ht="12.75" x14ac:dyDescent="0.2">
      <c r="A125" s="25">
        <v>112</v>
      </c>
      <c r="B125" s="14" t="s">
        <v>193</v>
      </c>
      <c r="C125" s="10" t="s">
        <v>194</v>
      </c>
      <c r="D125" s="69">
        <f t="shared" si="4"/>
        <v>9248095</v>
      </c>
      <c r="E125" s="70">
        <v>0</v>
      </c>
      <c r="F125" s="70">
        <v>9248095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3"/>
      <c r="M125" s="73"/>
      <c r="N125" s="73"/>
      <c r="O125" s="73"/>
      <c r="P125" s="73"/>
      <c r="Q125" s="73"/>
    </row>
    <row r="126" spans="1:17" s="1" customFormat="1" ht="11.25" customHeight="1" x14ac:dyDescent="0.2">
      <c r="A126" s="25">
        <v>113</v>
      </c>
      <c r="B126" s="26" t="s">
        <v>195</v>
      </c>
      <c r="C126" s="10" t="s">
        <v>196</v>
      </c>
      <c r="D126" s="69">
        <f t="shared" si="4"/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3"/>
      <c r="M126" s="73"/>
      <c r="N126" s="73"/>
      <c r="O126" s="73"/>
      <c r="P126" s="73"/>
      <c r="Q126" s="73"/>
    </row>
    <row r="127" spans="1:17" s="1" customFormat="1" ht="12.75" x14ac:dyDescent="0.2">
      <c r="A127" s="25">
        <v>114</v>
      </c>
      <c r="B127" s="12" t="s">
        <v>197</v>
      </c>
      <c r="C127" s="19" t="s">
        <v>198</v>
      </c>
      <c r="D127" s="69">
        <f t="shared" si="4"/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3"/>
      <c r="M127" s="73"/>
      <c r="N127" s="73"/>
      <c r="O127" s="73"/>
      <c r="P127" s="73"/>
      <c r="Q127" s="73"/>
    </row>
    <row r="128" spans="1:17" s="1" customFormat="1" ht="12.75" x14ac:dyDescent="0.2">
      <c r="A128" s="25">
        <v>115</v>
      </c>
      <c r="B128" s="26" t="s">
        <v>199</v>
      </c>
      <c r="C128" s="10" t="s">
        <v>290</v>
      </c>
      <c r="D128" s="69">
        <f t="shared" si="4"/>
        <v>4668022</v>
      </c>
      <c r="E128" s="70">
        <v>0</v>
      </c>
      <c r="F128" s="70">
        <v>4668022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3"/>
      <c r="M128" s="73"/>
      <c r="N128" s="73"/>
      <c r="O128" s="73"/>
      <c r="P128" s="73"/>
      <c r="Q128" s="73"/>
    </row>
    <row r="129" spans="1:17" s="1" customFormat="1" ht="14.25" customHeight="1" x14ac:dyDescent="0.2">
      <c r="A129" s="25">
        <v>116</v>
      </c>
      <c r="B129" s="14" t="s">
        <v>200</v>
      </c>
      <c r="C129" s="10" t="s">
        <v>277</v>
      </c>
      <c r="D129" s="69">
        <f t="shared" si="4"/>
        <v>5328295</v>
      </c>
      <c r="E129" s="70">
        <v>2101831</v>
      </c>
      <c r="F129" s="70">
        <v>3226464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3"/>
      <c r="M129" s="73"/>
      <c r="N129" s="73"/>
      <c r="O129" s="73"/>
      <c r="P129" s="73"/>
      <c r="Q129" s="73"/>
    </row>
    <row r="130" spans="1:17" s="1" customFormat="1" ht="12.75" x14ac:dyDescent="0.2">
      <c r="A130" s="25">
        <v>117</v>
      </c>
      <c r="B130" s="14" t="s">
        <v>201</v>
      </c>
      <c r="C130" s="10" t="s">
        <v>202</v>
      </c>
      <c r="D130" s="69">
        <f t="shared" ref="D130:D147" si="5">SUM(E130:K130)</f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3"/>
      <c r="M130" s="73"/>
      <c r="N130" s="73"/>
      <c r="O130" s="73"/>
      <c r="P130" s="73"/>
      <c r="Q130" s="73"/>
    </row>
    <row r="131" spans="1:17" s="1" customFormat="1" ht="12.75" x14ac:dyDescent="0.2">
      <c r="A131" s="25">
        <v>118</v>
      </c>
      <c r="B131" s="14" t="s">
        <v>203</v>
      </c>
      <c r="C131" s="10" t="s">
        <v>204</v>
      </c>
      <c r="D131" s="69">
        <f t="shared" si="5"/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3"/>
      <c r="M131" s="73"/>
      <c r="N131" s="73"/>
      <c r="O131" s="73"/>
      <c r="P131" s="73"/>
      <c r="Q131" s="73"/>
    </row>
    <row r="132" spans="1:17" s="1" customFormat="1" ht="12.75" x14ac:dyDescent="0.2">
      <c r="A132" s="25">
        <v>119</v>
      </c>
      <c r="B132" s="12" t="s">
        <v>205</v>
      </c>
      <c r="C132" s="10" t="s">
        <v>206</v>
      </c>
      <c r="D132" s="69">
        <f t="shared" si="5"/>
        <v>0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3"/>
      <c r="M132" s="73"/>
      <c r="N132" s="73"/>
      <c r="O132" s="73"/>
      <c r="P132" s="73"/>
      <c r="Q132" s="73"/>
    </row>
    <row r="133" spans="1:17" s="1" customFormat="1" ht="13.5" customHeight="1" x14ac:dyDescent="0.2">
      <c r="A133" s="25">
        <v>120</v>
      </c>
      <c r="B133" s="14" t="s">
        <v>207</v>
      </c>
      <c r="C133" s="10" t="s">
        <v>208</v>
      </c>
      <c r="D133" s="69">
        <f t="shared" si="5"/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3"/>
      <c r="M133" s="73"/>
      <c r="N133" s="73"/>
      <c r="O133" s="73"/>
      <c r="P133" s="73"/>
      <c r="Q133" s="73"/>
    </row>
    <row r="134" spans="1:17" s="1" customFormat="1" ht="12.75" x14ac:dyDescent="0.2">
      <c r="A134" s="25">
        <v>121</v>
      </c>
      <c r="B134" s="26" t="s">
        <v>209</v>
      </c>
      <c r="C134" s="10" t="s">
        <v>210</v>
      </c>
      <c r="D134" s="69">
        <f t="shared" si="5"/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3"/>
      <c r="M134" s="73"/>
      <c r="N134" s="73"/>
      <c r="O134" s="73"/>
      <c r="P134" s="73"/>
      <c r="Q134" s="73"/>
    </row>
    <row r="135" spans="1:17" s="1" customFormat="1" ht="24" x14ac:dyDescent="0.2">
      <c r="A135" s="25">
        <v>122</v>
      </c>
      <c r="B135" s="26" t="s">
        <v>211</v>
      </c>
      <c r="C135" s="50" t="s">
        <v>377</v>
      </c>
      <c r="D135" s="69">
        <f t="shared" si="5"/>
        <v>0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3"/>
      <c r="M135" s="73"/>
      <c r="N135" s="73"/>
      <c r="O135" s="73"/>
      <c r="P135" s="73"/>
      <c r="Q135" s="73"/>
    </row>
    <row r="136" spans="1:17" s="1" customFormat="1" ht="12.75" x14ac:dyDescent="0.2">
      <c r="A136" s="25">
        <v>123</v>
      </c>
      <c r="B136" s="26" t="s">
        <v>212</v>
      </c>
      <c r="C136" s="10" t="s">
        <v>249</v>
      </c>
      <c r="D136" s="69">
        <f t="shared" si="5"/>
        <v>142187385</v>
      </c>
      <c r="E136" s="70">
        <v>64578457</v>
      </c>
      <c r="F136" s="70">
        <v>40477965</v>
      </c>
      <c r="G136" s="70">
        <v>5300602</v>
      </c>
      <c r="H136" s="70">
        <v>4128885</v>
      </c>
      <c r="I136" s="70">
        <v>22586966</v>
      </c>
      <c r="J136" s="70">
        <v>0</v>
      </c>
      <c r="K136" s="70">
        <v>5114510</v>
      </c>
      <c r="L136" s="73"/>
      <c r="M136" s="73"/>
      <c r="N136" s="73"/>
      <c r="O136" s="73"/>
      <c r="P136" s="73"/>
      <c r="Q136" s="73"/>
    </row>
    <row r="137" spans="1:17" ht="10.5" customHeight="1" x14ac:dyDescent="0.2">
      <c r="A137" s="25">
        <v>124</v>
      </c>
      <c r="B137" s="26" t="s">
        <v>213</v>
      </c>
      <c r="C137" s="10" t="s">
        <v>214</v>
      </c>
      <c r="D137" s="69">
        <f t="shared" si="5"/>
        <v>283557688</v>
      </c>
      <c r="E137" s="70">
        <v>142101455</v>
      </c>
      <c r="F137" s="70">
        <v>94978948</v>
      </c>
      <c r="G137" s="70">
        <v>1731040</v>
      </c>
      <c r="H137" s="70">
        <v>15906443</v>
      </c>
      <c r="I137" s="70">
        <v>27631748</v>
      </c>
      <c r="J137" s="70">
        <v>0</v>
      </c>
      <c r="K137" s="70">
        <v>1208054</v>
      </c>
      <c r="L137" s="73"/>
      <c r="M137" s="73"/>
      <c r="N137" s="73"/>
      <c r="O137" s="73"/>
      <c r="P137" s="73"/>
      <c r="Q137" s="73"/>
    </row>
    <row r="138" spans="1:17" s="1" customFormat="1" ht="12.75" x14ac:dyDescent="0.2">
      <c r="A138" s="25">
        <v>125</v>
      </c>
      <c r="B138" s="26" t="s">
        <v>215</v>
      </c>
      <c r="C138" s="10" t="s">
        <v>42</v>
      </c>
      <c r="D138" s="69">
        <f t="shared" si="5"/>
        <v>24863185</v>
      </c>
      <c r="E138" s="70">
        <v>17556346</v>
      </c>
      <c r="F138" s="70">
        <v>0</v>
      </c>
      <c r="G138" s="70">
        <v>7306839</v>
      </c>
      <c r="H138" s="70">
        <v>0</v>
      </c>
      <c r="I138" s="70">
        <v>0</v>
      </c>
      <c r="J138" s="70">
        <v>0</v>
      </c>
      <c r="K138" s="70">
        <v>0</v>
      </c>
      <c r="L138" s="73"/>
      <c r="M138" s="73"/>
      <c r="N138" s="73"/>
      <c r="O138" s="73"/>
      <c r="P138" s="73"/>
      <c r="Q138" s="73"/>
    </row>
    <row r="139" spans="1:17" s="1" customFormat="1" ht="12.75" x14ac:dyDescent="0.2">
      <c r="A139" s="25">
        <v>126</v>
      </c>
      <c r="B139" s="12" t="s">
        <v>216</v>
      </c>
      <c r="C139" s="10" t="s">
        <v>48</v>
      </c>
      <c r="D139" s="69">
        <f t="shared" si="5"/>
        <v>26060668</v>
      </c>
      <c r="E139" s="70">
        <v>9435349</v>
      </c>
      <c r="F139" s="70">
        <v>12275991</v>
      </c>
      <c r="G139" s="70">
        <v>1834666</v>
      </c>
      <c r="H139" s="70">
        <v>2514662</v>
      </c>
      <c r="I139" s="70">
        <v>0</v>
      </c>
      <c r="J139" s="70">
        <v>0</v>
      </c>
      <c r="K139" s="70">
        <v>0</v>
      </c>
      <c r="L139" s="73"/>
      <c r="M139" s="73"/>
      <c r="N139" s="73"/>
      <c r="O139" s="73"/>
      <c r="P139" s="73"/>
      <c r="Q139" s="73"/>
    </row>
    <row r="140" spans="1:17" s="1" customFormat="1" ht="12.75" x14ac:dyDescent="0.2">
      <c r="A140" s="25">
        <v>127</v>
      </c>
      <c r="B140" s="12" t="s">
        <v>217</v>
      </c>
      <c r="C140" s="10" t="s">
        <v>253</v>
      </c>
      <c r="D140" s="69">
        <f t="shared" si="5"/>
        <v>2879654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2879654</v>
      </c>
      <c r="L140" s="73"/>
      <c r="M140" s="73"/>
      <c r="N140" s="73"/>
      <c r="O140" s="73"/>
      <c r="P140" s="73"/>
      <c r="Q140" s="73"/>
    </row>
    <row r="141" spans="1:17" s="1" customFormat="1" ht="12.75" x14ac:dyDescent="0.2">
      <c r="A141" s="25">
        <v>128</v>
      </c>
      <c r="B141" s="12" t="s">
        <v>218</v>
      </c>
      <c r="C141" s="10" t="s">
        <v>50</v>
      </c>
      <c r="D141" s="69">
        <f t="shared" si="5"/>
        <v>12431529</v>
      </c>
      <c r="E141" s="70">
        <v>0</v>
      </c>
      <c r="F141" s="70">
        <v>12036449</v>
      </c>
      <c r="G141" s="70">
        <v>395080</v>
      </c>
      <c r="H141" s="70">
        <v>0</v>
      </c>
      <c r="I141" s="70">
        <v>0</v>
      </c>
      <c r="J141" s="70">
        <v>0</v>
      </c>
      <c r="K141" s="70">
        <v>0</v>
      </c>
      <c r="L141" s="73"/>
      <c r="M141" s="73"/>
      <c r="N141" s="73"/>
      <c r="O141" s="73"/>
      <c r="P141" s="73"/>
      <c r="Q141" s="73"/>
    </row>
    <row r="142" spans="1:17" s="1" customFormat="1" ht="12.75" x14ac:dyDescent="0.2">
      <c r="A142" s="25">
        <v>129</v>
      </c>
      <c r="B142" s="26" t="s">
        <v>219</v>
      </c>
      <c r="C142" s="10" t="s">
        <v>49</v>
      </c>
      <c r="D142" s="69">
        <f t="shared" si="5"/>
        <v>75436318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59311055</v>
      </c>
      <c r="K142" s="70">
        <v>16125263</v>
      </c>
      <c r="L142" s="73"/>
      <c r="M142" s="73"/>
      <c r="N142" s="73"/>
      <c r="O142" s="73"/>
      <c r="P142" s="73"/>
      <c r="Q142" s="73"/>
    </row>
    <row r="143" spans="1:17" s="1" customFormat="1" ht="12.75" x14ac:dyDescent="0.2">
      <c r="A143" s="25">
        <v>130</v>
      </c>
      <c r="B143" s="26" t="s">
        <v>220</v>
      </c>
      <c r="C143" s="10" t="s">
        <v>221</v>
      </c>
      <c r="D143" s="69">
        <f t="shared" si="5"/>
        <v>770450</v>
      </c>
      <c r="E143" s="70">
        <v>0</v>
      </c>
      <c r="F143" s="70">
        <v>0</v>
      </c>
      <c r="G143" s="70">
        <v>0</v>
      </c>
      <c r="H143" s="70">
        <v>770450</v>
      </c>
      <c r="I143" s="70">
        <v>0</v>
      </c>
      <c r="J143" s="70">
        <v>0</v>
      </c>
      <c r="K143" s="70">
        <v>0</v>
      </c>
      <c r="L143" s="73"/>
      <c r="M143" s="73"/>
      <c r="N143" s="73"/>
      <c r="O143" s="73"/>
      <c r="P143" s="73"/>
      <c r="Q143" s="73"/>
    </row>
    <row r="144" spans="1:17" s="1" customFormat="1" ht="12.75" x14ac:dyDescent="0.2">
      <c r="A144" s="25">
        <v>131</v>
      </c>
      <c r="B144" s="26" t="s">
        <v>222</v>
      </c>
      <c r="C144" s="10" t="s">
        <v>43</v>
      </c>
      <c r="D144" s="69">
        <f t="shared" si="5"/>
        <v>13318935</v>
      </c>
      <c r="E144" s="70">
        <v>9966245</v>
      </c>
      <c r="F144" s="70">
        <v>0</v>
      </c>
      <c r="G144" s="70">
        <v>1835138</v>
      </c>
      <c r="H144" s="70">
        <v>1517552</v>
      </c>
      <c r="I144" s="70">
        <v>0</v>
      </c>
      <c r="J144" s="70">
        <v>0</v>
      </c>
      <c r="K144" s="70">
        <v>0</v>
      </c>
      <c r="L144" s="73"/>
      <c r="M144" s="73"/>
      <c r="N144" s="73"/>
      <c r="O144" s="73"/>
      <c r="P144" s="73"/>
      <c r="Q144" s="73"/>
    </row>
    <row r="145" spans="1:17" s="1" customFormat="1" ht="12.75" x14ac:dyDescent="0.2">
      <c r="A145" s="25">
        <v>132</v>
      </c>
      <c r="B145" s="12" t="s">
        <v>223</v>
      </c>
      <c r="C145" s="10" t="s">
        <v>251</v>
      </c>
      <c r="D145" s="69">
        <f t="shared" si="5"/>
        <v>104031540</v>
      </c>
      <c r="E145" s="70">
        <v>46564494</v>
      </c>
      <c r="F145" s="70">
        <v>42926678</v>
      </c>
      <c r="G145" s="70">
        <v>3998024</v>
      </c>
      <c r="H145" s="70">
        <v>2027025</v>
      </c>
      <c r="I145" s="70">
        <v>0</v>
      </c>
      <c r="J145" s="70">
        <v>0</v>
      </c>
      <c r="K145" s="70">
        <v>8515319</v>
      </c>
      <c r="L145" s="73"/>
      <c r="M145" s="73"/>
      <c r="N145" s="73"/>
      <c r="O145" s="73"/>
      <c r="P145" s="73"/>
      <c r="Q145" s="73"/>
    </row>
    <row r="146" spans="1:17" s="1" customFormat="1" ht="12.75" x14ac:dyDescent="0.2">
      <c r="A146" s="25">
        <v>133</v>
      </c>
      <c r="B146" s="14" t="s">
        <v>224</v>
      </c>
      <c r="C146" s="10" t="s">
        <v>225</v>
      </c>
      <c r="D146" s="69">
        <f t="shared" si="5"/>
        <v>55957593</v>
      </c>
      <c r="E146" s="70">
        <v>19995558</v>
      </c>
      <c r="F146" s="70">
        <v>8701747</v>
      </c>
      <c r="G146" s="70">
        <v>7551089</v>
      </c>
      <c r="H146" s="70">
        <v>3998613</v>
      </c>
      <c r="I146" s="70">
        <v>11703090</v>
      </c>
      <c r="J146" s="70">
        <v>0</v>
      </c>
      <c r="K146" s="70">
        <v>4007496</v>
      </c>
      <c r="L146" s="73"/>
      <c r="M146" s="73"/>
      <c r="N146" s="73"/>
      <c r="O146" s="73"/>
      <c r="P146" s="73"/>
      <c r="Q146" s="73"/>
    </row>
    <row r="147" spans="1:17" ht="12.75" x14ac:dyDescent="0.2">
      <c r="A147" s="25">
        <v>134</v>
      </c>
      <c r="B147" s="26" t="s">
        <v>226</v>
      </c>
      <c r="C147" s="10" t="s">
        <v>227</v>
      </c>
      <c r="D147" s="69">
        <f t="shared" si="5"/>
        <v>22050070</v>
      </c>
      <c r="E147" s="70">
        <v>7903516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14146554</v>
      </c>
      <c r="L147" s="73"/>
      <c r="M147" s="73"/>
      <c r="N147" s="73"/>
      <c r="O147" s="73"/>
      <c r="P147" s="73"/>
      <c r="Q147" s="73"/>
    </row>
    <row r="148" spans="1:17" ht="12.75" x14ac:dyDescent="0.2">
      <c r="A148" s="25">
        <v>135</v>
      </c>
      <c r="B148" s="12" t="s">
        <v>228</v>
      </c>
      <c r="C148" s="10" t="s">
        <v>229</v>
      </c>
      <c r="D148" s="69">
        <f t="shared" ref="D148:D154" si="6">SUM(E148:K148)</f>
        <v>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3"/>
      <c r="M148" s="73"/>
      <c r="N148" s="73"/>
      <c r="O148" s="73"/>
      <c r="P148" s="73"/>
      <c r="Q148" s="73"/>
    </row>
    <row r="149" spans="1:17" ht="12.75" x14ac:dyDescent="0.2">
      <c r="A149" s="25">
        <v>136</v>
      </c>
      <c r="B149" s="20" t="s">
        <v>230</v>
      </c>
      <c r="C149" s="13" t="s">
        <v>231</v>
      </c>
      <c r="D149" s="69">
        <f t="shared" si="6"/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3"/>
      <c r="M149" s="73"/>
      <c r="N149" s="73"/>
      <c r="O149" s="73"/>
      <c r="P149" s="73"/>
      <c r="Q149" s="73"/>
    </row>
    <row r="150" spans="1:17" ht="12.75" x14ac:dyDescent="0.2">
      <c r="A150" s="25">
        <v>137</v>
      </c>
      <c r="B150" s="31" t="s">
        <v>278</v>
      </c>
      <c r="C150" s="32" t="s">
        <v>279</v>
      </c>
      <c r="D150" s="69">
        <f t="shared" si="6"/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3"/>
      <c r="M150" s="73"/>
      <c r="N150" s="73"/>
      <c r="O150" s="73"/>
      <c r="P150" s="73"/>
      <c r="Q150" s="73"/>
    </row>
    <row r="151" spans="1:17" ht="12.75" x14ac:dyDescent="0.2">
      <c r="A151" s="25">
        <v>138</v>
      </c>
      <c r="B151" s="33" t="s">
        <v>280</v>
      </c>
      <c r="C151" s="34" t="s">
        <v>281</v>
      </c>
      <c r="D151" s="69">
        <f t="shared" si="6"/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3"/>
      <c r="M151" s="73"/>
      <c r="N151" s="73"/>
      <c r="O151" s="73"/>
      <c r="P151" s="73"/>
      <c r="Q151" s="73"/>
    </row>
    <row r="152" spans="1:17" ht="12.75" x14ac:dyDescent="0.2">
      <c r="A152" s="25">
        <v>139</v>
      </c>
      <c r="B152" s="35" t="s">
        <v>282</v>
      </c>
      <c r="C152" s="36" t="s">
        <v>283</v>
      </c>
      <c r="D152" s="69">
        <f t="shared" si="6"/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3"/>
      <c r="M152" s="73"/>
      <c r="N152" s="73"/>
      <c r="O152" s="73"/>
      <c r="P152" s="73"/>
      <c r="Q152" s="73"/>
    </row>
    <row r="153" spans="1:17" ht="12.75" x14ac:dyDescent="0.2">
      <c r="A153" s="25">
        <v>140</v>
      </c>
      <c r="B153" s="25" t="s">
        <v>288</v>
      </c>
      <c r="C153" s="37" t="s">
        <v>289</v>
      </c>
      <c r="D153" s="69">
        <f t="shared" si="6"/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3"/>
      <c r="M153" s="73"/>
      <c r="N153" s="73"/>
      <c r="O153" s="73"/>
      <c r="P153" s="73"/>
      <c r="Q153" s="73"/>
    </row>
    <row r="154" spans="1:17" ht="12.75" x14ac:dyDescent="0.2">
      <c r="A154" s="25">
        <v>141</v>
      </c>
      <c r="B154" s="85" t="s">
        <v>395</v>
      </c>
      <c r="C154" s="37" t="s">
        <v>394</v>
      </c>
      <c r="D154" s="69">
        <f t="shared" si="6"/>
        <v>0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3"/>
      <c r="M154" s="73"/>
      <c r="N154" s="73"/>
      <c r="O154" s="73"/>
      <c r="P154" s="73"/>
      <c r="Q154" s="73"/>
    </row>
    <row r="155" spans="1:17" ht="12.75" x14ac:dyDescent="0.2">
      <c r="A155" s="25">
        <v>142</v>
      </c>
      <c r="B155" s="88" t="s">
        <v>407</v>
      </c>
      <c r="C155" s="37" t="s">
        <v>406</v>
      </c>
      <c r="D155" s="87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3"/>
      <c r="M155" s="73"/>
      <c r="N155" s="73"/>
      <c r="O155" s="73"/>
      <c r="P155" s="73"/>
      <c r="Q155" s="73"/>
    </row>
  </sheetData>
  <mergeCells count="17"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</mergeCells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I157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Q19" sqref="Q1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9" width="13.5703125" style="8" customWidth="1"/>
    <col min="10" max="16384" width="9.140625" style="8"/>
  </cols>
  <sheetData>
    <row r="2" spans="1:9" ht="39.75" customHeight="1" x14ac:dyDescent="0.2">
      <c r="A2" s="206" t="s">
        <v>384</v>
      </c>
      <c r="B2" s="206"/>
      <c r="C2" s="206"/>
      <c r="D2" s="206"/>
      <c r="E2" s="206"/>
      <c r="F2" s="206"/>
      <c r="G2" s="206"/>
      <c r="H2" s="206"/>
      <c r="I2" s="110"/>
    </row>
    <row r="3" spans="1:9" x14ac:dyDescent="0.2">
      <c r="C3" s="9"/>
      <c r="H3" s="8" t="s">
        <v>308</v>
      </c>
    </row>
    <row r="4" spans="1:9" s="2" customFormat="1" ht="15.75" customHeight="1" x14ac:dyDescent="0.2">
      <c r="A4" s="196" t="s">
        <v>46</v>
      </c>
      <c r="B4" s="196" t="s">
        <v>59</v>
      </c>
      <c r="C4" s="197" t="s">
        <v>47</v>
      </c>
      <c r="D4" s="249" t="s">
        <v>255</v>
      </c>
      <c r="E4" s="242" t="s">
        <v>305</v>
      </c>
      <c r="F4" s="242"/>
      <c r="G4" s="242"/>
      <c r="H4" s="242"/>
      <c r="I4" s="242"/>
    </row>
    <row r="5" spans="1:9" ht="25.5" customHeight="1" x14ac:dyDescent="0.2">
      <c r="A5" s="196"/>
      <c r="B5" s="196"/>
      <c r="C5" s="197"/>
      <c r="D5" s="250"/>
      <c r="E5" s="242" t="s">
        <v>359</v>
      </c>
      <c r="F5" s="242" t="s">
        <v>360</v>
      </c>
      <c r="G5" s="242" t="s">
        <v>361</v>
      </c>
      <c r="H5" s="242" t="s">
        <v>362</v>
      </c>
      <c r="I5" s="242" t="s">
        <v>410</v>
      </c>
    </row>
    <row r="6" spans="1:9" ht="14.25" customHeight="1" x14ac:dyDescent="0.2">
      <c r="A6" s="196"/>
      <c r="B6" s="196"/>
      <c r="C6" s="197"/>
      <c r="D6" s="250"/>
      <c r="E6" s="242"/>
      <c r="F6" s="242"/>
      <c r="G6" s="242"/>
      <c r="H6" s="242"/>
      <c r="I6" s="242"/>
    </row>
    <row r="7" spans="1:9" ht="21.75" customHeight="1" x14ac:dyDescent="0.2">
      <c r="A7" s="196"/>
      <c r="B7" s="196"/>
      <c r="C7" s="197"/>
      <c r="D7" s="251"/>
      <c r="E7" s="242"/>
      <c r="F7" s="242"/>
      <c r="G7" s="242"/>
      <c r="H7" s="242"/>
      <c r="I7" s="242"/>
    </row>
    <row r="8" spans="1:9" s="2" customFormat="1" x14ac:dyDescent="0.2">
      <c r="A8" s="184" t="s">
        <v>248</v>
      </c>
      <c r="B8" s="184"/>
      <c r="C8" s="184"/>
      <c r="D8" s="40">
        <f>D10+D9</f>
        <v>506626746</v>
      </c>
      <c r="E8" s="40">
        <f t="shared" ref="E8:I8" si="0">E10+E9</f>
        <v>27031780</v>
      </c>
      <c r="F8" s="40">
        <f t="shared" si="0"/>
        <v>124000</v>
      </c>
      <c r="G8" s="40">
        <f t="shared" si="0"/>
        <v>434076953</v>
      </c>
      <c r="H8" s="40">
        <f t="shared" si="0"/>
        <v>42861230</v>
      </c>
      <c r="I8" s="40">
        <f t="shared" si="0"/>
        <v>2532783</v>
      </c>
    </row>
    <row r="9" spans="1:9" s="3" customFormat="1" ht="11.25" customHeight="1" x14ac:dyDescent="0.2">
      <c r="A9" s="5"/>
      <c r="B9" s="5"/>
      <c r="C9" s="11" t="s">
        <v>56</v>
      </c>
      <c r="D9" s="41"/>
      <c r="E9" s="111"/>
      <c r="F9" s="111"/>
      <c r="G9" s="111"/>
      <c r="H9" s="111"/>
      <c r="I9" s="111"/>
    </row>
    <row r="10" spans="1:9" s="2" customFormat="1" x14ac:dyDescent="0.2">
      <c r="A10" s="184" t="s">
        <v>247</v>
      </c>
      <c r="B10" s="184"/>
      <c r="C10" s="184"/>
      <c r="D10" s="40">
        <f>SUM(D11:D155)-D93</f>
        <v>506626746</v>
      </c>
      <c r="E10" s="80">
        <f t="shared" ref="E10:I10" si="1">SUM(E11:E155)-E93</f>
        <v>27031780</v>
      </c>
      <c r="F10" s="80">
        <f t="shared" si="1"/>
        <v>124000</v>
      </c>
      <c r="G10" s="80">
        <f t="shared" si="1"/>
        <v>434076953</v>
      </c>
      <c r="H10" s="80">
        <f t="shared" si="1"/>
        <v>42861230</v>
      </c>
      <c r="I10" s="80">
        <f t="shared" si="1"/>
        <v>2532783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39">
        <f t="shared" ref="D11:D74" si="2">SUM(E11:I11)</f>
        <v>0</v>
      </c>
      <c r="E11" s="59">
        <v>0</v>
      </c>
      <c r="F11" s="59">
        <v>0</v>
      </c>
      <c r="G11" s="59">
        <v>0</v>
      </c>
      <c r="H11" s="59">
        <v>0</v>
      </c>
      <c r="I11" s="59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39">
        <f t="shared" si="2"/>
        <v>0</v>
      </c>
      <c r="E12" s="59">
        <v>0</v>
      </c>
      <c r="F12" s="59">
        <v>0</v>
      </c>
      <c r="G12" s="59">
        <v>0</v>
      </c>
      <c r="H12" s="59">
        <v>0</v>
      </c>
      <c r="I12" s="59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39">
        <f t="shared" si="2"/>
        <v>1054608</v>
      </c>
      <c r="E13" s="59">
        <v>0</v>
      </c>
      <c r="F13" s="61">
        <v>0</v>
      </c>
      <c r="G13" s="61">
        <v>0</v>
      </c>
      <c r="H13" s="59">
        <v>1054608</v>
      </c>
      <c r="I13" s="59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39">
        <f t="shared" si="2"/>
        <v>0</v>
      </c>
      <c r="E14" s="59">
        <v>0</v>
      </c>
      <c r="F14" s="59">
        <v>0</v>
      </c>
      <c r="G14" s="59">
        <v>0</v>
      </c>
      <c r="H14" s="59">
        <v>0</v>
      </c>
      <c r="I14" s="59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39">
        <f t="shared" si="2"/>
        <v>0</v>
      </c>
      <c r="E15" s="59">
        <v>0</v>
      </c>
      <c r="F15" s="59">
        <v>0</v>
      </c>
      <c r="G15" s="59">
        <v>0</v>
      </c>
      <c r="H15" s="59">
        <v>0</v>
      </c>
      <c r="I15" s="59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39">
        <f t="shared" si="2"/>
        <v>2642490</v>
      </c>
      <c r="E16" s="59">
        <v>0</v>
      </c>
      <c r="F16" s="61">
        <v>0</v>
      </c>
      <c r="G16" s="61">
        <v>0</v>
      </c>
      <c r="H16" s="59">
        <v>2642490</v>
      </c>
      <c r="I16" s="59"/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39">
        <f t="shared" si="2"/>
        <v>0</v>
      </c>
      <c r="E17" s="59">
        <v>0</v>
      </c>
      <c r="F17" s="59">
        <v>0</v>
      </c>
      <c r="G17" s="59">
        <v>0</v>
      </c>
      <c r="H17" s="59">
        <v>0</v>
      </c>
      <c r="I17" s="59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39">
        <f t="shared" si="2"/>
        <v>0</v>
      </c>
      <c r="E18" s="59">
        <v>0</v>
      </c>
      <c r="F18" s="59">
        <v>0</v>
      </c>
      <c r="G18" s="59">
        <v>0</v>
      </c>
      <c r="H18" s="59">
        <v>0</v>
      </c>
      <c r="I18" s="59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39">
        <f t="shared" si="2"/>
        <v>0</v>
      </c>
      <c r="E19" s="59">
        <v>0</v>
      </c>
      <c r="F19" s="59">
        <v>0</v>
      </c>
      <c r="G19" s="59">
        <v>0</v>
      </c>
      <c r="H19" s="59">
        <v>0</v>
      </c>
      <c r="I19" s="59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39">
        <f t="shared" si="2"/>
        <v>0</v>
      </c>
      <c r="E20" s="59">
        <v>0</v>
      </c>
      <c r="F20" s="59">
        <v>0</v>
      </c>
      <c r="G20" s="59">
        <v>0</v>
      </c>
      <c r="H20" s="59">
        <v>0</v>
      </c>
      <c r="I20" s="59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39">
        <f t="shared" si="2"/>
        <v>0</v>
      </c>
      <c r="E21" s="59">
        <v>0</v>
      </c>
      <c r="F21" s="59">
        <v>0</v>
      </c>
      <c r="G21" s="59">
        <v>0</v>
      </c>
      <c r="H21" s="59">
        <v>0</v>
      </c>
      <c r="I21" s="59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39">
        <f t="shared" si="2"/>
        <v>0</v>
      </c>
      <c r="E22" s="59">
        <v>0</v>
      </c>
      <c r="F22" s="59">
        <v>0</v>
      </c>
      <c r="G22" s="59">
        <v>0</v>
      </c>
      <c r="H22" s="59">
        <v>0</v>
      </c>
      <c r="I22" s="59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39">
        <f t="shared" si="2"/>
        <v>0</v>
      </c>
      <c r="E23" s="59">
        <v>0</v>
      </c>
      <c r="F23" s="59">
        <v>0</v>
      </c>
      <c r="G23" s="59">
        <v>0</v>
      </c>
      <c r="H23" s="59">
        <v>0</v>
      </c>
      <c r="I23" s="59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39">
        <f t="shared" si="2"/>
        <v>0</v>
      </c>
      <c r="E24" s="59">
        <v>0</v>
      </c>
      <c r="F24" s="59">
        <v>0</v>
      </c>
      <c r="G24" s="59">
        <v>0</v>
      </c>
      <c r="H24" s="59">
        <v>0</v>
      </c>
      <c r="I24" s="59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39">
        <f t="shared" si="2"/>
        <v>0</v>
      </c>
      <c r="E25" s="59">
        <v>0</v>
      </c>
      <c r="F25" s="59">
        <v>0</v>
      </c>
      <c r="G25" s="59">
        <v>0</v>
      </c>
      <c r="H25" s="59">
        <v>0</v>
      </c>
      <c r="I25" s="59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39">
        <f t="shared" si="2"/>
        <v>0</v>
      </c>
      <c r="E26" s="59">
        <v>0</v>
      </c>
      <c r="F26" s="59">
        <v>0</v>
      </c>
      <c r="G26" s="59">
        <v>0</v>
      </c>
      <c r="H26" s="59">
        <v>0</v>
      </c>
      <c r="I26" s="59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39">
        <f t="shared" si="2"/>
        <v>0</v>
      </c>
      <c r="E27" s="59">
        <v>0</v>
      </c>
      <c r="F27" s="59">
        <v>0</v>
      </c>
      <c r="G27" s="59">
        <v>0</v>
      </c>
      <c r="H27" s="59">
        <v>0</v>
      </c>
      <c r="I27" s="59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39">
        <f t="shared" si="2"/>
        <v>2154800</v>
      </c>
      <c r="E28" s="59">
        <v>0</v>
      </c>
      <c r="F28" s="61">
        <v>0</v>
      </c>
      <c r="G28" s="61">
        <v>0</v>
      </c>
      <c r="H28" s="59">
        <v>2154800</v>
      </c>
      <c r="I28" s="59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39">
        <f t="shared" si="2"/>
        <v>0</v>
      </c>
      <c r="E29" s="59">
        <v>0</v>
      </c>
      <c r="F29" s="59">
        <v>0</v>
      </c>
      <c r="G29" s="59">
        <v>0</v>
      </c>
      <c r="H29" s="59">
        <v>0</v>
      </c>
      <c r="I29" s="59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39">
        <f t="shared" si="2"/>
        <v>0</v>
      </c>
      <c r="E30" s="59">
        <v>0</v>
      </c>
      <c r="F30" s="59">
        <v>0</v>
      </c>
      <c r="G30" s="59">
        <v>0</v>
      </c>
      <c r="H30" s="59">
        <v>0</v>
      </c>
      <c r="I30" s="59"/>
    </row>
    <row r="31" spans="1:9" x14ac:dyDescent="0.2">
      <c r="A31" s="25">
        <v>21</v>
      </c>
      <c r="B31" s="12" t="s">
        <v>81</v>
      </c>
      <c r="C31" s="10" t="s">
        <v>82</v>
      </c>
      <c r="D31" s="39">
        <f t="shared" si="2"/>
        <v>0</v>
      </c>
      <c r="E31" s="59">
        <v>0</v>
      </c>
      <c r="F31" s="62">
        <v>0</v>
      </c>
      <c r="G31" s="62">
        <v>0</v>
      </c>
      <c r="H31" s="59">
        <v>0</v>
      </c>
      <c r="I31" s="59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39">
        <f t="shared" si="2"/>
        <v>2089500</v>
      </c>
      <c r="E32" s="59">
        <v>0</v>
      </c>
      <c r="F32" s="61">
        <v>0</v>
      </c>
      <c r="G32" s="61">
        <v>0</v>
      </c>
      <c r="H32" s="59">
        <v>2089500</v>
      </c>
      <c r="I32" s="59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39">
        <f t="shared" si="2"/>
        <v>0</v>
      </c>
      <c r="E33" s="59">
        <v>0</v>
      </c>
      <c r="F33" s="61">
        <v>0</v>
      </c>
      <c r="G33" s="61">
        <v>0</v>
      </c>
      <c r="H33" s="59">
        <v>0</v>
      </c>
      <c r="I33" s="59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39">
        <f t="shared" si="2"/>
        <v>0</v>
      </c>
      <c r="E34" s="59">
        <v>0</v>
      </c>
      <c r="F34" s="59">
        <v>0</v>
      </c>
      <c r="G34" s="59">
        <v>0</v>
      </c>
      <c r="H34" s="59">
        <v>0</v>
      </c>
      <c r="I34" s="59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39">
        <f t="shared" si="2"/>
        <v>0</v>
      </c>
      <c r="E35" s="59">
        <v>0</v>
      </c>
      <c r="F35" s="59">
        <v>0</v>
      </c>
      <c r="G35" s="59">
        <v>0</v>
      </c>
      <c r="H35" s="59">
        <v>0</v>
      </c>
      <c r="I35" s="59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39">
        <f t="shared" si="2"/>
        <v>3644016</v>
      </c>
      <c r="E36" s="59">
        <v>0</v>
      </c>
      <c r="F36" s="59">
        <v>0</v>
      </c>
      <c r="G36" s="59">
        <v>0</v>
      </c>
      <c r="H36" s="59">
        <v>3644016</v>
      </c>
      <c r="I36" s="59"/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39">
        <f t="shared" si="2"/>
        <v>1916073</v>
      </c>
      <c r="E37" s="59">
        <v>0</v>
      </c>
      <c r="F37" s="59">
        <v>0</v>
      </c>
      <c r="G37" s="59">
        <v>0</v>
      </c>
      <c r="H37" s="59">
        <v>1916073</v>
      </c>
      <c r="I37" s="59"/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39">
        <f t="shared" si="2"/>
        <v>0</v>
      </c>
      <c r="E38" s="59">
        <v>0</v>
      </c>
      <c r="F38" s="59">
        <v>0</v>
      </c>
      <c r="G38" s="59">
        <v>0</v>
      </c>
      <c r="H38" s="59">
        <v>0</v>
      </c>
      <c r="I38" s="59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39">
        <f t="shared" si="2"/>
        <v>0</v>
      </c>
      <c r="E39" s="59">
        <v>0</v>
      </c>
      <c r="F39" s="59">
        <v>0</v>
      </c>
      <c r="G39" s="59">
        <v>0</v>
      </c>
      <c r="H39" s="59">
        <v>0</v>
      </c>
      <c r="I39" s="59"/>
    </row>
    <row r="40" spans="1:9" s="22" customFormat="1" x14ac:dyDescent="0.2">
      <c r="A40" s="25">
        <v>30</v>
      </c>
      <c r="B40" s="23" t="s">
        <v>98</v>
      </c>
      <c r="C40" s="38" t="s">
        <v>292</v>
      </c>
      <c r="D40" s="39">
        <f t="shared" si="2"/>
        <v>0</v>
      </c>
      <c r="E40" s="59">
        <v>0</v>
      </c>
      <c r="F40" s="61">
        <v>0</v>
      </c>
      <c r="G40" s="61">
        <v>0</v>
      </c>
      <c r="H40" s="59">
        <v>0</v>
      </c>
      <c r="I40" s="59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39">
        <f t="shared" si="2"/>
        <v>0</v>
      </c>
      <c r="E41" s="59">
        <v>0</v>
      </c>
      <c r="F41" s="61">
        <v>0</v>
      </c>
      <c r="G41" s="61">
        <v>0</v>
      </c>
      <c r="H41" s="59">
        <v>0</v>
      </c>
      <c r="I41" s="59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39">
        <f t="shared" si="2"/>
        <v>1552590</v>
      </c>
      <c r="E42" s="59">
        <v>0</v>
      </c>
      <c r="F42" s="61">
        <v>0</v>
      </c>
      <c r="G42" s="61">
        <v>0</v>
      </c>
      <c r="H42" s="59">
        <v>1552590</v>
      </c>
      <c r="I42" s="59"/>
    </row>
    <row r="43" spans="1:9" x14ac:dyDescent="0.2">
      <c r="A43" s="25">
        <v>33</v>
      </c>
      <c r="B43" s="12" t="s">
        <v>101</v>
      </c>
      <c r="C43" s="10" t="s">
        <v>39</v>
      </c>
      <c r="D43" s="39">
        <f t="shared" si="2"/>
        <v>2326950</v>
      </c>
      <c r="E43" s="59">
        <v>0</v>
      </c>
      <c r="F43" s="62">
        <v>0</v>
      </c>
      <c r="G43" s="62">
        <v>0</v>
      </c>
      <c r="H43" s="59">
        <v>2326950</v>
      </c>
      <c r="I43" s="59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39">
        <f t="shared" si="2"/>
        <v>0</v>
      </c>
      <c r="E44" s="59">
        <v>0</v>
      </c>
      <c r="F44" s="59">
        <v>0</v>
      </c>
      <c r="G44" s="59">
        <v>0</v>
      </c>
      <c r="H44" s="59">
        <v>0</v>
      </c>
      <c r="I44" s="59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39">
        <f t="shared" si="2"/>
        <v>0</v>
      </c>
      <c r="E45" s="59">
        <v>0</v>
      </c>
      <c r="F45" s="59">
        <v>0</v>
      </c>
      <c r="G45" s="59">
        <v>0</v>
      </c>
      <c r="H45" s="59">
        <v>0</v>
      </c>
      <c r="I45" s="59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39">
        <f t="shared" si="2"/>
        <v>0</v>
      </c>
      <c r="E46" s="59">
        <v>0</v>
      </c>
      <c r="F46" s="59">
        <v>0</v>
      </c>
      <c r="G46" s="59">
        <v>0</v>
      </c>
      <c r="H46" s="59">
        <v>0</v>
      </c>
      <c r="I46" s="59"/>
    </row>
    <row r="47" spans="1:9" x14ac:dyDescent="0.2">
      <c r="A47" s="25">
        <v>37</v>
      </c>
      <c r="B47" s="12" t="s">
        <v>105</v>
      </c>
      <c r="C47" s="10" t="s">
        <v>237</v>
      </c>
      <c r="D47" s="39">
        <f t="shared" si="2"/>
        <v>0</v>
      </c>
      <c r="E47" s="59">
        <v>0</v>
      </c>
      <c r="F47" s="62">
        <v>0</v>
      </c>
      <c r="G47" s="62">
        <v>0</v>
      </c>
      <c r="H47" s="59">
        <v>0</v>
      </c>
      <c r="I47" s="59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39">
        <f t="shared" si="2"/>
        <v>0</v>
      </c>
      <c r="E48" s="59">
        <v>0</v>
      </c>
      <c r="F48" s="59">
        <v>0</v>
      </c>
      <c r="G48" s="59">
        <v>0</v>
      </c>
      <c r="H48" s="59">
        <v>0</v>
      </c>
      <c r="I48" s="59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39">
        <f t="shared" si="2"/>
        <v>0</v>
      </c>
      <c r="E49" s="59">
        <v>0</v>
      </c>
      <c r="F49" s="59">
        <v>0</v>
      </c>
      <c r="G49" s="59">
        <v>0</v>
      </c>
      <c r="H49" s="59">
        <v>0</v>
      </c>
      <c r="I49" s="59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39">
        <f t="shared" si="2"/>
        <v>0</v>
      </c>
      <c r="E50" s="59">
        <v>0</v>
      </c>
      <c r="F50" s="59">
        <v>0</v>
      </c>
      <c r="G50" s="59">
        <v>0</v>
      </c>
      <c r="H50" s="59">
        <v>0</v>
      </c>
      <c r="I50" s="59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39">
        <f t="shared" si="2"/>
        <v>0</v>
      </c>
      <c r="E51" s="59">
        <v>0</v>
      </c>
      <c r="F51" s="59">
        <v>0</v>
      </c>
      <c r="G51" s="59">
        <v>0</v>
      </c>
      <c r="H51" s="59">
        <v>0</v>
      </c>
      <c r="I51" s="59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39">
        <f t="shared" si="2"/>
        <v>0</v>
      </c>
      <c r="E52" s="59">
        <v>0</v>
      </c>
      <c r="F52" s="59">
        <v>0</v>
      </c>
      <c r="G52" s="59">
        <v>0</v>
      </c>
      <c r="H52" s="59">
        <v>0</v>
      </c>
      <c r="I52" s="59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39">
        <f t="shared" si="2"/>
        <v>1985200</v>
      </c>
      <c r="E53" s="59">
        <v>0</v>
      </c>
      <c r="F53" s="61">
        <v>0</v>
      </c>
      <c r="G53" s="61">
        <v>0</v>
      </c>
      <c r="H53" s="59">
        <v>1985200</v>
      </c>
      <c r="I53" s="59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39">
        <f t="shared" si="2"/>
        <v>0</v>
      </c>
      <c r="E54" s="59">
        <v>0</v>
      </c>
      <c r="F54" s="59">
        <v>0</v>
      </c>
      <c r="G54" s="59">
        <v>0</v>
      </c>
      <c r="H54" s="59">
        <v>0</v>
      </c>
      <c r="I54" s="59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39">
        <f t="shared" si="2"/>
        <v>0</v>
      </c>
      <c r="E55" s="59">
        <v>0</v>
      </c>
      <c r="F55" s="59">
        <v>0</v>
      </c>
      <c r="G55" s="59">
        <v>0</v>
      </c>
      <c r="H55" s="59">
        <v>0</v>
      </c>
      <c r="I55" s="59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39">
        <f t="shared" si="2"/>
        <v>0</v>
      </c>
      <c r="E56" s="59">
        <v>0</v>
      </c>
      <c r="F56" s="59">
        <v>0</v>
      </c>
      <c r="G56" s="59">
        <v>0</v>
      </c>
      <c r="H56" s="59">
        <v>0</v>
      </c>
      <c r="I56" s="59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39">
        <f t="shared" si="2"/>
        <v>0</v>
      </c>
      <c r="E57" s="59">
        <v>0</v>
      </c>
      <c r="F57" s="59">
        <v>0</v>
      </c>
      <c r="G57" s="59">
        <v>0</v>
      </c>
      <c r="H57" s="59">
        <v>0</v>
      </c>
      <c r="I57" s="59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39">
        <f t="shared" si="2"/>
        <v>0</v>
      </c>
      <c r="E58" s="59">
        <v>0</v>
      </c>
      <c r="F58" s="59">
        <v>0</v>
      </c>
      <c r="G58" s="59">
        <v>0</v>
      </c>
      <c r="H58" s="59">
        <v>0</v>
      </c>
      <c r="I58" s="59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39">
        <f t="shared" si="2"/>
        <v>0</v>
      </c>
      <c r="E59" s="59">
        <v>0</v>
      </c>
      <c r="F59" s="59">
        <v>0</v>
      </c>
      <c r="G59" s="59">
        <v>0</v>
      </c>
      <c r="H59" s="59">
        <v>0</v>
      </c>
      <c r="I59" s="59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39">
        <f t="shared" si="2"/>
        <v>0</v>
      </c>
      <c r="E60" s="59">
        <v>0</v>
      </c>
      <c r="F60" s="59">
        <v>0</v>
      </c>
      <c r="G60" s="59">
        <v>0</v>
      </c>
      <c r="H60" s="59">
        <v>0</v>
      </c>
      <c r="I60" s="59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39">
        <f t="shared" si="2"/>
        <v>0</v>
      </c>
      <c r="E61" s="59">
        <v>0</v>
      </c>
      <c r="F61" s="59">
        <v>0</v>
      </c>
      <c r="G61" s="59">
        <v>0</v>
      </c>
      <c r="H61" s="59">
        <v>0</v>
      </c>
      <c r="I61" s="59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39">
        <f t="shared" si="2"/>
        <v>1669918</v>
      </c>
      <c r="E62" s="59">
        <v>0</v>
      </c>
      <c r="F62" s="59">
        <v>0</v>
      </c>
      <c r="G62" s="59">
        <v>0</v>
      </c>
      <c r="H62" s="59">
        <v>1669918</v>
      </c>
      <c r="I62" s="59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39">
        <f t="shared" si="2"/>
        <v>0</v>
      </c>
      <c r="E63" s="59">
        <v>0</v>
      </c>
      <c r="F63" s="59">
        <v>0</v>
      </c>
      <c r="G63" s="59">
        <v>0</v>
      </c>
      <c r="H63" s="59">
        <v>0</v>
      </c>
      <c r="I63" s="59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39">
        <f t="shared" si="2"/>
        <v>0</v>
      </c>
      <c r="E64" s="59">
        <v>0</v>
      </c>
      <c r="F64" s="59">
        <v>0</v>
      </c>
      <c r="G64" s="59">
        <v>0</v>
      </c>
      <c r="H64" s="59">
        <v>0</v>
      </c>
      <c r="I64" s="59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39">
        <f t="shared" si="2"/>
        <v>0</v>
      </c>
      <c r="E65" s="59">
        <v>0</v>
      </c>
      <c r="F65" s="59">
        <v>0</v>
      </c>
      <c r="G65" s="59">
        <v>0</v>
      </c>
      <c r="H65" s="59">
        <v>0</v>
      </c>
      <c r="I65" s="59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39">
        <f t="shared" si="2"/>
        <v>0</v>
      </c>
      <c r="E66" s="59">
        <v>0</v>
      </c>
      <c r="F66" s="59">
        <v>0</v>
      </c>
      <c r="G66" s="59">
        <v>0</v>
      </c>
      <c r="H66" s="59">
        <v>0</v>
      </c>
      <c r="I66" s="59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39">
        <f t="shared" si="2"/>
        <v>0</v>
      </c>
      <c r="E67" s="59">
        <v>0</v>
      </c>
      <c r="F67" s="59">
        <v>0</v>
      </c>
      <c r="G67" s="59">
        <v>0</v>
      </c>
      <c r="H67" s="59">
        <v>0</v>
      </c>
      <c r="I67" s="59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39">
        <f t="shared" si="2"/>
        <v>0</v>
      </c>
      <c r="E68" s="59">
        <v>0</v>
      </c>
      <c r="F68" s="59">
        <v>0</v>
      </c>
      <c r="G68" s="59">
        <v>0</v>
      </c>
      <c r="H68" s="59">
        <v>0</v>
      </c>
      <c r="I68" s="59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39">
        <f t="shared" si="2"/>
        <v>0</v>
      </c>
      <c r="E69" s="59">
        <v>0</v>
      </c>
      <c r="F69" s="59">
        <v>0</v>
      </c>
      <c r="G69" s="59">
        <v>0</v>
      </c>
      <c r="H69" s="59">
        <v>0</v>
      </c>
      <c r="I69" s="59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39">
        <f t="shared" si="2"/>
        <v>0</v>
      </c>
      <c r="E70" s="59">
        <v>0</v>
      </c>
      <c r="F70" s="59">
        <v>0</v>
      </c>
      <c r="G70" s="59">
        <v>0</v>
      </c>
      <c r="H70" s="59">
        <v>0</v>
      </c>
      <c r="I70" s="59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39">
        <f t="shared" si="2"/>
        <v>0</v>
      </c>
      <c r="E71" s="59">
        <v>0</v>
      </c>
      <c r="F71" s="59">
        <v>0</v>
      </c>
      <c r="G71" s="59">
        <v>0</v>
      </c>
      <c r="H71" s="59">
        <v>0</v>
      </c>
      <c r="I71" s="59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39">
        <f t="shared" si="2"/>
        <v>0</v>
      </c>
      <c r="E72" s="59">
        <v>0</v>
      </c>
      <c r="F72" s="59">
        <v>0</v>
      </c>
      <c r="G72" s="59">
        <v>0</v>
      </c>
      <c r="H72" s="59">
        <v>0</v>
      </c>
      <c r="I72" s="59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39">
        <f t="shared" si="2"/>
        <v>0</v>
      </c>
      <c r="E73" s="59">
        <v>0</v>
      </c>
      <c r="F73" s="59">
        <v>0</v>
      </c>
      <c r="G73" s="59">
        <v>0</v>
      </c>
      <c r="H73" s="59">
        <v>0</v>
      </c>
      <c r="I73" s="59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39">
        <f t="shared" si="2"/>
        <v>1066800</v>
      </c>
      <c r="E74" s="59">
        <v>0</v>
      </c>
      <c r="F74" s="59">
        <v>0</v>
      </c>
      <c r="G74" s="59">
        <v>0</v>
      </c>
      <c r="H74" s="59">
        <v>1066800</v>
      </c>
      <c r="I74" s="59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39">
        <f t="shared" ref="D75:D138" si="3">SUM(E75:I75)</f>
        <v>0</v>
      </c>
      <c r="E75" s="59">
        <v>0</v>
      </c>
      <c r="F75" s="59">
        <v>0</v>
      </c>
      <c r="G75" s="59">
        <v>0</v>
      </c>
      <c r="H75" s="59">
        <v>0</v>
      </c>
      <c r="I75" s="59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39">
        <f t="shared" si="3"/>
        <v>2432525</v>
      </c>
      <c r="E76" s="59">
        <v>0</v>
      </c>
      <c r="F76" s="59">
        <v>0</v>
      </c>
      <c r="G76" s="59">
        <v>0</v>
      </c>
      <c r="H76" s="59">
        <v>2432525</v>
      </c>
      <c r="I76" s="59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39">
        <f t="shared" si="3"/>
        <v>0</v>
      </c>
      <c r="E77" s="59">
        <v>0</v>
      </c>
      <c r="F77" s="59">
        <v>0</v>
      </c>
      <c r="G77" s="59">
        <v>0</v>
      </c>
      <c r="H77" s="59">
        <v>0</v>
      </c>
      <c r="I77" s="59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39">
        <f t="shared" si="3"/>
        <v>0</v>
      </c>
      <c r="E78" s="59">
        <v>0</v>
      </c>
      <c r="F78" s="59">
        <v>0</v>
      </c>
      <c r="G78" s="59">
        <v>0</v>
      </c>
      <c r="H78" s="59">
        <v>0</v>
      </c>
      <c r="I78" s="59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39">
        <f t="shared" si="3"/>
        <v>0</v>
      </c>
      <c r="E79" s="59">
        <v>0</v>
      </c>
      <c r="F79" s="59">
        <v>0</v>
      </c>
      <c r="G79" s="59">
        <v>0</v>
      </c>
      <c r="H79" s="59">
        <v>0</v>
      </c>
      <c r="I79" s="59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39">
        <f t="shared" si="3"/>
        <v>0</v>
      </c>
      <c r="E80" s="59">
        <v>0</v>
      </c>
      <c r="F80" s="59">
        <v>0</v>
      </c>
      <c r="G80" s="59">
        <v>0</v>
      </c>
      <c r="H80" s="59">
        <v>0</v>
      </c>
      <c r="I80" s="59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39">
        <f t="shared" si="3"/>
        <v>0</v>
      </c>
      <c r="E81" s="59">
        <v>0</v>
      </c>
      <c r="F81" s="59">
        <v>0</v>
      </c>
      <c r="G81" s="59">
        <v>0</v>
      </c>
      <c r="H81" s="59">
        <v>0</v>
      </c>
      <c r="I81" s="59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39">
        <f t="shared" si="3"/>
        <v>0</v>
      </c>
      <c r="E82" s="59">
        <v>0</v>
      </c>
      <c r="F82" s="59">
        <v>0</v>
      </c>
      <c r="G82" s="59">
        <v>0</v>
      </c>
      <c r="H82" s="59">
        <v>0</v>
      </c>
      <c r="I82" s="59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39">
        <f t="shared" si="3"/>
        <v>0</v>
      </c>
      <c r="E83" s="59">
        <v>0</v>
      </c>
      <c r="F83" s="59">
        <v>0</v>
      </c>
      <c r="G83" s="59">
        <v>0</v>
      </c>
      <c r="H83" s="59">
        <v>0</v>
      </c>
      <c r="I83" s="59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39">
        <f t="shared" si="3"/>
        <v>0</v>
      </c>
      <c r="E84" s="59">
        <v>0</v>
      </c>
      <c r="F84" s="59">
        <v>0</v>
      </c>
      <c r="G84" s="59">
        <v>0</v>
      </c>
      <c r="H84" s="59">
        <v>0</v>
      </c>
      <c r="I84" s="59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39">
        <f t="shared" si="3"/>
        <v>0</v>
      </c>
      <c r="E85" s="59">
        <v>0</v>
      </c>
      <c r="F85" s="59">
        <v>0</v>
      </c>
      <c r="G85" s="59">
        <v>0</v>
      </c>
      <c r="H85" s="59">
        <v>0</v>
      </c>
      <c r="I85" s="59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39">
        <f t="shared" si="3"/>
        <v>0</v>
      </c>
      <c r="E86" s="59">
        <v>0</v>
      </c>
      <c r="F86" s="59">
        <v>0</v>
      </c>
      <c r="G86" s="59">
        <v>0</v>
      </c>
      <c r="H86" s="59">
        <v>0</v>
      </c>
      <c r="I86" s="59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39">
        <f t="shared" si="3"/>
        <v>0</v>
      </c>
      <c r="E87" s="59">
        <v>0</v>
      </c>
      <c r="F87" s="59">
        <v>0</v>
      </c>
      <c r="G87" s="59">
        <v>0</v>
      </c>
      <c r="H87" s="59">
        <v>0</v>
      </c>
      <c r="I87" s="59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39">
        <f t="shared" si="3"/>
        <v>3282650</v>
      </c>
      <c r="E88" s="59">
        <v>0</v>
      </c>
      <c r="F88" s="59">
        <v>0</v>
      </c>
      <c r="G88" s="59">
        <v>0</v>
      </c>
      <c r="H88" s="59">
        <v>3282650</v>
      </c>
      <c r="I88" s="59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39">
        <f t="shared" si="3"/>
        <v>0</v>
      </c>
      <c r="E89" s="59">
        <v>0</v>
      </c>
      <c r="F89" s="59">
        <v>0</v>
      </c>
      <c r="G89" s="59">
        <v>0</v>
      </c>
      <c r="H89" s="59">
        <v>0</v>
      </c>
      <c r="I89" s="59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39">
        <f t="shared" si="3"/>
        <v>0</v>
      </c>
      <c r="E90" s="59">
        <v>0</v>
      </c>
      <c r="F90" s="59">
        <v>0</v>
      </c>
      <c r="G90" s="59">
        <v>0</v>
      </c>
      <c r="H90" s="59">
        <v>0</v>
      </c>
      <c r="I90" s="59"/>
    </row>
    <row r="91" spans="1:9" s="1" customFormat="1" x14ac:dyDescent="0.2">
      <c r="A91" s="25">
        <v>81</v>
      </c>
      <c r="B91" s="12" t="s">
        <v>152</v>
      </c>
      <c r="C91" s="21" t="s">
        <v>380</v>
      </c>
      <c r="D91" s="39">
        <f t="shared" si="3"/>
        <v>2559300</v>
      </c>
      <c r="E91" s="59">
        <v>0</v>
      </c>
      <c r="F91" s="59">
        <v>0</v>
      </c>
      <c r="G91" s="59">
        <v>0</v>
      </c>
      <c r="H91" s="59">
        <v>2559300</v>
      </c>
      <c r="I91" s="59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39">
        <f t="shared" si="3"/>
        <v>0</v>
      </c>
      <c r="E92" s="59">
        <v>0</v>
      </c>
      <c r="F92" s="59">
        <v>0</v>
      </c>
      <c r="G92" s="59">
        <v>0</v>
      </c>
      <c r="H92" s="59">
        <v>0</v>
      </c>
      <c r="I92" s="59"/>
    </row>
    <row r="93" spans="1:9" s="1" customFormat="1" ht="24" x14ac:dyDescent="0.2">
      <c r="A93" s="165">
        <v>83</v>
      </c>
      <c r="B93" s="168" t="s">
        <v>154</v>
      </c>
      <c r="C93" s="17" t="s">
        <v>274</v>
      </c>
      <c r="D93" s="39">
        <f t="shared" si="3"/>
        <v>0</v>
      </c>
      <c r="E93" s="59">
        <v>0</v>
      </c>
      <c r="F93" s="59">
        <v>0</v>
      </c>
      <c r="G93" s="59">
        <v>0</v>
      </c>
      <c r="H93" s="59">
        <v>0</v>
      </c>
      <c r="I93" s="59"/>
    </row>
    <row r="94" spans="1:9" s="1" customFormat="1" ht="36" x14ac:dyDescent="0.2">
      <c r="A94" s="166"/>
      <c r="B94" s="169"/>
      <c r="C94" s="10" t="s">
        <v>378</v>
      </c>
      <c r="D94" s="39">
        <f t="shared" si="3"/>
        <v>0</v>
      </c>
      <c r="E94" s="59">
        <v>0</v>
      </c>
      <c r="F94" s="59">
        <v>0</v>
      </c>
      <c r="G94" s="59">
        <v>0</v>
      </c>
      <c r="H94" s="59">
        <v>0</v>
      </c>
      <c r="I94" s="59"/>
    </row>
    <row r="95" spans="1:9" s="1" customFormat="1" ht="24" x14ac:dyDescent="0.2">
      <c r="A95" s="166"/>
      <c r="B95" s="169"/>
      <c r="C95" s="10" t="s">
        <v>275</v>
      </c>
      <c r="D95" s="39">
        <f t="shared" si="3"/>
        <v>0</v>
      </c>
      <c r="E95" s="59">
        <v>0</v>
      </c>
      <c r="F95" s="59">
        <v>0</v>
      </c>
      <c r="G95" s="59">
        <v>0</v>
      </c>
      <c r="H95" s="59">
        <v>0</v>
      </c>
      <c r="I95" s="59"/>
    </row>
    <row r="96" spans="1:9" s="1" customFormat="1" ht="36" x14ac:dyDescent="0.2">
      <c r="A96" s="167"/>
      <c r="B96" s="170"/>
      <c r="C96" s="28" t="s">
        <v>379</v>
      </c>
      <c r="D96" s="39">
        <f t="shared" si="3"/>
        <v>0</v>
      </c>
      <c r="E96" s="59">
        <v>0</v>
      </c>
      <c r="F96" s="59">
        <v>0</v>
      </c>
      <c r="G96" s="59">
        <v>0</v>
      </c>
      <c r="H96" s="59">
        <v>0</v>
      </c>
      <c r="I96" s="59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39">
        <f t="shared" si="3"/>
        <v>0</v>
      </c>
      <c r="E97" s="59">
        <v>0</v>
      </c>
      <c r="F97" s="59">
        <v>0</v>
      </c>
      <c r="G97" s="59">
        <v>0</v>
      </c>
      <c r="H97" s="59">
        <v>0</v>
      </c>
      <c r="I97" s="59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39">
        <f t="shared" si="3"/>
        <v>0</v>
      </c>
      <c r="E98" s="59">
        <v>0</v>
      </c>
      <c r="F98" s="59">
        <v>0</v>
      </c>
      <c r="G98" s="59">
        <v>0</v>
      </c>
      <c r="H98" s="59">
        <v>0</v>
      </c>
      <c r="I98" s="59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39">
        <f t="shared" si="3"/>
        <v>0</v>
      </c>
      <c r="E99" s="59">
        <v>0</v>
      </c>
      <c r="F99" s="59">
        <v>0</v>
      </c>
      <c r="G99" s="59">
        <v>0</v>
      </c>
      <c r="H99" s="59">
        <v>0</v>
      </c>
      <c r="I99" s="59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39">
        <f t="shared" si="3"/>
        <v>0</v>
      </c>
      <c r="E100" s="59">
        <v>0</v>
      </c>
      <c r="F100" s="59">
        <v>0</v>
      </c>
      <c r="G100" s="59">
        <v>0</v>
      </c>
      <c r="H100" s="59">
        <v>0</v>
      </c>
      <c r="I100" s="59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39">
        <f t="shared" si="3"/>
        <v>0</v>
      </c>
      <c r="E101" s="59">
        <v>0</v>
      </c>
      <c r="F101" s="59">
        <v>0</v>
      </c>
      <c r="G101" s="59">
        <v>0</v>
      </c>
      <c r="H101" s="59">
        <v>0</v>
      </c>
      <c r="I101" s="59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39">
        <f t="shared" si="3"/>
        <v>0</v>
      </c>
      <c r="E102" s="59">
        <v>0</v>
      </c>
      <c r="F102" s="59">
        <v>0</v>
      </c>
      <c r="G102" s="59">
        <v>0</v>
      </c>
      <c r="H102" s="59">
        <v>0</v>
      </c>
      <c r="I102" s="59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39">
        <f t="shared" si="3"/>
        <v>0</v>
      </c>
      <c r="E103" s="59">
        <v>0</v>
      </c>
      <c r="F103" s="59">
        <v>0</v>
      </c>
      <c r="G103" s="59">
        <v>0</v>
      </c>
      <c r="H103" s="59">
        <v>0</v>
      </c>
      <c r="I103" s="59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39">
        <f t="shared" si="3"/>
        <v>0</v>
      </c>
      <c r="E104" s="59">
        <v>0</v>
      </c>
      <c r="F104" s="59">
        <v>0</v>
      </c>
      <c r="G104" s="59">
        <v>0</v>
      </c>
      <c r="H104" s="59">
        <v>0</v>
      </c>
      <c r="I104" s="59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39">
        <f t="shared" si="3"/>
        <v>0</v>
      </c>
      <c r="E105" s="59">
        <v>0</v>
      </c>
      <c r="F105" s="59">
        <v>0</v>
      </c>
      <c r="G105" s="59">
        <v>0</v>
      </c>
      <c r="H105" s="59">
        <v>0</v>
      </c>
      <c r="I105" s="59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39">
        <f t="shared" si="3"/>
        <v>0</v>
      </c>
      <c r="E106" s="59">
        <v>0</v>
      </c>
      <c r="F106" s="59">
        <v>0</v>
      </c>
      <c r="G106" s="59">
        <v>0</v>
      </c>
      <c r="H106" s="59">
        <v>0</v>
      </c>
      <c r="I106" s="59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39">
        <f t="shared" si="3"/>
        <v>0</v>
      </c>
      <c r="E107" s="59">
        <v>0</v>
      </c>
      <c r="F107" s="59">
        <v>0</v>
      </c>
      <c r="G107" s="59">
        <v>0</v>
      </c>
      <c r="H107" s="59">
        <v>0</v>
      </c>
      <c r="I107" s="59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39">
        <f t="shared" si="3"/>
        <v>0</v>
      </c>
      <c r="E108" s="59">
        <v>0</v>
      </c>
      <c r="F108" s="59">
        <v>0</v>
      </c>
      <c r="G108" s="59">
        <v>0</v>
      </c>
      <c r="H108" s="59">
        <v>0</v>
      </c>
      <c r="I108" s="59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39">
        <f t="shared" si="3"/>
        <v>0</v>
      </c>
      <c r="E109" s="59">
        <v>0</v>
      </c>
      <c r="F109" s="68">
        <v>0</v>
      </c>
      <c r="G109" s="68">
        <v>0</v>
      </c>
      <c r="H109" s="59">
        <v>0</v>
      </c>
      <c r="I109" s="59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39">
        <f t="shared" si="3"/>
        <v>1194000</v>
      </c>
      <c r="E110" s="59">
        <v>0</v>
      </c>
      <c r="F110" s="59">
        <v>0</v>
      </c>
      <c r="G110" s="59">
        <v>0</v>
      </c>
      <c r="H110" s="59">
        <v>1194000</v>
      </c>
      <c r="I110" s="59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39">
        <f t="shared" si="3"/>
        <v>0</v>
      </c>
      <c r="E111" s="59">
        <v>0</v>
      </c>
      <c r="F111" s="61">
        <v>0</v>
      </c>
      <c r="G111" s="61">
        <v>0</v>
      </c>
      <c r="H111" s="59">
        <v>0</v>
      </c>
      <c r="I111" s="59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39">
        <f t="shared" si="3"/>
        <v>0</v>
      </c>
      <c r="E112" s="59">
        <v>0</v>
      </c>
      <c r="F112" s="59">
        <v>0</v>
      </c>
      <c r="G112" s="59">
        <v>0</v>
      </c>
      <c r="H112" s="59">
        <v>0</v>
      </c>
      <c r="I112" s="59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39">
        <f t="shared" si="3"/>
        <v>0</v>
      </c>
      <c r="E113" s="59">
        <v>0</v>
      </c>
      <c r="F113" s="59">
        <v>0</v>
      </c>
      <c r="G113" s="59">
        <v>0</v>
      </c>
      <c r="H113" s="59">
        <v>0</v>
      </c>
      <c r="I113" s="59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39">
        <f t="shared" si="3"/>
        <v>0</v>
      </c>
      <c r="E114" s="59">
        <v>0</v>
      </c>
      <c r="F114" s="59">
        <v>0</v>
      </c>
      <c r="G114" s="59">
        <v>0</v>
      </c>
      <c r="H114" s="59">
        <v>0</v>
      </c>
      <c r="I114" s="59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39">
        <f t="shared" si="3"/>
        <v>0</v>
      </c>
      <c r="E115" s="59">
        <v>0</v>
      </c>
      <c r="F115" s="59">
        <v>0</v>
      </c>
      <c r="G115" s="59">
        <v>0</v>
      </c>
      <c r="H115" s="59">
        <v>0</v>
      </c>
      <c r="I115" s="59"/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39">
        <f t="shared" si="3"/>
        <v>0</v>
      </c>
      <c r="E116" s="59">
        <v>0</v>
      </c>
      <c r="F116" s="59">
        <v>0</v>
      </c>
      <c r="G116" s="59">
        <v>0</v>
      </c>
      <c r="H116" s="59">
        <v>0</v>
      </c>
      <c r="I116" s="59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39">
        <f t="shared" si="3"/>
        <v>0</v>
      </c>
      <c r="E117" s="59">
        <v>0</v>
      </c>
      <c r="F117" s="59">
        <v>0</v>
      </c>
      <c r="G117" s="59">
        <v>0</v>
      </c>
      <c r="H117" s="59">
        <v>0</v>
      </c>
      <c r="I117" s="59"/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39">
        <f t="shared" si="3"/>
        <v>0</v>
      </c>
      <c r="E118" s="59">
        <v>0</v>
      </c>
      <c r="F118" s="59">
        <v>0</v>
      </c>
      <c r="G118" s="59">
        <v>0</v>
      </c>
      <c r="H118" s="59">
        <v>0</v>
      </c>
      <c r="I118" s="59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39">
        <f t="shared" si="3"/>
        <v>0</v>
      </c>
      <c r="E119" s="59">
        <v>0</v>
      </c>
      <c r="F119" s="59">
        <v>0</v>
      </c>
      <c r="G119" s="59">
        <v>0</v>
      </c>
      <c r="H119" s="59">
        <v>0</v>
      </c>
      <c r="I119" s="59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39">
        <f t="shared" si="3"/>
        <v>0</v>
      </c>
      <c r="E120" s="59">
        <v>0</v>
      </c>
      <c r="F120" s="59">
        <v>0</v>
      </c>
      <c r="G120" s="59">
        <v>0</v>
      </c>
      <c r="H120" s="59">
        <v>0</v>
      </c>
      <c r="I120" s="59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39">
        <f t="shared" si="3"/>
        <v>0</v>
      </c>
      <c r="E121" s="59">
        <v>0</v>
      </c>
      <c r="F121" s="59">
        <v>0</v>
      </c>
      <c r="G121" s="59">
        <v>0</v>
      </c>
      <c r="H121" s="59">
        <v>0</v>
      </c>
      <c r="I121" s="59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39">
        <f t="shared" si="3"/>
        <v>0</v>
      </c>
      <c r="E122" s="59">
        <v>0</v>
      </c>
      <c r="F122" s="59">
        <v>0</v>
      </c>
      <c r="G122" s="59">
        <v>0</v>
      </c>
      <c r="H122" s="59">
        <v>0</v>
      </c>
      <c r="I122" s="59"/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39">
        <f t="shared" si="3"/>
        <v>0</v>
      </c>
      <c r="E123" s="59">
        <v>0</v>
      </c>
      <c r="F123" s="59">
        <v>0</v>
      </c>
      <c r="G123" s="59">
        <v>0</v>
      </c>
      <c r="H123" s="59">
        <v>0</v>
      </c>
      <c r="I123" s="59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39">
        <f t="shared" si="3"/>
        <v>0</v>
      </c>
      <c r="E124" s="59">
        <v>0</v>
      </c>
      <c r="F124" s="59">
        <v>0</v>
      </c>
      <c r="G124" s="59">
        <v>0</v>
      </c>
      <c r="H124" s="59">
        <v>0</v>
      </c>
      <c r="I124" s="59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39">
        <f t="shared" si="3"/>
        <v>0</v>
      </c>
      <c r="E125" s="59">
        <v>0</v>
      </c>
      <c r="F125" s="59"/>
      <c r="G125" s="59"/>
      <c r="H125" s="59">
        <v>0</v>
      </c>
      <c r="I125" s="59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39">
        <f t="shared" si="3"/>
        <v>0</v>
      </c>
      <c r="E126" s="59">
        <v>0</v>
      </c>
      <c r="F126" s="59">
        <v>0</v>
      </c>
      <c r="G126" s="59">
        <v>0</v>
      </c>
      <c r="H126" s="59">
        <v>0</v>
      </c>
      <c r="I126" s="59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39">
        <f t="shared" si="3"/>
        <v>0</v>
      </c>
      <c r="E127" s="59">
        <v>0</v>
      </c>
      <c r="F127" s="59">
        <v>0</v>
      </c>
      <c r="G127" s="59">
        <v>0</v>
      </c>
      <c r="H127" s="59">
        <v>0</v>
      </c>
      <c r="I127" s="59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39">
        <f t="shared" si="3"/>
        <v>0</v>
      </c>
      <c r="E128" s="59">
        <v>0</v>
      </c>
      <c r="F128" s="59">
        <v>0</v>
      </c>
      <c r="G128" s="59">
        <v>0</v>
      </c>
      <c r="H128" s="59">
        <v>0</v>
      </c>
      <c r="I128" s="59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39">
        <f t="shared" si="3"/>
        <v>0</v>
      </c>
      <c r="E129" s="59">
        <v>0</v>
      </c>
      <c r="F129" s="59">
        <v>0</v>
      </c>
      <c r="G129" s="59">
        <v>0</v>
      </c>
      <c r="H129" s="59">
        <v>0</v>
      </c>
      <c r="I129" s="59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39">
        <f t="shared" si="3"/>
        <v>0</v>
      </c>
      <c r="E130" s="59">
        <v>0</v>
      </c>
      <c r="F130" s="59">
        <v>0</v>
      </c>
      <c r="G130" s="59">
        <v>0</v>
      </c>
      <c r="H130" s="59">
        <v>0</v>
      </c>
      <c r="I130" s="59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39">
        <f t="shared" si="3"/>
        <v>0</v>
      </c>
      <c r="E131" s="59">
        <v>0</v>
      </c>
      <c r="F131" s="59">
        <v>0</v>
      </c>
      <c r="G131" s="59">
        <v>0</v>
      </c>
      <c r="H131" s="59">
        <v>0</v>
      </c>
      <c r="I131" s="59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39">
        <f t="shared" si="3"/>
        <v>0</v>
      </c>
      <c r="E132" s="59">
        <v>0</v>
      </c>
      <c r="F132" s="59">
        <v>0</v>
      </c>
      <c r="G132" s="59">
        <v>0</v>
      </c>
      <c r="H132" s="59">
        <v>0</v>
      </c>
      <c r="I132" s="59"/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39">
        <f t="shared" si="3"/>
        <v>0</v>
      </c>
      <c r="E133" s="59">
        <v>0</v>
      </c>
      <c r="F133" s="59">
        <v>0</v>
      </c>
      <c r="G133" s="59">
        <v>0</v>
      </c>
      <c r="H133" s="59">
        <v>0</v>
      </c>
      <c r="I133" s="59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39">
        <f t="shared" si="3"/>
        <v>0</v>
      </c>
      <c r="E134" s="59">
        <v>0</v>
      </c>
      <c r="F134" s="59">
        <v>0</v>
      </c>
      <c r="G134" s="59">
        <v>0</v>
      </c>
      <c r="H134" s="59">
        <v>0</v>
      </c>
      <c r="I134" s="59"/>
    </row>
    <row r="135" spans="1:9" s="1" customFormat="1" ht="24" x14ac:dyDescent="0.2">
      <c r="A135" s="25">
        <v>122</v>
      </c>
      <c r="B135" s="26" t="s">
        <v>211</v>
      </c>
      <c r="C135" s="50" t="s">
        <v>377</v>
      </c>
      <c r="D135" s="39">
        <f t="shared" si="3"/>
        <v>0</v>
      </c>
      <c r="E135" s="59">
        <v>0</v>
      </c>
      <c r="F135" s="59">
        <v>0</v>
      </c>
      <c r="G135" s="59">
        <v>0</v>
      </c>
      <c r="H135" s="59">
        <v>0</v>
      </c>
      <c r="I135" s="59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39">
        <f t="shared" si="3"/>
        <v>8613390</v>
      </c>
      <c r="E136" s="59">
        <v>8613390</v>
      </c>
      <c r="F136" s="59">
        <v>0</v>
      </c>
      <c r="G136" s="59">
        <v>0</v>
      </c>
      <c r="H136" s="59">
        <v>0</v>
      </c>
      <c r="I136" s="59"/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39">
        <f t="shared" si="3"/>
        <v>15675380</v>
      </c>
      <c r="E137" s="59">
        <v>15551380</v>
      </c>
      <c r="F137" s="59">
        <v>124000</v>
      </c>
      <c r="G137" s="59">
        <v>0</v>
      </c>
      <c r="H137" s="59">
        <v>0</v>
      </c>
      <c r="I137" s="59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39">
        <f t="shared" si="3"/>
        <v>2867010</v>
      </c>
      <c r="E138" s="59">
        <v>2867010</v>
      </c>
      <c r="F138" s="62">
        <v>0</v>
      </c>
      <c r="G138" s="62">
        <v>0</v>
      </c>
      <c r="H138" s="59">
        <v>0</v>
      </c>
      <c r="I138" s="59"/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39">
        <f t="shared" ref="D139:D141" si="4">SUM(E139:I139)</f>
        <v>0</v>
      </c>
      <c r="E139" s="59">
        <v>0</v>
      </c>
      <c r="F139" s="59">
        <v>0</v>
      </c>
      <c r="G139" s="59">
        <v>0</v>
      </c>
      <c r="H139" s="59">
        <v>0</v>
      </c>
      <c r="I139" s="59"/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39">
        <f t="shared" si="4"/>
        <v>0</v>
      </c>
      <c r="E140" s="59">
        <v>0</v>
      </c>
      <c r="F140" s="59">
        <v>0</v>
      </c>
      <c r="G140" s="59">
        <v>0</v>
      </c>
      <c r="H140" s="59">
        <v>0</v>
      </c>
      <c r="I140" s="59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39">
        <f t="shared" si="4"/>
        <v>7251350</v>
      </c>
      <c r="E141" s="59">
        <v>0</v>
      </c>
      <c r="F141" s="59">
        <v>0</v>
      </c>
      <c r="G141" s="59">
        <v>0</v>
      </c>
      <c r="H141" s="59">
        <v>7251350</v>
      </c>
      <c r="I141" s="59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39">
        <f>SUM(E142:I142)</f>
        <v>6571243</v>
      </c>
      <c r="E142" s="59">
        <v>0</v>
      </c>
      <c r="F142" s="59">
        <v>0</v>
      </c>
      <c r="G142" s="59">
        <v>0</v>
      </c>
      <c r="H142" s="59">
        <v>4038460</v>
      </c>
      <c r="I142" s="59">
        <v>2532783</v>
      </c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39">
        <f t="shared" ref="D143:D155" si="5">SUM(E143:I143)</f>
        <v>0</v>
      </c>
      <c r="E143" s="59">
        <v>0</v>
      </c>
      <c r="F143" s="59">
        <v>0</v>
      </c>
      <c r="G143" s="59">
        <v>0</v>
      </c>
      <c r="H143" s="59">
        <v>0</v>
      </c>
      <c r="I143" s="59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39">
        <f t="shared" si="5"/>
        <v>0</v>
      </c>
      <c r="E144" s="59">
        <v>0</v>
      </c>
      <c r="F144" s="59">
        <v>0</v>
      </c>
      <c r="G144" s="59">
        <v>0</v>
      </c>
      <c r="H144" s="59">
        <v>0</v>
      </c>
      <c r="I144" s="59"/>
    </row>
    <row r="145" spans="1:61" s="1" customFormat="1" x14ac:dyDescent="0.2">
      <c r="A145" s="25">
        <v>132</v>
      </c>
      <c r="B145" s="12" t="s">
        <v>223</v>
      </c>
      <c r="C145" s="10" t="s">
        <v>251</v>
      </c>
      <c r="D145" s="39">
        <f t="shared" si="5"/>
        <v>0</v>
      </c>
      <c r="E145" s="59">
        <v>0</v>
      </c>
      <c r="F145" s="59">
        <v>0</v>
      </c>
      <c r="G145" s="59">
        <v>0</v>
      </c>
      <c r="H145" s="59">
        <v>0</v>
      </c>
      <c r="I145" s="59"/>
    </row>
    <row r="146" spans="1:61" s="1" customFormat="1" x14ac:dyDescent="0.2">
      <c r="A146" s="25">
        <v>133</v>
      </c>
      <c r="B146" s="14" t="s">
        <v>224</v>
      </c>
      <c r="C146" s="10" t="s">
        <v>225</v>
      </c>
      <c r="D146" s="39">
        <f t="shared" si="5"/>
        <v>0</v>
      </c>
      <c r="E146" s="59">
        <v>0</v>
      </c>
      <c r="F146" s="59">
        <v>0</v>
      </c>
      <c r="G146" s="59">
        <v>0</v>
      </c>
      <c r="H146" s="59">
        <v>0</v>
      </c>
      <c r="I146" s="59"/>
    </row>
    <row r="147" spans="1:61" x14ac:dyDescent="0.2">
      <c r="A147" s="25">
        <v>134</v>
      </c>
      <c r="B147" s="26" t="s">
        <v>226</v>
      </c>
      <c r="C147" s="10" t="s">
        <v>227</v>
      </c>
      <c r="D147" s="39">
        <f t="shared" si="5"/>
        <v>0</v>
      </c>
      <c r="E147" s="59">
        <v>0</v>
      </c>
      <c r="F147" s="59">
        <v>0</v>
      </c>
      <c r="G147" s="59">
        <v>0</v>
      </c>
      <c r="H147" s="59">
        <v>0</v>
      </c>
      <c r="I147" s="59"/>
    </row>
    <row r="148" spans="1:61" x14ac:dyDescent="0.2">
      <c r="A148" s="25">
        <v>135</v>
      </c>
      <c r="B148" s="12" t="s">
        <v>228</v>
      </c>
      <c r="C148" s="10" t="s">
        <v>229</v>
      </c>
      <c r="D148" s="39">
        <f t="shared" si="5"/>
        <v>0</v>
      </c>
      <c r="E148" s="59">
        <v>0</v>
      </c>
      <c r="F148" s="62">
        <v>0</v>
      </c>
      <c r="G148" s="62">
        <v>0</v>
      </c>
      <c r="H148" s="59">
        <v>0</v>
      </c>
      <c r="I148" s="59"/>
    </row>
    <row r="149" spans="1:61" ht="12.75" x14ac:dyDescent="0.2">
      <c r="A149" s="25">
        <v>136</v>
      </c>
      <c r="B149" s="20" t="s">
        <v>230</v>
      </c>
      <c r="C149" s="13" t="s">
        <v>231</v>
      </c>
      <c r="D149" s="39">
        <f t="shared" si="5"/>
        <v>434076953</v>
      </c>
      <c r="E149" s="59">
        <v>0</v>
      </c>
      <c r="F149" s="62">
        <v>0</v>
      </c>
      <c r="G149" s="62">
        <v>434076953</v>
      </c>
      <c r="H149" s="59">
        <v>0</v>
      </c>
      <c r="I149" s="59"/>
    </row>
    <row r="150" spans="1:61" ht="12.75" x14ac:dyDescent="0.2">
      <c r="A150" s="25">
        <v>137</v>
      </c>
      <c r="B150" s="31" t="s">
        <v>278</v>
      </c>
      <c r="C150" s="32" t="s">
        <v>279</v>
      </c>
      <c r="D150" s="39">
        <f t="shared" si="5"/>
        <v>0</v>
      </c>
      <c r="E150" s="59">
        <v>0</v>
      </c>
      <c r="F150" s="62">
        <v>0</v>
      </c>
      <c r="G150" s="62">
        <v>0</v>
      </c>
      <c r="H150" s="59">
        <v>0</v>
      </c>
      <c r="I150" s="59"/>
    </row>
    <row r="151" spans="1:61" ht="12.75" x14ac:dyDescent="0.2">
      <c r="A151" s="25">
        <v>138</v>
      </c>
      <c r="B151" s="33" t="s">
        <v>280</v>
      </c>
      <c r="C151" s="34" t="s">
        <v>281</v>
      </c>
      <c r="D151" s="39">
        <f t="shared" si="5"/>
        <v>0</v>
      </c>
      <c r="E151" s="59">
        <v>0</v>
      </c>
      <c r="F151" s="62">
        <v>0</v>
      </c>
      <c r="G151" s="62">
        <v>0</v>
      </c>
      <c r="H151" s="59">
        <v>0</v>
      </c>
      <c r="I151" s="59"/>
    </row>
    <row r="152" spans="1:61" ht="12.75" x14ac:dyDescent="0.2">
      <c r="A152" s="25">
        <v>139</v>
      </c>
      <c r="B152" s="35" t="s">
        <v>282</v>
      </c>
      <c r="C152" s="36" t="s">
        <v>283</v>
      </c>
      <c r="D152" s="39">
        <f t="shared" si="5"/>
        <v>0</v>
      </c>
      <c r="E152" s="59">
        <v>0</v>
      </c>
      <c r="F152" s="62">
        <v>0</v>
      </c>
      <c r="G152" s="62">
        <v>0</v>
      </c>
      <c r="H152" s="59">
        <v>0</v>
      </c>
      <c r="I152" s="59"/>
    </row>
    <row r="153" spans="1:61" x14ac:dyDescent="0.2">
      <c r="A153" s="25">
        <v>140</v>
      </c>
      <c r="B153" s="25" t="s">
        <v>288</v>
      </c>
      <c r="C153" s="37" t="s">
        <v>289</v>
      </c>
      <c r="D153" s="39">
        <f t="shared" si="5"/>
        <v>0</v>
      </c>
      <c r="E153" s="59">
        <v>0</v>
      </c>
      <c r="F153" s="62">
        <v>0</v>
      </c>
      <c r="G153" s="62">
        <v>0</v>
      </c>
      <c r="H153" s="59">
        <v>0</v>
      </c>
      <c r="I153" s="59"/>
    </row>
    <row r="154" spans="1:61" x14ac:dyDescent="0.2">
      <c r="A154" s="25">
        <v>141</v>
      </c>
      <c r="B154" s="85" t="s">
        <v>395</v>
      </c>
      <c r="C154" s="37" t="s">
        <v>394</v>
      </c>
      <c r="D154" s="39">
        <f t="shared" si="5"/>
        <v>0</v>
      </c>
      <c r="E154" s="81">
        <v>0</v>
      </c>
      <c r="F154" s="62">
        <v>0</v>
      </c>
      <c r="G154" s="62">
        <v>0</v>
      </c>
      <c r="H154" s="59">
        <v>0</v>
      </c>
      <c r="I154" s="59"/>
    </row>
    <row r="155" spans="1:61" x14ac:dyDescent="0.2">
      <c r="A155" s="25">
        <v>142</v>
      </c>
      <c r="B155" s="88" t="s">
        <v>407</v>
      </c>
      <c r="C155" s="37" t="s">
        <v>406</v>
      </c>
      <c r="D155" s="39">
        <f t="shared" si="5"/>
        <v>0</v>
      </c>
      <c r="E155" s="81">
        <v>0</v>
      </c>
      <c r="F155" s="62">
        <v>0</v>
      </c>
      <c r="G155" s="62">
        <v>0</v>
      </c>
      <c r="H155" s="59">
        <v>0</v>
      </c>
      <c r="I155" s="59"/>
    </row>
    <row r="156" spans="1:61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</row>
    <row r="157" spans="1:61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</row>
  </sheetData>
  <mergeCells count="15">
    <mergeCell ref="A93:A96"/>
    <mergeCell ref="B93:B96"/>
    <mergeCell ref="H5:H7"/>
    <mergeCell ref="A4:A7"/>
    <mergeCell ref="B4:B7"/>
    <mergeCell ref="C4:C7"/>
    <mergeCell ref="D4:D7"/>
    <mergeCell ref="E5:E7"/>
    <mergeCell ref="F5:F7"/>
    <mergeCell ref="G5:G7"/>
    <mergeCell ref="A2:H2"/>
    <mergeCell ref="A8:C8"/>
    <mergeCell ref="A10:C10"/>
    <mergeCell ref="E4:I4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D161"/>
  <sheetViews>
    <sheetView zoomScale="98" zoomScaleNormal="98" workbookViewId="0">
      <selection activeCell="F7" sqref="F7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1.7109375" style="7" bestFit="1" customWidth="1"/>
    <col min="4" max="4" width="13.5703125" style="74" customWidth="1"/>
    <col min="5" max="16384" width="9.140625" style="1"/>
  </cols>
  <sheetData>
    <row r="2" spans="1:4" ht="42" customHeight="1" x14ac:dyDescent="0.2">
      <c r="A2" s="206" t="s">
        <v>382</v>
      </c>
      <c r="B2" s="206"/>
      <c r="C2" s="206"/>
      <c r="D2" s="206"/>
    </row>
    <row r="3" spans="1:4" x14ac:dyDescent="0.2">
      <c r="C3" s="77"/>
      <c r="D3" s="74" t="s">
        <v>308</v>
      </c>
    </row>
    <row r="4" spans="1:4" s="3" customFormat="1" ht="15.75" customHeight="1" x14ac:dyDescent="0.2">
      <c r="A4" s="197" t="s">
        <v>46</v>
      </c>
      <c r="B4" s="197" t="s">
        <v>59</v>
      </c>
      <c r="C4" s="197" t="s">
        <v>47</v>
      </c>
      <c r="D4" s="235" t="s">
        <v>363</v>
      </c>
    </row>
    <row r="5" spans="1:4" ht="25.5" customHeight="1" x14ac:dyDescent="0.2">
      <c r="A5" s="197"/>
      <c r="B5" s="197"/>
      <c r="C5" s="197"/>
      <c r="D5" s="236"/>
    </row>
    <row r="6" spans="1:4" ht="14.25" customHeight="1" x14ac:dyDescent="0.2">
      <c r="A6" s="197"/>
      <c r="B6" s="197"/>
      <c r="C6" s="197"/>
      <c r="D6" s="236"/>
    </row>
    <row r="7" spans="1:4" ht="21.75" customHeight="1" x14ac:dyDescent="0.2">
      <c r="A7" s="197"/>
      <c r="B7" s="197"/>
      <c r="C7" s="197"/>
      <c r="D7" s="237"/>
    </row>
    <row r="8" spans="1:4" s="3" customFormat="1" x14ac:dyDescent="0.2">
      <c r="A8" s="252" t="s">
        <v>248</v>
      </c>
      <c r="B8" s="252"/>
      <c r="C8" s="252"/>
      <c r="D8" s="41">
        <f>D10+D9</f>
        <v>2410163280</v>
      </c>
    </row>
    <row r="9" spans="1:4" s="3" customFormat="1" ht="11.25" customHeight="1" x14ac:dyDescent="0.2">
      <c r="A9" s="84"/>
      <c r="B9" s="84"/>
      <c r="C9" s="11" t="s">
        <v>56</v>
      </c>
      <c r="D9" s="41"/>
    </row>
    <row r="10" spans="1:4" s="3" customFormat="1" x14ac:dyDescent="0.2">
      <c r="A10" s="252" t="s">
        <v>247</v>
      </c>
      <c r="B10" s="252"/>
      <c r="C10" s="252"/>
      <c r="D10" s="41">
        <f>SUM(D11:D155)-D93</f>
        <v>2410163280</v>
      </c>
    </row>
    <row r="11" spans="1:4" ht="12" customHeight="1" x14ac:dyDescent="0.2">
      <c r="A11" s="25">
        <v>1</v>
      </c>
      <c r="B11" s="12" t="s">
        <v>60</v>
      </c>
      <c r="C11" s="10" t="s">
        <v>44</v>
      </c>
      <c r="D11" s="39">
        <v>42470131</v>
      </c>
    </row>
    <row r="12" spans="1:4" x14ac:dyDescent="0.2">
      <c r="A12" s="25">
        <v>2</v>
      </c>
      <c r="B12" s="14" t="s">
        <v>61</v>
      </c>
      <c r="C12" s="10" t="s">
        <v>232</v>
      </c>
      <c r="D12" s="39">
        <v>42281215</v>
      </c>
    </row>
    <row r="13" spans="1:4" x14ac:dyDescent="0.2">
      <c r="A13" s="25">
        <v>3</v>
      </c>
      <c r="B13" s="26" t="s">
        <v>62</v>
      </c>
      <c r="C13" s="10" t="s">
        <v>5</v>
      </c>
      <c r="D13" s="39">
        <v>27437033</v>
      </c>
    </row>
    <row r="14" spans="1:4" ht="14.25" customHeight="1" x14ac:dyDescent="0.2">
      <c r="A14" s="25">
        <v>4</v>
      </c>
      <c r="B14" s="12" t="s">
        <v>63</v>
      </c>
      <c r="C14" s="10" t="s">
        <v>233</v>
      </c>
      <c r="D14" s="39">
        <v>50657964</v>
      </c>
    </row>
    <row r="15" spans="1:4" x14ac:dyDescent="0.2">
      <c r="A15" s="25">
        <v>5</v>
      </c>
      <c r="B15" s="12" t="s">
        <v>64</v>
      </c>
      <c r="C15" s="10" t="s">
        <v>8</v>
      </c>
      <c r="D15" s="39">
        <v>42338841</v>
      </c>
    </row>
    <row r="16" spans="1:4" x14ac:dyDescent="0.2">
      <c r="A16" s="25">
        <v>6</v>
      </c>
      <c r="B16" s="26" t="s">
        <v>65</v>
      </c>
      <c r="C16" s="10" t="s">
        <v>66</v>
      </c>
      <c r="D16" s="39">
        <v>3657071</v>
      </c>
    </row>
    <row r="17" spans="1:4" x14ac:dyDescent="0.2">
      <c r="A17" s="25">
        <v>7</v>
      </c>
      <c r="B17" s="12" t="s">
        <v>67</v>
      </c>
      <c r="C17" s="10" t="s">
        <v>234</v>
      </c>
      <c r="D17" s="39">
        <v>36012402</v>
      </c>
    </row>
    <row r="18" spans="1:4" x14ac:dyDescent="0.2">
      <c r="A18" s="25">
        <v>8</v>
      </c>
      <c r="B18" s="26" t="s">
        <v>68</v>
      </c>
      <c r="C18" s="10" t="s">
        <v>17</v>
      </c>
      <c r="D18" s="39">
        <v>36403741</v>
      </c>
    </row>
    <row r="19" spans="1:4" x14ac:dyDescent="0.2">
      <c r="A19" s="25">
        <v>9</v>
      </c>
      <c r="B19" s="26" t="s">
        <v>69</v>
      </c>
      <c r="C19" s="10" t="s">
        <v>6</v>
      </c>
      <c r="D19" s="39">
        <v>60063723</v>
      </c>
    </row>
    <row r="20" spans="1:4" x14ac:dyDescent="0.2">
      <c r="A20" s="25">
        <v>10</v>
      </c>
      <c r="B20" s="26" t="s">
        <v>70</v>
      </c>
      <c r="C20" s="10" t="s">
        <v>18</v>
      </c>
      <c r="D20" s="39">
        <v>39270796</v>
      </c>
    </row>
    <row r="21" spans="1:4" x14ac:dyDescent="0.2">
      <c r="A21" s="25">
        <v>11</v>
      </c>
      <c r="B21" s="26" t="s">
        <v>71</v>
      </c>
      <c r="C21" s="10" t="s">
        <v>7</v>
      </c>
      <c r="D21" s="39">
        <v>39132861</v>
      </c>
    </row>
    <row r="22" spans="1:4" x14ac:dyDescent="0.2">
      <c r="A22" s="25">
        <v>12</v>
      </c>
      <c r="B22" s="26" t="s">
        <v>72</v>
      </c>
      <c r="C22" s="10" t="s">
        <v>19</v>
      </c>
      <c r="D22" s="39">
        <v>56864103</v>
      </c>
    </row>
    <row r="23" spans="1:4" x14ac:dyDescent="0.2">
      <c r="A23" s="25">
        <v>13</v>
      </c>
      <c r="B23" s="26" t="s">
        <v>256</v>
      </c>
      <c r="C23" s="10" t="s">
        <v>257</v>
      </c>
      <c r="D23" s="39">
        <v>0</v>
      </c>
    </row>
    <row r="24" spans="1:4" x14ac:dyDescent="0.2">
      <c r="A24" s="25">
        <v>14</v>
      </c>
      <c r="B24" s="12" t="s">
        <v>73</v>
      </c>
      <c r="C24" s="10" t="s">
        <v>74</v>
      </c>
      <c r="D24" s="39">
        <v>0</v>
      </c>
    </row>
    <row r="25" spans="1:4" x14ac:dyDescent="0.2">
      <c r="A25" s="25">
        <v>15</v>
      </c>
      <c r="B25" s="26" t="s">
        <v>75</v>
      </c>
      <c r="C25" s="10" t="s">
        <v>22</v>
      </c>
      <c r="D25" s="39">
        <v>44650506</v>
      </c>
    </row>
    <row r="26" spans="1:4" x14ac:dyDescent="0.2">
      <c r="A26" s="25">
        <v>16</v>
      </c>
      <c r="B26" s="26" t="s">
        <v>76</v>
      </c>
      <c r="C26" s="10" t="s">
        <v>10</v>
      </c>
      <c r="D26" s="39">
        <v>63852199</v>
      </c>
    </row>
    <row r="27" spans="1:4" x14ac:dyDescent="0.2">
      <c r="A27" s="25">
        <v>17</v>
      </c>
      <c r="B27" s="26" t="s">
        <v>77</v>
      </c>
      <c r="C27" s="10" t="s">
        <v>235</v>
      </c>
      <c r="D27" s="39">
        <v>68638068</v>
      </c>
    </row>
    <row r="28" spans="1:4" x14ac:dyDescent="0.2">
      <c r="A28" s="25">
        <v>18</v>
      </c>
      <c r="B28" s="26" t="s">
        <v>78</v>
      </c>
      <c r="C28" s="10" t="s">
        <v>9</v>
      </c>
      <c r="D28" s="39">
        <v>45617598</v>
      </c>
    </row>
    <row r="29" spans="1:4" x14ac:dyDescent="0.2">
      <c r="A29" s="25">
        <v>19</v>
      </c>
      <c r="B29" s="12" t="s">
        <v>79</v>
      </c>
      <c r="C29" s="10" t="s">
        <v>11</v>
      </c>
      <c r="D29" s="39">
        <v>31544464</v>
      </c>
    </row>
    <row r="30" spans="1:4" x14ac:dyDescent="0.2">
      <c r="A30" s="25">
        <v>20</v>
      </c>
      <c r="B30" s="12" t="s">
        <v>80</v>
      </c>
      <c r="C30" s="10" t="s">
        <v>236</v>
      </c>
      <c r="D30" s="39">
        <v>25854378</v>
      </c>
    </row>
    <row r="31" spans="1:4" x14ac:dyDescent="0.2">
      <c r="A31" s="25">
        <v>21</v>
      </c>
      <c r="B31" s="12" t="s">
        <v>81</v>
      </c>
      <c r="C31" s="10" t="s">
        <v>82</v>
      </c>
      <c r="D31" s="39">
        <v>60112891</v>
      </c>
    </row>
    <row r="32" spans="1:4" x14ac:dyDescent="0.2">
      <c r="A32" s="25">
        <v>22</v>
      </c>
      <c r="B32" s="12" t="s">
        <v>83</v>
      </c>
      <c r="C32" s="10" t="s">
        <v>40</v>
      </c>
      <c r="D32" s="39">
        <v>1480131</v>
      </c>
    </row>
    <row r="33" spans="1:4" x14ac:dyDescent="0.2">
      <c r="A33" s="25">
        <v>23</v>
      </c>
      <c r="B33" s="26" t="s">
        <v>84</v>
      </c>
      <c r="C33" s="10" t="s">
        <v>85</v>
      </c>
      <c r="D33" s="39">
        <v>0</v>
      </c>
    </row>
    <row r="34" spans="1:4" ht="12" customHeight="1" x14ac:dyDescent="0.2">
      <c r="A34" s="25">
        <v>24</v>
      </c>
      <c r="B34" s="26" t="s">
        <v>86</v>
      </c>
      <c r="C34" s="10" t="s">
        <v>87</v>
      </c>
      <c r="D34" s="39">
        <v>0</v>
      </c>
    </row>
    <row r="35" spans="1:4" ht="24" x14ac:dyDescent="0.2">
      <c r="A35" s="25">
        <v>25</v>
      </c>
      <c r="B35" s="26" t="s">
        <v>88</v>
      </c>
      <c r="C35" s="10" t="s">
        <v>89</v>
      </c>
      <c r="D35" s="39">
        <v>0</v>
      </c>
    </row>
    <row r="36" spans="1:4" x14ac:dyDescent="0.2">
      <c r="A36" s="25">
        <v>26</v>
      </c>
      <c r="B36" s="12" t="s">
        <v>90</v>
      </c>
      <c r="C36" s="10" t="s">
        <v>91</v>
      </c>
      <c r="D36" s="39">
        <v>34567307</v>
      </c>
    </row>
    <row r="37" spans="1:4" x14ac:dyDescent="0.2">
      <c r="A37" s="25">
        <v>27</v>
      </c>
      <c r="B37" s="26" t="s">
        <v>92</v>
      </c>
      <c r="C37" s="10" t="s">
        <v>93</v>
      </c>
      <c r="D37" s="39">
        <v>24064190</v>
      </c>
    </row>
    <row r="38" spans="1:4" ht="15.75" customHeight="1" x14ac:dyDescent="0.2">
      <c r="A38" s="25">
        <v>28</v>
      </c>
      <c r="B38" s="26" t="s">
        <v>94</v>
      </c>
      <c r="C38" s="10" t="s">
        <v>95</v>
      </c>
      <c r="D38" s="39">
        <v>0</v>
      </c>
    </row>
    <row r="39" spans="1:4" x14ac:dyDescent="0.2">
      <c r="A39" s="25">
        <v>29</v>
      </c>
      <c r="B39" s="14" t="s">
        <v>96</v>
      </c>
      <c r="C39" s="10" t="s">
        <v>97</v>
      </c>
      <c r="D39" s="39">
        <v>0</v>
      </c>
    </row>
    <row r="40" spans="1:4" x14ac:dyDescent="0.2">
      <c r="A40" s="25">
        <v>30</v>
      </c>
      <c r="B40" s="12" t="s">
        <v>98</v>
      </c>
      <c r="C40" s="38" t="s">
        <v>292</v>
      </c>
      <c r="D40" s="39">
        <v>0</v>
      </c>
    </row>
    <row r="41" spans="1:4" ht="20.25" customHeight="1" x14ac:dyDescent="0.2">
      <c r="A41" s="25">
        <v>31</v>
      </c>
      <c r="B41" s="26" t="s">
        <v>99</v>
      </c>
      <c r="C41" s="10" t="s">
        <v>57</v>
      </c>
      <c r="D41" s="39">
        <v>0</v>
      </c>
    </row>
    <row r="42" spans="1:4" x14ac:dyDescent="0.2">
      <c r="A42" s="25">
        <v>32</v>
      </c>
      <c r="B42" s="14" t="s">
        <v>100</v>
      </c>
      <c r="C42" s="10" t="s">
        <v>41</v>
      </c>
      <c r="D42" s="39">
        <v>46646840</v>
      </c>
    </row>
    <row r="43" spans="1:4" x14ac:dyDescent="0.2">
      <c r="A43" s="25">
        <v>33</v>
      </c>
      <c r="B43" s="12" t="s">
        <v>101</v>
      </c>
      <c r="C43" s="10" t="s">
        <v>39</v>
      </c>
      <c r="D43" s="39">
        <v>0</v>
      </c>
    </row>
    <row r="44" spans="1:4" x14ac:dyDescent="0.2">
      <c r="A44" s="25">
        <v>34</v>
      </c>
      <c r="B44" s="14" t="s">
        <v>102</v>
      </c>
      <c r="C44" s="10" t="s">
        <v>16</v>
      </c>
      <c r="D44" s="39">
        <v>49186326</v>
      </c>
    </row>
    <row r="45" spans="1:4" x14ac:dyDescent="0.2">
      <c r="A45" s="25">
        <v>35</v>
      </c>
      <c r="B45" s="26" t="s">
        <v>103</v>
      </c>
      <c r="C45" s="10" t="s">
        <v>21</v>
      </c>
      <c r="D45" s="39">
        <v>42813924</v>
      </c>
    </row>
    <row r="46" spans="1:4" x14ac:dyDescent="0.2">
      <c r="A46" s="25">
        <v>36</v>
      </c>
      <c r="B46" s="14" t="s">
        <v>104</v>
      </c>
      <c r="C46" s="10" t="s">
        <v>25</v>
      </c>
      <c r="D46" s="39">
        <v>45468304</v>
      </c>
    </row>
    <row r="47" spans="1:4" x14ac:dyDescent="0.2">
      <c r="A47" s="25">
        <v>37</v>
      </c>
      <c r="B47" s="12" t="s">
        <v>105</v>
      </c>
      <c r="C47" s="10" t="s">
        <v>237</v>
      </c>
      <c r="D47" s="39">
        <v>54193047</v>
      </c>
    </row>
    <row r="48" spans="1:4" x14ac:dyDescent="0.2">
      <c r="A48" s="25">
        <v>38</v>
      </c>
      <c r="B48" s="15" t="s">
        <v>106</v>
      </c>
      <c r="C48" s="16" t="s">
        <v>238</v>
      </c>
      <c r="D48" s="39">
        <v>61211653</v>
      </c>
    </row>
    <row r="49" spans="1:4" x14ac:dyDescent="0.2">
      <c r="A49" s="25">
        <v>39</v>
      </c>
      <c r="B49" s="12" t="s">
        <v>107</v>
      </c>
      <c r="C49" s="10" t="s">
        <v>239</v>
      </c>
      <c r="D49" s="39">
        <v>34532347</v>
      </c>
    </row>
    <row r="50" spans="1:4" x14ac:dyDescent="0.2">
      <c r="A50" s="25">
        <v>40</v>
      </c>
      <c r="B50" s="12" t="s">
        <v>108</v>
      </c>
      <c r="C50" s="10" t="s">
        <v>24</v>
      </c>
      <c r="D50" s="39">
        <v>53025951</v>
      </c>
    </row>
    <row r="51" spans="1:4" x14ac:dyDescent="0.2">
      <c r="A51" s="25">
        <v>41</v>
      </c>
      <c r="B51" s="26" t="s">
        <v>109</v>
      </c>
      <c r="C51" s="10" t="s">
        <v>20</v>
      </c>
      <c r="D51" s="39">
        <v>37016616</v>
      </c>
    </row>
    <row r="52" spans="1:4" x14ac:dyDescent="0.2">
      <c r="A52" s="25">
        <v>42</v>
      </c>
      <c r="B52" s="14" t="s">
        <v>110</v>
      </c>
      <c r="C52" s="10" t="s">
        <v>111</v>
      </c>
      <c r="D52" s="39">
        <v>0</v>
      </c>
    </row>
    <row r="53" spans="1:4" x14ac:dyDescent="0.2">
      <c r="A53" s="25">
        <v>43</v>
      </c>
      <c r="B53" s="26" t="s">
        <v>112</v>
      </c>
      <c r="C53" s="10" t="s">
        <v>113</v>
      </c>
      <c r="D53" s="39">
        <v>0</v>
      </c>
    </row>
    <row r="54" spans="1:4" x14ac:dyDescent="0.2">
      <c r="A54" s="25">
        <v>44</v>
      </c>
      <c r="B54" s="12" t="s">
        <v>114</v>
      </c>
      <c r="C54" s="10" t="s">
        <v>244</v>
      </c>
      <c r="D54" s="39">
        <v>48012614</v>
      </c>
    </row>
    <row r="55" spans="1:4" ht="10.5" customHeight="1" x14ac:dyDescent="0.2">
      <c r="A55" s="25">
        <v>45</v>
      </c>
      <c r="B55" s="12" t="s">
        <v>115</v>
      </c>
      <c r="C55" s="10" t="s">
        <v>2</v>
      </c>
      <c r="D55" s="39">
        <v>28943177</v>
      </c>
    </row>
    <row r="56" spans="1:4" x14ac:dyDescent="0.2">
      <c r="A56" s="25">
        <v>46</v>
      </c>
      <c r="B56" s="26" t="s">
        <v>116</v>
      </c>
      <c r="C56" s="10" t="s">
        <v>3</v>
      </c>
      <c r="D56" s="39">
        <v>42804927</v>
      </c>
    </row>
    <row r="57" spans="1:4" x14ac:dyDescent="0.2">
      <c r="A57" s="25">
        <v>47</v>
      </c>
      <c r="B57" s="26" t="s">
        <v>117</v>
      </c>
      <c r="C57" s="10" t="s">
        <v>240</v>
      </c>
      <c r="D57" s="39">
        <v>68853631</v>
      </c>
    </row>
    <row r="58" spans="1:4" x14ac:dyDescent="0.2">
      <c r="A58" s="25">
        <v>48</v>
      </c>
      <c r="B58" s="14" t="s">
        <v>118</v>
      </c>
      <c r="C58" s="10" t="s">
        <v>0</v>
      </c>
      <c r="D58" s="39">
        <v>49084057</v>
      </c>
    </row>
    <row r="59" spans="1:4" ht="10.5" customHeight="1" x14ac:dyDescent="0.2">
      <c r="A59" s="25">
        <v>49</v>
      </c>
      <c r="B59" s="26" t="s">
        <v>119</v>
      </c>
      <c r="C59" s="10" t="s">
        <v>4</v>
      </c>
      <c r="D59" s="39">
        <v>34108195</v>
      </c>
    </row>
    <row r="60" spans="1:4" x14ac:dyDescent="0.2">
      <c r="A60" s="25">
        <v>50</v>
      </c>
      <c r="B60" s="14" t="s">
        <v>120</v>
      </c>
      <c r="C60" s="10" t="s">
        <v>1</v>
      </c>
      <c r="D60" s="39">
        <v>46785271</v>
      </c>
    </row>
    <row r="61" spans="1:4" x14ac:dyDescent="0.2">
      <c r="A61" s="25">
        <v>51</v>
      </c>
      <c r="B61" s="26" t="s">
        <v>121</v>
      </c>
      <c r="C61" s="10" t="s">
        <v>241</v>
      </c>
      <c r="D61" s="39">
        <v>48688916</v>
      </c>
    </row>
    <row r="62" spans="1:4" x14ac:dyDescent="0.2">
      <c r="A62" s="25">
        <v>52</v>
      </c>
      <c r="B62" s="26" t="s">
        <v>122</v>
      </c>
      <c r="C62" s="10" t="s">
        <v>26</v>
      </c>
      <c r="D62" s="39">
        <v>69871246</v>
      </c>
    </row>
    <row r="63" spans="1:4" x14ac:dyDescent="0.2">
      <c r="A63" s="25">
        <v>53</v>
      </c>
      <c r="B63" s="26" t="s">
        <v>123</v>
      </c>
      <c r="C63" s="10" t="s">
        <v>242</v>
      </c>
      <c r="D63" s="39">
        <v>50951615</v>
      </c>
    </row>
    <row r="64" spans="1:4" x14ac:dyDescent="0.2">
      <c r="A64" s="25">
        <v>54</v>
      </c>
      <c r="B64" s="26" t="s">
        <v>124</v>
      </c>
      <c r="C64" s="10" t="s">
        <v>125</v>
      </c>
      <c r="D64" s="39">
        <v>0</v>
      </c>
    </row>
    <row r="65" spans="1:4" x14ac:dyDescent="0.2">
      <c r="A65" s="25">
        <v>55</v>
      </c>
      <c r="B65" s="26" t="s">
        <v>246</v>
      </c>
      <c r="C65" s="10" t="s">
        <v>245</v>
      </c>
      <c r="D65" s="39">
        <v>0</v>
      </c>
    </row>
    <row r="66" spans="1:4" x14ac:dyDescent="0.2">
      <c r="A66" s="25">
        <v>56</v>
      </c>
      <c r="B66" s="26" t="s">
        <v>258</v>
      </c>
      <c r="C66" s="10" t="s">
        <v>259</v>
      </c>
      <c r="D66" s="39">
        <v>0</v>
      </c>
    </row>
    <row r="67" spans="1:4" x14ac:dyDescent="0.2">
      <c r="A67" s="25">
        <v>57</v>
      </c>
      <c r="B67" s="26" t="s">
        <v>126</v>
      </c>
      <c r="C67" s="10" t="s">
        <v>54</v>
      </c>
      <c r="D67" s="39">
        <v>0</v>
      </c>
    </row>
    <row r="68" spans="1:4" x14ac:dyDescent="0.2">
      <c r="A68" s="25">
        <v>58</v>
      </c>
      <c r="B68" s="14" t="s">
        <v>127</v>
      </c>
      <c r="C68" s="10" t="s">
        <v>260</v>
      </c>
      <c r="D68" s="39">
        <v>0</v>
      </c>
    </row>
    <row r="69" spans="1:4" ht="24" x14ac:dyDescent="0.2">
      <c r="A69" s="25">
        <v>59</v>
      </c>
      <c r="B69" s="12" t="s">
        <v>128</v>
      </c>
      <c r="C69" s="10" t="s">
        <v>129</v>
      </c>
      <c r="D69" s="39">
        <v>0</v>
      </c>
    </row>
    <row r="70" spans="1:4" ht="23.25" customHeight="1" x14ac:dyDescent="0.2">
      <c r="A70" s="25">
        <v>60</v>
      </c>
      <c r="B70" s="14" t="s">
        <v>130</v>
      </c>
      <c r="C70" s="10" t="s">
        <v>261</v>
      </c>
      <c r="D70" s="39">
        <v>0</v>
      </c>
    </row>
    <row r="71" spans="1:4" ht="27.75" customHeight="1" x14ac:dyDescent="0.2">
      <c r="A71" s="25">
        <v>61</v>
      </c>
      <c r="B71" s="26" t="s">
        <v>131</v>
      </c>
      <c r="C71" s="10" t="s">
        <v>250</v>
      </c>
      <c r="D71" s="39">
        <v>0</v>
      </c>
    </row>
    <row r="72" spans="1:4" ht="24" x14ac:dyDescent="0.2">
      <c r="A72" s="25">
        <v>62</v>
      </c>
      <c r="B72" s="12" t="s">
        <v>132</v>
      </c>
      <c r="C72" s="10" t="s">
        <v>262</v>
      </c>
      <c r="D72" s="39">
        <v>0</v>
      </c>
    </row>
    <row r="73" spans="1:4" ht="24" x14ac:dyDescent="0.2">
      <c r="A73" s="25">
        <v>63</v>
      </c>
      <c r="B73" s="12" t="s">
        <v>133</v>
      </c>
      <c r="C73" s="10" t="s">
        <v>263</v>
      </c>
      <c r="D73" s="39">
        <v>0</v>
      </c>
    </row>
    <row r="74" spans="1:4" x14ac:dyDescent="0.2">
      <c r="A74" s="25">
        <v>64</v>
      </c>
      <c r="B74" s="14" t="s">
        <v>134</v>
      </c>
      <c r="C74" s="10" t="s">
        <v>264</v>
      </c>
      <c r="D74" s="39">
        <v>0</v>
      </c>
    </row>
    <row r="75" spans="1:4" x14ac:dyDescent="0.2">
      <c r="A75" s="25">
        <v>65</v>
      </c>
      <c r="B75" s="14" t="s">
        <v>135</v>
      </c>
      <c r="C75" s="10" t="s">
        <v>53</v>
      </c>
      <c r="D75" s="39">
        <v>0</v>
      </c>
    </row>
    <row r="76" spans="1:4" x14ac:dyDescent="0.2">
      <c r="A76" s="25">
        <v>66</v>
      </c>
      <c r="B76" s="14" t="s">
        <v>136</v>
      </c>
      <c r="C76" s="10" t="s">
        <v>265</v>
      </c>
      <c r="D76" s="39">
        <v>0</v>
      </c>
    </row>
    <row r="77" spans="1:4" ht="24" x14ac:dyDescent="0.2">
      <c r="A77" s="25">
        <v>67</v>
      </c>
      <c r="B77" s="14" t="s">
        <v>137</v>
      </c>
      <c r="C77" s="10" t="s">
        <v>266</v>
      </c>
      <c r="D77" s="39">
        <v>0</v>
      </c>
    </row>
    <row r="78" spans="1:4" ht="24" x14ac:dyDescent="0.2">
      <c r="A78" s="25">
        <v>68</v>
      </c>
      <c r="B78" s="12" t="s">
        <v>138</v>
      </c>
      <c r="C78" s="10" t="s">
        <v>267</v>
      </c>
      <c r="D78" s="39">
        <v>0</v>
      </c>
    </row>
    <row r="79" spans="1:4" ht="24" x14ac:dyDescent="0.2">
      <c r="A79" s="25">
        <v>69</v>
      </c>
      <c r="B79" s="14" t="s">
        <v>139</v>
      </c>
      <c r="C79" s="10" t="s">
        <v>268</v>
      </c>
      <c r="D79" s="39">
        <v>0</v>
      </c>
    </row>
    <row r="80" spans="1:4" ht="24" x14ac:dyDescent="0.2">
      <c r="A80" s="25">
        <v>70</v>
      </c>
      <c r="B80" s="14" t="s">
        <v>140</v>
      </c>
      <c r="C80" s="10" t="s">
        <v>269</v>
      </c>
      <c r="D80" s="39">
        <v>0</v>
      </c>
    </row>
    <row r="81" spans="1:4" ht="24" x14ac:dyDescent="0.2">
      <c r="A81" s="25">
        <v>71</v>
      </c>
      <c r="B81" s="12" t="s">
        <v>141</v>
      </c>
      <c r="C81" s="10" t="s">
        <v>270</v>
      </c>
      <c r="D81" s="39">
        <v>0</v>
      </c>
    </row>
    <row r="82" spans="1:4" ht="24" x14ac:dyDescent="0.2">
      <c r="A82" s="25">
        <v>72</v>
      </c>
      <c r="B82" s="12" t="s">
        <v>142</v>
      </c>
      <c r="C82" s="10" t="s">
        <v>271</v>
      </c>
      <c r="D82" s="39">
        <v>0</v>
      </c>
    </row>
    <row r="83" spans="1:4" ht="24" x14ac:dyDescent="0.2">
      <c r="A83" s="25">
        <v>73</v>
      </c>
      <c r="B83" s="12" t="s">
        <v>143</v>
      </c>
      <c r="C83" s="10" t="s">
        <v>272</v>
      </c>
      <c r="D83" s="39">
        <v>0</v>
      </c>
    </row>
    <row r="84" spans="1:4" x14ac:dyDescent="0.2">
      <c r="A84" s="25">
        <v>74</v>
      </c>
      <c r="B84" s="26" t="s">
        <v>144</v>
      </c>
      <c r="C84" s="10" t="s">
        <v>145</v>
      </c>
      <c r="D84" s="39">
        <v>4976059</v>
      </c>
    </row>
    <row r="85" spans="1:4" x14ac:dyDescent="0.2">
      <c r="A85" s="25">
        <v>75</v>
      </c>
      <c r="B85" s="12" t="s">
        <v>146</v>
      </c>
      <c r="C85" s="10" t="s">
        <v>273</v>
      </c>
      <c r="D85" s="39">
        <v>3484750</v>
      </c>
    </row>
    <row r="86" spans="1:4" x14ac:dyDescent="0.2">
      <c r="A86" s="25">
        <v>76</v>
      </c>
      <c r="B86" s="26" t="s">
        <v>147</v>
      </c>
      <c r="C86" s="10" t="s">
        <v>36</v>
      </c>
      <c r="D86" s="39">
        <v>2523551</v>
      </c>
    </row>
    <row r="87" spans="1:4" x14ac:dyDescent="0.2">
      <c r="A87" s="25">
        <v>77</v>
      </c>
      <c r="B87" s="12" t="s">
        <v>148</v>
      </c>
      <c r="C87" s="10" t="s">
        <v>38</v>
      </c>
      <c r="D87" s="39">
        <v>3160033</v>
      </c>
    </row>
    <row r="88" spans="1:4" ht="13.5" customHeight="1" x14ac:dyDescent="0.2">
      <c r="A88" s="25">
        <v>78</v>
      </c>
      <c r="B88" s="12" t="s">
        <v>149</v>
      </c>
      <c r="C88" s="10" t="s">
        <v>37</v>
      </c>
      <c r="D88" s="39">
        <v>4429077</v>
      </c>
    </row>
    <row r="89" spans="1:4" ht="14.25" customHeight="1" x14ac:dyDescent="0.2">
      <c r="A89" s="25">
        <v>79</v>
      </c>
      <c r="B89" s="12" t="s">
        <v>150</v>
      </c>
      <c r="C89" s="10" t="s">
        <v>52</v>
      </c>
      <c r="D89" s="39">
        <v>0</v>
      </c>
    </row>
    <row r="90" spans="1:4" x14ac:dyDescent="0.2">
      <c r="A90" s="25">
        <v>80</v>
      </c>
      <c r="B90" s="12" t="s">
        <v>151</v>
      </c>
      <c r="C90" s="10" t="s">
        <v>254</v>
      </c>
      <c r="D90" s="39">
        <v>2047566</v>
      </c>
    </row>
    <row r="91" spans="1:4" x14ac:dyDescent="0.2">
      <c r="A91" s="25">
        <v>81</v>
      </c>
      <c r="B91" s="12" t="s">
        <v>152</v>
      </c>
      <c r="C91" s="10" t="s">
        <v>380</v>
      </c>
      <c r="D91" s="39">
        <v>0</v>
      </c>
    </row>
    <row r="92" spans="1:4" x14ac:dyDescent="0.2">
      <c r="A92" s="25">
        <v>82</v>
      </c>
      <c r="B92" s="14" t="s">
        <v>153</v>
      </c>
      <c r="C92" s="10" t="s">
        <v>287</v>
      </c>
      <c r="D92" s="39">
        <v>0</v>
      </c>
    </row>
    <row r="93" spans="1:4" ht="24" x14ac:dyDescent="0.2">
      <c r="A93" s="165">
        <v>83</v>
      </c>
      <c r="B93" s="168" t="s">
        <v>154</v>
      </c>
      <c r="C93" s="17" t="s">
        <v>274</v>
      </c>
      <c r="D93" s="39">
        <v>0</v>
      </c>
    </row>
    <row r="94" spans="1:4" ht="36" x14ac:dyDescent="0.2">
      <c r="A94" s="166"/>
      <c r="B94" s="169"/>
      <c r="C94" s="10" t="s">
        <v>378</v>
      </c>
      <c r="D94" s="39">
        <v>0</v>
      </c>
    </row>
    <row r="95" spans="1:4" ht="24" x14ac:dyDescent="0.2">
      <c r="A95" s="166"/>
      <c r="B95" s="169"/>
      <c r="C95" s="10" t="s">
        <v>275</v>
      </c>
      <c r="D95" s="39">
        <v>0</v>
      </c>
    </row>
    <row r="96" spans="1:4" ht="36" x14ac:dyDescent="0.2">
      <c r="A96" s="167"/>
      <c r="B96" s="170"/>
      <c r="C96" s="28" t="s">
        <v>379</v>
      </c>
      <c r="D96" s="39">
        <v>0</v>
      </c>
    </row>
    <row r="97" spans="1:4" ht="24" x14ac:dyDescent="0.2">
      <c r="A97" s="25">
        <v>84</v>
      </c>
      <c r="B97" s="14" t="s">
        <v>155</v>
      </c>
      <c r="C97" s="10" t="s">
        <v>51</v>
      </c>
      <c r="D97" s="39">
        <v>0</v>
      </c>
    </row>
    <row r="98" spans="1:4" x14ac:dyDescent="0.2">
      <c r="A98" s="25">
        <v>85</v>
      </c>
      <c r="B98" s="14" t="s">
        <v>156</v>
      </c>
      <c r="C98" s="10" t="s">
        <v>157</v>
      </c>
      <c r="D98" s="39">
        <v>0</v>
      </c>
    </row>
    <row r="99" spans="1:4" x14ac:dyDescent="0.2">
      <c r="A99" s="25">
        <v>86</v>
      </c>
      <c r="B99" s="26" t="s">
        <v>158</v>
      </c>
      <c r="C99" s="10" t="s">
        <v>159</v>
      </c>
      <c r="D99" s="39">
        <v>0</v>
      </c>
    </row>
    <row r="100" spans="1:4" x14ac:dyDescent="0.2">
      <c r="A100" s="25">
        <v>87</v>
      </c>
      <c r="B100" s="14" t="s">
        <v>160</v>
      </c>
      <c r="C100" s="10" t="s">
        <v>28</v>
      </c>
      <c r="D100" s="39">
        <v>39042560</v>
      </c>
    </row>
    <row r="101" spans="1:4" x14ac:dyDescent="0.2">
      <c r="A101" s="25">
        <v>88</v>
      </c>
      <c r="B101" s="26" t="s">
        <v>161</v>
      </c>
      <c r="C101" s="10" t="s">
        <v>12</v>
      </c>
      <c r="D101" s="39">
        <v>24863952</v>
      </c>
    </row>
    <row r="102" spans="1:4" x14ac:dyDescent="0.2">
      <c r="A102" s="25">
        <v>89</v>
      </c>
      <c r="B102" s="26" t="s">
        <v>162</v>
      </c>
      <c r="C102" s="10" t="s">
        <v>27</v>
      </c>
      <c r="D102" s="39">
        <v>19468339</v>
      </c>
    </row>
    <row r="103" spans="1:4" x14ac:dyDescent="0.2">
      <c r="A103" s="25">
        <v>90</v>
      </c>
      <c r="B103" s="14" t="s">
        <v>163</v>
      </c>
      <c r="C103" s="10" t="s">
        <v>45</v>
      </c>
      <c r="D103" s="39">
        <v>33983895</v>
      </c>
    </row>
    <row r="104" spans="1:4" x14ac:dyDescent="0.2">
      <c r="A104" s="25">
        <v>91</v>
      </c>
      <c r="B104" s="14" t="s">
        <v>164</v>
      </c>
      <c r="C104" s="10" t="s">
        <v>33</v>
      </c>
      <c r="D104" s="39">
        <v>49826941</v>
      </c>
    </row>
    <row r="105" spans="1:4" x14ac:dyDescent="0.2">
      <c r="A105" s="25">
        <v>92</v>
      </c>
      <c r="B105" s="12" t="s">
        <v>165</v>
      </c>
      <c r="C105" s="10" t="s">
        <v>29</v>
      </c>
      <c r="D105" s="39">
        <v>57392733</v>
      </c>
    </row>
    <row r="106" spans="1:4" x14ac:dyDescent="0.2">
      <c r="A106" s="25">
        <v>93</v>
      </c>
      <c r="B106" s="12" t="s">
        <v>166</v>
      </c>
      <c r="C106" s="10" t="s">
        <v>30</v>
      </c>
      <c r="D106" s="39">
        <v>53979447</v>
      </c>
    </row>
    <row r="107" spans="1:4" x14ac:dyDescent="0.2">
      <c r="A107" s="25">
        <v>94</v>
      </c>
      <c r="B107" s="26" t="s">
        <v>167</v>
      </c>
      <c r="C107" s="10" t="s">
        <v>14</v>
      </c>
      <c r="D107" s="39">
        <v>26464544</v>
      </c>
    </row>
    <row r="108" spans="1:4" x14ac:dyDescent="0.2">
      <c r="A108" s="25">
        <v>95</v>
      </c>
      <c r="B108" s="12" t="s">
        <v>168</v>
      </c>
      <c r="C108" s="10" t="s">
        <v>31</v>
      </c>
      <c r="D108" s="39">
        <v>43488515</v>
      </c>
    </row>
    <row r="109" spans="1:4" ht="12" customHeight="1" x14ac:dyDescent="0.2">
      <c r="A109" s="25">
        <v>96</v>
      </c>
      <c r="B109" s="12" t="s">
        <v>169</v>
      </c>
      <c r="C109" s="10" t="s">
        <v>15</v>
      </c>
      <c r="D109" s="39">
        <v>41522999</v>
      </c>
    </row>
    <row r="110" spans="1:4" x14ac:dyDescent="0.2">
      <c r="A110" s="25">
        <v>97</v>
      </c>
      <c r="B110" s="14" t="s">
        <v>170</v>
      </c>
      <c r="C110" s="10" t="s">
        <v>13</v>
      </c>
      <c r="D110" s="39">
        <v>23561544</v>
      </c>
    </row>
    <row r="111" spans="1:4" x14ac:dyDescent="0.2">
      <c r="A111" s="25">
        <v>98</v>
      </c>
      <c r="B111" s="26" t="s">
        <v>171</v>
      </c>
      <c r="C111" s="10" t="s">
        <v>32</v>
      </c>
      <c r="D111" s="39">
        <v>21517178</v>
      </c>
    </row>
    <row r="112" spans="1:4" x14ac:dyDescent="0.2">
      <c r="A112" s="25">
        <v>99</v>
      </c>
      <c r="B112" s="26" t="s">
        <v>172</v>
      </c>
      <c r="C112" s="10" t="s">
        <v>55</v>
      </c>
      <c r="D112" s="39">
        <v>46428027</v>
      </c>
    </row>
    <row r="113" spans="1:4" x14ac:dyDescent="0.2">
      <c r="A113" s="25">
        <v>100</v>
      </c>
      <c r="B113" s="12" t="s">
        <v>173</v>
      </c>
      <c r="C113" s="10" t="s">
        <v>34</v>
      </c>
      <c r="D113" s="39">
        <v>51289527</v>
      </c>
    </row>
    <row r="114" spans="1:4" x14ac:dyDescent="0.2">
      <c r="A114" s="25">
        <v>101</v>
      </c>
      <c r="B114" s="14" t="s">
        <v>174</v>
      </c>
      <c r="C114" s="10" t="s">
        <v>243</v>
      </c>
      <c r="D114" s="39">
        <v>36868410</v>
      </c>
    </row>
    <row r="115" spans="1:4" ht="13.5" customHeight="1" x14ac:dyDescent="0.2">
      <c r="A115" s="25">
        <v>102</v>
      </c>
      <c r="B115" s="12" t="s">
        <v>175</v>
      </c>
      <c r="C115" s="10" t="s">
        <v>176</v>
      </c>
      <c r="D115" s="39">
        <v>0</v>
      </c>
    </row>
    <row r="116" spans="1:4" x14ac:dyDescent="0.2">
      <c r="A116" s="25">
        <v>103</v>
      </c>
      <c r="B116" s="12" t="s">
        <v>177</v>
      </c>
      <c r="C116" s="10" t="s">
        <v>178</v>
      </c>
      <c r="D116" s="39">
        <v>0</v>
      </c>
    </row>
    <row r="117" spans="1:4" x14ac:dyDescent="0.2">
      <c r="A117" s="25">
        <v>104</v>
      </c>
      <c r="B117" s="26" t="s">
        <v>179</v>
      </c>
      <c r="C117" s="10" t="s">
        <v>180</v>
      </c>
      <c r="D117" s="39">
        <v>0</v>
      </c>
    </row>
    <row r="118" spans="1:4" x14ac:dyDescent="0.2">
      <c r="A118" s="25">
        <v>105</v>
      </c>
      <c r="B118" s="26" t="s">
        <v>181</v>
      </c>
      <c r="C118" s="10" t="s">
        <v>182</v>
      </c>
      <c r="D118" s="39">
        <v>0</v>
      </c>
    </row>
    <row r="119" spans="1:4" ht="12.75" customHeight="1" x14ac:dyDescent="0.2">
      <c r="A119" s="25">
        <v>106</v>
      </c>
      <c r="B119" s="26" t="s">
        <v>183</v>
      </c>
      <c r="C119" s="10" t="s">
        <v>184</v>
      </c>
      <c r="D119" s="39">
        <v>0</v>
      </c>
    </row>
    <row r="120" spans="1:4" ht="24" x14ac:dyDescent="0.2">
      <c r="A120" s="25">
        <v>107</v>
      </c>
      <c r="B120" s="26" t="s">
        <v>185</v>
      </c>
      <c r="C120" s="10" t="s">
        <v>186</v>
      </c>
      <c r="D120" s="39">
        <v>0</v>
      </c>
    </row>
    <row r="121" spans="1:4" x14ac:dyDescent="0.2">
      <c r="A121" s="25">
        <v>108</v>
      </c>
      <c r="B121" s="26" t="s">
        <v>187</v>
      </c>
      <c r="C121" s="10" t="s">
        <v>188</v>
      </c>
      <c r="D121" s="39">
        <v>0</v>
      </c>
    </row>
    <row r="122" spans="1:4" x14ac:dyDescent="0.2">
      <c r="A122" s="25">
        <v>109</v>
      </c>
      <c r="B122" s="26" t="s">
        <v>189</v>
      </c>
      <c r="C122" s="10" t="s">
        <v>190</v>
      </c>
      <c r="D122" s="39">
        <v>0</v>
      </c>
    </row>
    <row r="123" spans="1:4" x14ac:dyDescent="0.2">
      <c r="A123" s="25">
        <v>110</v>
      </c>
      <c r="B123" s="18" t="s">
        <v>191</v>
      </c>
      <c r="C123" s="16" t="s">
        <v>192</v>
      </c>
      <c r="D123" s="39">
        <v>0</v>
      </c>
    </row>
    <row r="124" spans="1:4" x14ac:dyDescent="0.2">
      <c r="A124" s="25">
        <v>111</v>
      </c>
      <c r="B124" s="18" t="s">
        <v>276</v>
      </c>
      <c r="C124" s="16" t="s">
        <v>252</v>
      </c>
      <c r="D124" s="39">
        <v>0</v>
      </c>
    </row>
    <row r="125" spans="1:4" x14ac:dyDescent="0.2">
      <c r="A125" s="25">
        <v>112</v>
      </c>
      <c r="B125" s="14" t="s">
        <v>193</v>
      </c>
      <c r="C125" s="10" t="s">
        <v>194</v>
      </c>
      <c r="D125" s="39">
        <v>0</v>
      </c>
    </row>
    <row r="126" spans="1:4" ht="11.25" customHeight="1" x14ac:dyDescent="0.2">
      <c r="A126" s="25">
        <v>113</v>
      </c>
      <c r="B126" s="26" t="s">
        <v>195</v>
      </c>
      <c r="C126" s="10" t="s">
        <v>196</v>
      </c>
      <c r="D126" s="39">
        <v>0</v>
      </c>
    </row>
    <row r="127" spans="1:4" x14ac:dyDescent="0.2">
      <c r="A127" s="25">
        <v>114</v>
      </c>
      <c r="B127" s="12" t="s">
        <v>197</v>
      </c>
      <c r="C127" s="19" t="s">
        <v>198</v>
      </c>
      <c r="D127" s="39">
        <v>0</v>
      </c>
    </row>
    <row r="128" spans="1:4" x14ac:dyDescent="0.2">
      <c r="A128" s="25">
        <v>115</v>
      </c>
      <c r="B128" s="26" t="s">
        <v>199</v>
      </c>
      <c r="C128" s="10" t="s">
        <v>290</v>
      </c>
      <c r="D128" s="39">
        <v>0</v>
      </c>
    </row>
    <row r="129" spans="1:4" ht="14.25" customHeight="1" x14ac:dyDescent="0.2">
      <c r="A129" s="25">
        <v>116</v>
      </c>
      <c r="B129" s="14" t="s">
        <v>200</v>
      </c>
      <c r="C129" s="10" t="s">
        <v>277</v>
      </c>
      <c r="D129" s="39">
        <v>0</v>
      </c>
    </row>
    <row r="130" spans="1:4" x14ac:dyDescent="0.2">
      <c r="A130" s="25">
        <v>117</v>
      </c>
      <c r="B130" s="14" t="s">
        <v>201</v>
      </c>
      <c r="C130" s="10" t="s">
        <v>202</v>
      </c>
      <c r="D130" s="39">
        <v>0</v>
      </c>
    </row>
    <row r="131" spans="1:4" x14ac:dyDescent="0.2">
      <c r="A131" s="25">
        <v>118</v>
      </c>
      <c r="B131" s="14" t="s">
        <v>203</v>
      </c>
      <c r="C131" s="10" t="s">
        <v>204</v>
      </c>
      <c r="D131" s="39">
        <v>0</v>
      </c>
    </row>
    <row r="132" spans="1:4" x14ac:dyDescent="0.2">
      <c r="A132" s="25">
        <v>119</v>
      </c>
      <c r="B132" s="12" t="s">
        <v>205</v>
      </c>
      <c r="C132" s="10" t="s">
        <v>206</v>
      </c>
      <c r="D132" s="39">
        <v>0</v>
      </c>
    </row>
    <row r="133" spans="1:4" ht="13.5" customHeight="1" x14ac:dyDescent="0.2">
      <c r="A133" s="25">
        <v>120</v>
      </c>
      <c r="B133" s="14" t="s">
        <v>207</v>
      </c>
      <c r="C133" s="10" t="s">
        <v>208</v>
      </c>
      <c r="D133" s="39">
        <v>0</v>
      </c>
    </row>
    <row r="134" spans="1:4" x14ac:dyDescent="0.2">
      <c r="A134" s="25">
        <v>121</v>
      </c>
      <c r="B134" s="26" t="s">
        <v>209</v>
      </c>
      <c r="C134" s="10" t="s">
        <v>210</v>
      </c>
      <c r="D134" s="39">
        <v>0</v>
      </c>
    </row>
    <row r="135" spans="1:4" ht="24" x14ac:dyDescent="0.2">
      <c r="A135" s="25">
        <v>122</v>
      </c>
      <c r="B135" s="26" t="s">
        <v>211</v>
      </c>
      <c r="C135" s="50" t="s">
        <v>377</v>
      </c>
      <c r="D135" s="39">
        <v>0</v>
      </c>
    </row>
    <row r="136" spans="1:4" x14ac:dyDescent="0.2">
      <c r="A136" s="25">
        <v>123</v>
      </c>
      <c r="B136" s="26" t="s">
        <v>212</v>
      </c>
      <c r="C136" s="10" t="s">
        <v>249</v>
      </c>
      <c r="D136" s="39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39">
        <v>0</v>
      </c>
    </row>
    <row r="138" spans="1:4" x14ac:dyDescent="0.2">
      <c r="A138" s="25">
        <v>125</v>
      </c>
      <c r="B138" s="26" t="s">
        <v>215</v>
      </c>
      <c r="C138" s="10" t="s">
        <v>42</v>
      </c>
      <c r="D138" s="39">
        <v>0</v>
      </c>
    </row>
    <row r="139" spans="1:4" x14ac:dyDescent="0.2">
      <c r="A139" s="25">
        <v>126</v>
      </c>
      <c r="B139" s="12" t="s">
        <v>216</v>
      </c>
      <c r="C139" s="10" t="s">
        <v>48</v>
      </c>
      <c r="D139" s="39">
        <v>0</v>
      </c>
    </row>
    <row r="140" spans="1:4" x14ac:dyDescent="0.2">
      <c r="A140" s="25">
        <v>127</v>
      </c>
      <c r="B140" s="12" t="s">
        <v>217</v>
      </c>
      <c r="C140" s="10" t="s">
        <v>253</v>
      </c>
      <c r="D140" s="39">
        <v>0</v>
      </c>
    </row>
    <row r="141" spans="1:4" x14ac:dyDescent="0.2">
      <c r="A141" s="25">
        <v>128</v>
      </c>
      <c r="B141" s="12" t="s">
        <v>218</v>
      </c>
      <c r="C141" s="10" t="s">
        <v>50</v>
      </c>
      <c r="D141" s="39">
        <v>0</v>
      </c>
    </row>
    <row r="142" spans="1:4" x14ac:dyDescent="0.2">
      <c r="A142" s="25">
        <v>129</v>
      </c>
      <c r="B142" s="26" t="s">
        <v>219</v>
      </c>
      <c r="C142" s="10" t="s">
        <v>49</v>
      </c>
      <c r="D142" s="39">
        <v>0</v>
      </c>
    </row>
    <row r="143" spans="1:4" x14ac:dyDescent="0.2">
      <c r="A143" s="25">
        <v>130</v>
      </c>
      <c r="B143" s="26" t="s">
        <v>220</v>
      </c>
      <c r="C143" s="10" t="s">
        <v>221</v>
      </c>
      <c r="D143" s="39">
        <v>0</v>
      </c>
    </row>
    <row r="144" spans="1:4" x14ac:dyDescent="0.2">
      <c r="A144" s="25">
        <v>131</v>
      </c>
      <c r="B144" s="26" t="s">
        <v>222</v>
      </c>
      <c r="C144" s="10" t="s">
        <v>43</v>
      </c>
      <c r="D144" s="39">
        <v>0</v>
      </c>
    </row>
    <row r="145" spans="1:56" x14ac:dyDescent="0.2">
      <c r="A145" s="25">
        <v>132</v>
      </c>
      <c r="B145" s="12" t="s">
        <v>223</v>
      </c>
      <c r="C145" s="10" t="s">
        <v>251</v>
      </c>
      <c r="D145" s="39">
        <v>0</v>
      </c>
    </row>
    <row r="146" spans="1:56" x14ac:dyDescent="0.2">
      <c r="A146" s="25">
        <v>133</v>
      </c>
      <c r="B146" s="14" t="s">
        <v>224</v>
      </c>
      <c r="C146" s="10" t="s">
        <v>225</v>
      </c>
      <c r="D146" s="39">
        <v>30673363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39">
        <v>0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39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39">
        <v>0</v>
      </c>
    </row>
    <row r="150" spans="1:56" ht="12.75" x14ac:dyDescent="0.2">
      <c r="A150" s="25">
        <v>137</v>
      </c>
      <c r="B150" s="31" t="s">
        <v>278</v>
      </c>
      <c r="C150" s="32" t="s">
        <v>279</v>
      </c>
      <c r="D150" s="39">
        <v>0</v>
      </c>
    </row>
    <row r="151" spans="1:56" ht="12.75" x14ac:dyDescent="0.2">
      <c r="A151" s="25">
        <v>138</v>
      </c>
      <c r="B151" s="33" t="s">
        <v>280</v>
      </c>
      <c r="C151" s="34" t="s">
        <v>281</v>
      </c>
      <c r="D151" s="39">
        <v>0</v>
      </c>
    </row>
    <row r="152" spans="1:56" ht="12.75" x14ac:dyDescent="0.2">
      <c r="A152" s="25">
        <v>139</v>
      </c>
      <c r="B152" s="35" t="s">
        <v>282</v>
      </c>
      <c r="C152" s="36" t="s">
        <v>283</v>
      </c>
      <c r="D152" s="39">
        <v>0</v>
      </c>
    </row>
    <row r="153" spans="1:56" x14ac:dyDescent="0.2">
      <c r="A153" s="25">
        <v>140</v>
      </c>
      <c r="B153" s="25" t="s">
        <v>288</v>
      </c>
      <c r="C153" s="37" t="s">
        <v>289</v>
      </c>
      <c r="D153" s="39">
        <v>0</v>
      </c>
    </row>
    <row r="154" spans="1:56" x14ac:dyDescent="0.2">
      <c r="A154" s="25">
        <v>141</v>
      </c>
      <c r="B154" s="85" t="s">
        <v>395</v>
      </c>
      <c r="C154" s="37" t="s">
        <v>394</v>
      </c>
      <c r="D154" s="59">
        <v>0</v>
      </c>
    </row>
    <row r="155" spans="1:56" x14ac:dyDescent="0.2">
      <c r="A155" s="25">
        <v>142</v>
      </c>
      <c r="B155" s="88" t="s">
        <v>407</v>
      </c>
      <c r="C155" s="37" t="s">
        <v>406</v>
      </c>
      <c r="D155" s="59">
        <v>0</v>
      </c>
    </row>
    <row r="156" spans="1:56" s="74" customFormat="1" x14ac:dyDescent="0.2">
      <c r="A156" s="76"/>
      <c r="B156" s="76"/>
      <c r="C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s="74" customFormat="1" x14ac:dyDescent="0.2">
      <c r="A157" s="76"/>
      <c r="B157" s="76"/>
      <c r="C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s="74" customFormat="1" x14ac:dyDescent="0.2">
      <c r="A158" s="76"/>
      <c r="B158" s="76"/>
      <c r="C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60" spans="1:56" s="74" customFormat="1" x14ac:dyDescent="0.2">
      <c r="A160" s="76"/>
      <c r="B160" s="76"/>
      <c r="C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s="74" customFormat="1" x14ac:dyDescent="0.2">
      <c r="A161" s="76"/>
      <c r="B161" s="76"/>
      <c r="C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L157"/>
  <sheetViews>
    <sheetView zoomScale="98" zoomScaleNormal="98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M25" sqref="M2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206" t="s">
        <v>403</v>
      </c>
      <c r="B2" s="206"/>
      <c r="C2" s="206"/>
      <c r="D2" s="206"/>
      <c r="E2" s="206"/>
      <c r="F2" s="206"/>
      <c r="G2" s="206"/>
      <c r="H2" s="206"/>
      <c r="I2" s="206"/>
    </row>
    <row r="3" spans="1:9" x14ac:dyDescent="0.2">
      <c r="C3" s="9"/>
      <c r="I3" s="4" t="s">
        <v>308</v>
      </c>
    </row>
    <row r="4" spans="1:9" s="2" customFormat="1" ht="28.5" customHeight="1" x14ac:dyDescent="0.2">
      <c r="A4" s="196" t="s">
        <v>46</v>
      </c>
      <c r="B4" s="196" t="s">
        <v>59</v>
      </c>
      <c r="C4" s="197" t="s">
        <v>47</v>
      </c>
      <c r="D4" s="238" t="s">
        <v>255</v>
      </c>
      <c r="E4" s="238" t="s">
        <v>364</v>
      </c>
      <c r="F4" s="238"/>
      <c r="G4" s="238" t="s">
        <v>365</v>
      </c>
      <c r="H4" s="238"/>
      <c r="I4" s="238"/>
    </row>
    <row r="5" spans="1:9" ht="25.5" customHeight="1" x14ac:dyDescent="0.2">
      <c r="A5" s="196"/>
      <c r="B5" s="196"/>
      <c r="C5" s="197"/>
      <c r="D5" s="238"/>
      <c r="E5" s="238" t="s">
        <v>286</v>
      </c>
      <c r="F5" s="238" t="s">
        <v>284</v>
      </c>
      <c r="G5" s="238" t="s">
        <v>284</v>
      </c>
      <c r="H5" s="238" t="s">
        <v>285</v>
      </c>
      <c r="I5" s="238" t="s">
        <v>286</v>
      </c>
    </row>
    <row r="6" spans="1:9" ht="7.5" customHeight="1" x14ac:dyDescent="0.2">
      <c r="A6" s="196"/>
      <c r="B6" s="196"/>
      <c r="C6" s="197"/>
      <c r="D6" s="238"/>
      <c r="E6" s="238"/>
      <c r="F6" s="238"/>
      <c r="G6" s="238"/>
      <c r="H6" s="238"/>
      <c r="I6" s="238"/>
    </row>
    <row r="7" spans="1:9" ht="8.25" customHeight="1" x14ac:dyDescent="0.2">
      <c r="A7" s="196"/>
      <c r="B7" s="196"/>
      <c r="C7" s="197"/>
      <c r="D7" s="238"/>
      <c r="E7" s="238"/>
      <c r="F7" s="238"/>
      <c r="G7" s="238"/>
      <c r="H7" s="238"/>
      <c r="I7" s="238"/>
    </row>
    <row r="8" spans="1:9" s="2" customFormat="1" x14ac:dyDescent="0.2">
      <c r="A8" s="184" t="s">
        <v>248</v>
      </c>
      <c r="B8" s="184"/>
      <c r="C8" s="184"/>
      <c r="D8" s="40">
        <f>D10+D9</f>
        <v>1321491297</v>
      </c>
      <c r="E8" s="40">
        <f t="shared" ref="E8:I8" si="0">E10+E9</f>
        <v>7025965</v>
      </c>
      <c r="F8" s="40">
        <f t="shared" si="0"/>
        <v>23035610</v>
      </c>
      <c r="G8" s="40">
        <f t="shared" si="0"/>
        <v>8701550</v>
      </c>
      <c r="H8" s="40">
        <f t="shared" si="0"/>
        <v>4344950</v>
      </c>
      <c r="I8" s="40">
        <f t="shared" si="0"/>
        <v>1278383222</v>
      </c>
    </row>
    <row r="9" spans="1:9" s="3" customFormat="1" ht="11.25" customHeight="1" x14ac:dyDescent="0.2">
      <c r="A9" s="5"/>
      <c r="B9" s="5"/>
      <c r="C9" s="11" t="s">
        <v>56</v>
      </c>
      <c r="D9" s="39">
        <f>E9+F9+G9+H9+I9</f>
        <v>0</v>
      </c>
      <c r="E9" s="41"/>
      <c r="F9" s="41"/>
      <c r="G9" s="41"/>
      <c r="H9" s="41"/>
      <c r="I9" s="41"/>
    </row>
    <row r="10" spans="1:9" s="2" customFormat="1" x14ac:dyDescent="0.2">
      <c r="A10" s="184" t="s">
        <v>247</v>
      </c>
      <c r="B10" s="184"/>
      <c r="C10" s="184"/>
      <c r="D10" s="40">
        <f>SUM(D11:D155)-D93</f>
        <v>1321491297</v>
      </c>
      <c r="E10" s="40">
        <f t="shared" ref="E10:I10" si="1">SUM(E11:E155)-E93</f>
        <v>7025965</v>
      </c>
      <c r="F10" s="40">
        <f t="shared" si="1"/>
        <v>23035610</v>
      </c>
      <c r="G10" s="40">
        <f t="shared" si="1"/>
        <v>8701550</v>
      </c>
      <c r="H10" s="40">
        <f t="shared" si="1"/>
        <v>4344950</v>
      </c>
      <c r="I10" s="40">
        <f t="shared" si="1"/>
        <v>1278383222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39">
        <f t="shared" ref="D11:D70" si="2">E11+F11+G11+H11+I11</f>
        <v>0</v>
      </c>
      <c r="E11" s="39"/>
      <c r="F11" s="39"/>
      <c r="G11" s="39"/>
      <c r="H11" s="39"/>
      <c r="I11" s="39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39">
        <f t="shared" si="2"/>
        <v>0</v>
      </c>
      <c r="E12" s="39"/>
      <c r="F12" s="39"/>
      <c r="G12" s="39"/>
      <c r="H12" s="39"/>
      <c r="I12" s="39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39">
        <f t="shared" si="2"/>
        <v>0</v>
      </c>
      <c r="E13" s="42"/>
      <c r="F13" s="42"/>
      <c r="G13" s="42"/>
      <c r="H13" s="42"/>
      <c r="I13" s="42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39">
        <f t="shared" si="2"/>
        <v>0</v>
      </c>
      <c r="E14" s="39"/>
      <c r="F14" s="39"/>
      <c r="G14" s="39"/>
      <c r="H14" s="39"/>
      <c r="I14" s="39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39">
        <f t="shared" si="2"/>
        <v>0</v>
      </c>
      <c r="E15" s="39"/>
      <c r="F15" s="39"/>
      <c r="G15" s="39"/>
      <c r="H15" s="39"/>
      <c r="I15" s="39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39">
        <f t="shared" si="2"/>
        <v>568275</v>
      </c>
      <c r="E16" s="42">
        <v>0</v>
      </c>
      <c r="F16" s="42">
        <v>568275</v>
      </c>
      <c r="G16" s="42">
        <v>0</v>
      </c>
      <c r="H16" s="42">
        <v>0</v>
      </c>
      <c r="I16" s="42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39">
        <f t="shared" si="2"/>
        <v>0</v>
      </c>
      <c r="E17" s="39"/>
      <c r="F17" s="39"/>
      <c r="G17" s="39"/>
      <c r="H17" s="39"/>
      <c r="I17" s="39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39">
        <f t="shared" si="2"/>
        <v>0</v>
      </c>
      <c r="E18" s="39"/>
      <c r="F18" s="39"/>
      <c r="G18" s="39"/>
      <c r="H18" s="39"/>
      <c r="I18" s="39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39">
        <f t="shared" si="2"/>
        <v>0</v>
      </c>
      <c r="E19" s="39"/>
      <c r="F19" s="39"/>
      <c r="G19" s="39"/>
      <c r="H19" s="39"/>
      <c r="I19" s="39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39">
        <f t="shared" si="2"/>
        <v>0</v>
      </c>
      <c r="E20" s="39"/>
      <c r="F20" s="39"/>
      <c r="G20" s="39"/>
      <c r="H20" s="39"/>
      <c r="I20" s="39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39">
        <f t="shared" si="2"/>
        <v>0</v>
      </c>
      <c r="E21" s="39"/>
      <c r="F21" s="39"/>
      <c r="G21" s="39"/>
      <c r="H21" s="39"/>
      <c r="I21" s="39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39">
        <f t="shared" si="2"/>
        <v>0</v>
      </c>
      <c r="E22" s="39"/>
      <c r="F22" s="39"/>
      <c r="G22" s="39"/>
      <c r="H22" s="39"/>
      <c r="I22" s="39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39">
        <f t="shared" si="2"/>
        <v>0</v>
      </c>
      <c r="E23" s="39"/>
      <c r="F23" s="39"/>
      <c r="G23" s="39"/>
      <c r="H23" s="39"/>
      <c r="I23" s="39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39">
        <f t="shared" si="2"/>
        <v>0</v>
      </c>
      <c r="E24" s="39"/>
      <c r="F24" s="39"/>
      <c r="G24" s="39"/>
      <c r="H24" s="39"/>
      <c r="I24" s="39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39">
        <f t="shared" si="2"/>
        <v>0</v>
      </c>
      <c r="E25" s="39"/>
      <c r="F25" s="39"/>
      <c r="G25" s="39"/>
      <c r="H25" s="39"/>
      <c r="I25" s="39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39">
        <f t="shared" si="2"/>
        <v>0</v>
      </c>
      <c r="E26" s="39"/>
      <c r="F26" s="39"/>
      <c r="G26" s="39"/>
      <c r="H26" s="39"/>
      <c r="I26" s="39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39">
        <f t="shared" si="2"/>
        <v>0</v>
      </c>
      <c r="E27" s="39"/>
      <c r="F27" s="39"/>
      <c r="G27" s="39"/>
      <c r="H27" s="39"/>
      <c r="I27" s="39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39">
        <f t="shared" si="2"/>
        <v>0</v>
      </c>
      <c r="E28" s="42"/>
      <c r="F28" s="42"/>
      <c r="G28" s="42"/>
      <c r="H28" s="42"/>
      <c r="I28" s="42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39">
        <f t="shared" si="2"/>
        <v>0</v>
      </c>
      <c r="E29" s="39"/>
      <c r="F29" s="39"/>
      <c r="G29" s="39"/>
      <c r="H29" s="39"/>
      <c r="I29" s="39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39">
        <f t="shared" si="2"/>
        <v>0</v>
      </c>
      <c r="E30" s="39"/>
      <c r="F30" s="39"/>
      <c r="G30" s="39"/>
      <c r="H30" s="39"/>
      <c r="I30" s="39"/>
    </row>
    <row r="31" spans="1:9" x14ac:dyDescent="0.2">
      <c r="A31" s="25">
        <v>21</v>
      </c>
      <c r="B31" s="12" t="s">
        <v>81</v>
      </c>
      <c r="C31" s="10" t="s">
        <v>82</v>
      </c>
      <c r="D31" s="39">
        <f t="shared" si="2"/>
        <v>0</v>
      </c>
      <c r="E31" s="43"/>
      <c r="F31" s="43"/>
      <c r="G31" s="43"/>
      <c r="H31" s="43"/>
      <c r="I31" s="43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39">
        <f t="shared" si="2"/>
        <v>0</v>
      </c>
      <c r="E32" s="42"/>
      <c r="F32" s="42"/>
      <c r="G32" s="42"/>
      <c r="H32" s="42"/>
      <c r="I32" s="42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39">
        <f t="shared" si="2"/>
        <v>0</v>
      </c>
      <c r="E33" s="42"/>
      <c r="F33" s="42"/>
      <c r="G33" s="42"/>
      <c r="H33" s="42"/>
      <c r="I33" s="42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39">
        <f t="shared" si="2"/>
        <v>0</v>
      </c>
      <c r="E34" s="39"/>
      <c r="F34" s="39"/>
      <c r="G34" s="39"/>
      <c r="H34" s="39"/>
      <c r="I34" s="39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39">
        <f t="shared" si="2"/>
        <v>0</v>
      </c>
      <c r="E35" s="39"/>
      <c r="F35" s="39"/>
      <c r="G35" s="39"/>
      <c r="H35" s="39"/>
      <c r="I35" s="39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39">
        <f t="shared" si="2"/>
        <v>1711382</v>
      </c>
      <c r="E36" s="39">
        <v>0</v>
      </c>
      <c r="F36" s="39">
        <v>1711382</v>
      </c>
      <c r="G36" s="39">
        <v>0</v>
      </c>
      <c r="H36" s="39">
        <v>0</v>
      </c>
      <c r="I36" s="39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39">
        <f t="shared" si="2"/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39">
        <f t="shared" si="2"/>
        <v>0</v>
      </c>
      <c r="E38" s="39"/>
      <c r="F38" s="39"/>
      <c r="G38" s="39"/>
      <c r="H38" s="39"/>
      <c r="I38" s="39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39">
        <f t="shared" si="2"/>
        <v>0</v>
      </c>
      <c r="E39" s="39"/>
      <c r="F39" s="39"/>
      <c r="G39" s="39"/>
      <c r="H39" s="39"/>
      <c r="I39" s="39"/>
    </row>
    <row r="40" spans="1:9" s="22" customFormat="1" x14ac:dyDescent="0.2">
      <c r="A40" s="25">
        <v>30</v>
      </c>
      <c r="B40" s="23" t="s">
        <v>98</v>
      </c>
      <c r="C40" s="38" t="s">
        <v>292</v>
      </c>
      <c r="D40" s="39">
        <f t="shared" si="2"/>
        <v>0</v>
      </c>
      <c r="E40" s="42"/>
      <c r="F40" s="42"/>
      <c r="G40" s="42"/>
      <c r="H40" s="42"/>
      <c r="I40" s="42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39">
        <f t="shared" si="2"/>
        <v>0</v>
      </c>
      <c r="E41" s="42"/>
      <c r="F41" s="42"/>
      <c r="G41" s="42"/>
      <c r="H41" s="42"/>
      <c r="I41" s="42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39">
        <f t="shared" si="2"/>
        <v>0</v>
      </c>
      <c r="E42" s="42"/>
      <c r="F42" s="42"/>
      <c r="G42" s="42"/>
      <c r="H42" s="42"/>
      <c r="I42" s="42"/>
    </row>
    <row r="43" spans="1:9" x14ac:dyDescent="0.2">
      <c r="A43" s="25">
        <v>33</v>
      </c>
      <c r="B43" s="12" t="s">
        <v>101</v>
      </c>
      <c r="C43" s="10" t="s">
        <v>39</v>
      </c>
      <c r="D43" s="39">
        <f t="shared" si="2"/>
        <v>0</v>
      </c>
      <c r="E43" s="43"/>
      <c r="F43" s="43"/>
      <c r="G43" s="43"/>
      <c r="H43" s="43"/>
      <c r="I43" s="43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39">
        <f t="shared" si="2"/>
        <v>0</v>
      </c>
      <c r="E44" s="39"/>
      <c r="F44" s="39"/>
      <c r="G44" s="39"/>
      <c r="H44" s="39"/>
      <c r="I44" s="39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39">
        <f t="shared" si="2"/>
        <v>0</v>
      </c>
      <c r="E45" s="39"/>
      <c r="F45" s="39"/>
      <c r="G45" s="39"/>
      <c r="H45" s="39"/>
      <c r="I45" s="39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39">
        <f t="shared" si="2"/>
        <v>0</v>
      </c>
      <c r="E46" s="39"/>
      <c r="F46" s="39"/>
      <c r="G46" s="39"/>
      <c r="H46" s="39"/>
      <c r="I46" s="39"/>
    </row>
    <row r="47" spans="1:9" x14ac:dyDescent="0.2">
      <c r="A47" s="25">
        <v>37</v>
      </c>
      <c r="B47" s="12" t="s">
        <v>105</v>
      </c>
      <c r="C47" s="10" t="s">
        <v>237</v>
      </c>
      <c r="D47" s="39">
        <f t="shared" si="2"/>
        <v>0</v>
      </c>
      <c r="E47" s="43"/>
      <c r="F47" s="43"/>
      <c r="G47" s="43"/>
      <c r="H47" s="43"/>
      <c r="I47" s="43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39">
        <f t="shared" si="2"/>
        <v>0</v>
      </c>
      <c r="E48" s="39"/>
      <c r="F48" s="39"/>
      <c r="G48" s="39"/>
      <c r="H48" s="39"/>
      <c r="I48" s="39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39">
        <f t="shared" si="2"/>
        <v>0</v>
      </c>
      <c r="E49" s="39"/>
      <c r="F49" s="39"/>
      <c r="G49" s="39"/>
      <c r="H49" s="39"/>
      <c r="I49" s="39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39">
        <f t="shared" si="2"/>
        <v>0</v>
      </c>
      <c r="E50" s="39"/>
      <c r="F50" s="39"/>
      <c r="G50" s="39"/>
      <c r="H50" s="39"/>
      <c r="I50" s="39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39">
        <f t="shared" si="2"/>
        <v>0</v>
      </c>
      <c r="E51" s="39"/>
      <c r="F51" s="39"/>
      <c r="G51" s="39"/>
      <c r="H51" s="39"/>
      <c r="I51" s="39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39">
        <f t="shared" si="2"/>
        <v>0</v>
      </c>
      <c r="E52" s="39"/>
      <c r="F52" s="39"/>
      <c r="G52" s="39"/>
      <c r="H52" s="39"/>
      <c r="I52" s="39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39">
        <f t="shared" si="2"/>
        <v>0</v>
      </c>
      <c r="E53" s="42"/>
      <c r="F53" s="42"/>
      <c r="G53" s="42"/>
      <c r="H53" s="42"/>
      <c r="I53" s="42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39">
        <f t="shared" si="2"/>
        <v>0</v>
      </c>
      <c r="E54" s="39"/>
      <c r="F54" s="39"/>
      <c r="G54" s="39"/>
      <c r="H54" s="39"/>
      <c r="I54" s="39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39">
        <f t="shared" si="2"/>
        <v>0</v>
      </c>
      <c r="E55" s="39"/>
      <c r="F55" s="39"/>
      <c r="G55" s="39"/>
      <c r="H55" s="39"/>
      <c r="I55" s="39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39">
        <f t="shared" si="2"/>
        <v>0</v>
      </c>
      <c r="E56" s="39"/>
      <c r="F56" s="39"/>
      <c r="G56" s="39"/>
      <c r="H56" s="39"/>
      <c r="I56" s="39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39">
        <f t="shared" si="2"/>
        <v>0</v>
      </c>
      <c r="E57" s="39"/>
      <c r="F57" s="39"/>
      <c r="G57" s="39"/>
      <c r="H57" s="39"/>
      <c r="I57" s="39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39">
        <f t="shared" si="2"/>
        <v>0</v>
      </c>
      <c r="E58" s="39"/>
      <c r="F58" s="39"/>
      <c r="G58" s="39"/>
      <c r="H58" s="39"/>
      <c r="I58" s="39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39">
        <f t="shared" si="2"/>
        <v>0</v>
      </c>
      <c r="E59" s="39"/>
      <c r="F59" s="39"/>
      <c r="G59" s="39"/>
      <c r="H59" s="39"/>
      <c r="I59" s="39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39">
        <f t="shared" si="2"/>
        <v>0</v>
      </c>
      <c r="E60" s="39"/>
      <c r="F60" s="39"/>
      <c r="G60" s="39"/>
      <c r="H60" s="39"/>
      <c r="I60" s="39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39">
        <f t="shared" si="2"/>
        <v>0</v>
      </c>
      <c r="E61" s="39"/>
      <c r="F61" s="39"/>
      <c r="G61" s="39"/>
      <c r="H61" s="39"/>
      <c r="I61" s="39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39">
        <f t="shared" si="2"/>
        <v>303080</v>
      </c>
      <c r="E62" s="39"/>
      <c r="F62" s="39">
        <v>303080</v>
      </c>
      <c r="G62" s="39"/>
      <c r="H62" s="39"/>
      <c r="I62" s="39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39">
        <f t="shared" si="2"/>
        <v>0</v>
      </c>
      <c r="E63" s="39"/>
      <c r="F63" s="39"/>
      <c r="G63" s="39"/>
      <c r="H63" s="39"/>
      <c r="I63" s="39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39">
        <f t="shared" si="2"/>
        <v>0</v>
      </c>
      <c r="E64" s="39"/>
      <c r="F64" s="39"/>
      <c r="G64" s="39"/>
      <c r="H64" s="39"/>
      <c r="I64" s="39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39">
        <f t="shared" si="2"/>
        <v>0</v>
      </c>
      <c r="E65" s="39"/>
      <c r="F65" s="39"/>
      <c r="G65" s="39"/>
      <c r="H65" s="39"/>
      <c r="I65" s="39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39">
        <f t="shared" si="2"/>
        <v>0</v>
      </c>
      <c r="E66" s="39"/>
      <c r="F66" s="39"/>
      <c r="G66" s="39"/>
      <c r="H66" s="39"/>
      <c r="I66" s="39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39">
        <f t="shared" si="2"/>
        <v>0</v>
      </c>
      <c r="E67" s="39"/>
      <c r="F67" s="39"/>
      <c r="G67" s="39"/>
      <c r="H67" s="39"/>
      <c r="I67" s="39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39">
        <f t="shared" si="2"/>
        <v>0</v>
      </c>
      <c r="E68" s="39"/>
      <c r="F68" s="39"/>
      <c r="G68" s="39"/>
      <c r="H68" s="39"/>
      <c r="I68" s="39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39">
        <f t="shared" si="2"/>
        <v>0</v>
      </c>
      <c r="E69" s="39"/>
      <c r="F69" s="39"/>
      <c r="G69" s="39"/>
      <c r="H69" s="39"/>
      <c r="I69" s="39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39">
        <f t="shared" si="2"/>
        <v>0</v>
      </c>
      <c r="E70" s="39"/>
      <c r="F70" s="39"/>
      <c r="G70" s="39"/>
      <c r="H70" s="39"/>
      <c r="I70" s="39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39">
        <f t="shared" ref="D71:D134" si="3">E71+F71+G71+H71+I71</f>
        <v>0</v>
      </c>
      <c r="E71" s="39"/>
      <c r="F71" s="39"/>
      <c r="G71" s="39"/>
      <c r="H71" s="39"/>
      <c r="I71" s="39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39">
        <f t="shared" si="3"/>
        <v>0</v>
      </c>
      <c r="E72" s="39"/>
      <c r="F72" s="39"/>
      <c r="G72" s="39"/>
      <c r="H72" s="39"/>
      <c r="I72" s="39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39">
        <f t="shared" si="3"/>
        <v>0</v>
      </c>
      <c r="E73" s="39"/>
      <c r="F73" s="39"/>
      <c r="G73" s="39"/>
      <c r="H73" s="39"/>
      <c r="I73" s="39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39">
        <f t="shared" si="3"/>
        <v>0</v>
      </c>
      <c r="E74" s="39"/>
      <c r="F74" s="39"/>
      <c r="G74" s="39"/>
      <c r="H74" s="39"/>
      <c r="I74" s="39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39">
        <f t="shared" si="3"/>
        <v>0</v>
      </c>
      <c r="E75" s="39"/>
      <c r="F75" s="39"/>
      <c r="G75" s="39"/>
      <c r="H75" s="39"/>
      <c r="I75" s="39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39">
        <f t="shared" si="3"/>
        <v>0</v>
      </c>
      <c r="E76" s="39"/>
      <c r="F76" s="39"/>
      <c r="G76" s="39"/>
      <c r="H76" s="39"/>
      <c r="I76" s="39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39">
        <f t="shared" si="3"/>
        <v>0</v>
      </c>
      <c r="E77" s="39"/>
      <c r="F77" s="39"/>
      <c r="G77" s="39"/>
      <c r="H77" s="39"/>
      <c r="I77" s="39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39">
        <f t="shared" si="3"/>
        <v>0</v>
      </c>
      <c r="E78" s="39"/>
      <c r="F78" s="39"/>
      <c r="G78" s="39"/>
      <c r="H78" s="39"/>
      <c r="I78" s="39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39">
        <f t="shared" si="3"/>
        <v>0</v>
      </c>
      <c r="E79" s="39"/>
      <c r="F79" s="39"/>
      <c r="G79" s="39"/>
      <c r="H79" s="39"/>
      <c r="I79" s="39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39">
        <f t="shared" si="3"/>
        <v>0</v>
      </c>
      <c r="E80" s="39"/>
      <c r="F80" s="39"/>
      <c r="G80" s="39"/>
      <c r="H80" s="39"/>
      <c r="I80" s="39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39">
        <f t="shared" si="3"/>
        <v>0</v>
      </c>
      <c r="E81" s="39"/>
      <c r="F81" s="39"/>
      <c r="G81" s="39"/>
      <c r="H81" s="39"/>
      <c r="I81" s="39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39">
        <f t="shared" si="3"/>
        <v>0</v>
      </c>
      <c r="E82" s="39"/>
      <c r="F82" s="39"/>
      <c r="G82" s="39"/>
      <c r="H82" s="39"/>
      <c r="I82" s="39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39">
        <f t="shared" si="3"/>
        <v>0</v>
      </c>
      <c r="E83" s="39"/>
      <c r="F83" s="39"/>
      <c r="G83" s="39"/>
      <c r="H83" s="39"/>
      <c r="I83" s="39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39">
        <f t="shared" si="3"/>
        <v>0</v>
      </c>
      <c r="E84" s="39"/>
      <c r="F84" s="39"/>
      <c r="G84" s="39"/>
      <c r="H84" s="39"/>
      <c r="I84" s="39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39">
        <f t="shared" si="3"/>
        <v>0</v>
      </c>
      <c r="E85" s="39"/>
      <c r="F85" s="39"/>
      <c r="G85" s="39"/>
      <c r="H85" s="39"/>
      <c r="I85" s="39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39">
        <f t="shared" si="3"/>
        <v>0</v>
      </c>
      <c r="E86" s="39"/>
      <c r="F86" s="39"/>
      <c r="G86" s="39"/>
      <c r="H86" s="39"/>
      <c r="I86" s="39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39">
        <f t="shared" si="3"/>
        <v>0</v>
      </c>
      <c r="E87" s="39"/>
      <c r="F87" s="39"/>
      <c r="G87" s="39"/>
      <c r="H87" s="39"/>
      <c r="I87" s="39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39">
        <f t="shared" si="3"/>
        <v>0</v>
      </c>
      <c r="E88" s="39"/>
      <c r="F88" s="39"/>
      <c r="G88" s="39"/>
      <c r="H88" s="39"/>
      <c r="I88" s="39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39">
        <f t="shared" si="3"/>
        <v>0</v>
      </c>
      <c r="E89" s="39"/>
      <c r="F89" s="39"/>
      <c r="G89" s="39"/>
      <c r="H89" s="39"/>
      <c r="I89" s="39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39">
        <f t="shared" si="3"/>
        <v>5910060</v>
      </c>
      <c r="E90" s="39">
        <v>0</v>
      </c>
      <c r="F90" s="39">
        <v>5910060</v>
      </c>
      <c r="G90" s="39">
        <v>0</v>
      </c>
      <c r="H90" s="39">
        <v>0</v>
      </c>
      <c r="I90" s="39">
        <v>0</v>
      </c>
    </row>
    <row r="91" spans="1:9" s="1" customFormat="1" x14ac:dyDescent="0.2">
      <c r="A91" s="25">
        <v>81</v>
      </c>
      <c r="B91" s="12" t="s">
        <v>152</v>
      </c>
      <c r="C91" s="21" t="s">
        <v>380</v>
      </c>
      <c r="D91" s="39">
        <f t="shared" si="3"/>
        <v>0</v>
      </c>
      <c r="E91" s="39"/>
      <c r="F91" s="39"/>
      <c r="G91" s="39"/>
      <c r="H91" s="39"/>
      <c r="I91" s="39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39">
        <f t="shared" si="3"/>
        <v>0</v>
      </c>
      <c r="E92" s="39"/>
      <c r="F92" s="39"/>
      <c r="G92" s="39"/>
      <c r="H92" s="39"/>
      <c r="I92" s="39"/>
    </row>
    <row r="93" spans="1:9" s="1" customFormat="1" ht="24" x14ac:dyDescent="0.2">
      <c r="A93" s="165">
        <v>83</v>
      </c>
      <c r="B93" s="168" t="s">
        <v>154</v>
      </c>
      <c r="C93" s="17" t="s">
        <v>274</v>
      </c>
      <c r="D93" s="39">
        <f t="shared" si="3"/>
        <v>0</v>
      </c>
      <c r="E93" s="39"/>
      <c r="F93" s="39"/>
      <c r="G93" s="39"/>
      <c r="H93" s="39"/>
      <c r="I93" s="39"/>
    </row>
    <row r="94" spans="1:9" s="1" customFormat="1" ht="36" x14ac:dyDescent="0.2">
      <c r="A94" s="166"/>
      <c r="B94" s="169"/>
      <c r="C94" s="10" t="s">
        <v>378</v>
      </c>
      <c r="D94" s="39">
        <f t="shared" si="3"/>
        <v>0</v>
      </c>
      <c r="E94" s="39"/>
      <c r="F94" s="39"/>
      <c r="G94" s="39"/>
      <c r="H94" s="39"/>
      <c r="I94" s="39"/>
    </row>
    <row r="95" spans="1:9" s="1" customFormat="1" ht="24" x14ac:dyDescent="0.2">
      <c r="A95" s="166"/>
      <c r="B95" s="169"/>
      <c r="C95" s="10" t="s">
        <v>275</v>
      </c>
      <c r="D95" s="39">
        <f t="shared" si="3"/>
        <v>0</v>
      </c>
      <c r="E95" s="39"/>
      <c r="F95" s="39"/>
      <c r="G95" s="39"/>
      <c r="H95" s="39"/>
      <c r="I95" s="39"/>
    </row>
    <row r="96" spans="1:9" s="1" customFormat="1" ht="36" x14ac:dyDescent="0.2">
      <c r="A96" s="167"/>
      <c r="B96" s="170"/>
      <c r="C96" s="28" t="s">
        <v>379</v>
      </c>
      <c r="D96" s="39">
        <f t="shared" si="3"/>
        <v>0</v>
      </c>
      <c r="E96" s="39"/>
      <c r="F96" s="39"/>
      <c r="G96" s="39"/>
      <c r="H96" s="39"/>
      <c r="I96" s="39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39">
        <f t="shared" si="3"/>
        <v>0</v>
      </c>
      <c r="E97" s="39"/>
      <c r="F97" s="39"/>
      <c r="G97" s="39"/>
      <c r="H97" s="39"/>
      <c r="I97" s="39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39">
        <f t="shared" si="3"/>
        <v>0</v>
      </c>
      <c r="E98" s="39"/>
      <c r="F98" s="39"/>
      <c r="G98" s="39"/>
      <c r="H98" s="39"/>
      <c r="I98" s="39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39">
        <f t="shared" si="3"/>
        <v>0</v>
      </c>
      <c r="E99" s="39"/>
      <c r="F99" s="39"/>
      <c r="G99" s="39"/>
      <c r="H99" s="39"/>
      <c r="I99" s="39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39">
        <f t="shared" si="3"/>
        <v>0</v>
      </c>
      <c r="E100" s="39"/>
      <c r="F100" s="39"/>
      <c r="G100" s="39"/>
      <c r="H100" s="39"/>
      <c r="I100" s="39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39">
        <f t="shared" si="3"/>
        <v>0</v>
      </c>
      <c r="E101" s="39"/>
      <c r="F101" s="39"/>
      <c r="G101" s="39"/>
      <c r="H101" s="39"/>
      <c r="I101" s="39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39">
        <f t="shared" si="3"/>
        <v>0</v>
      </c>
      <c r="E102" s="39"/>
      <c r="F102" s="39"/>
      <c r="G102" s="39"/>
      <c r="H102" s="39"/>
      <c r="I102" s="39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39">
        <f t="shared" si="3"/>
        <v>0</v>
      </c>
      <c r="E103" s="39"/>
      <c r="F103" s="39"/>
      <c r="G103" s="39"/>
      <c r="H103" s="39"/>
      <c r="I103" s="39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39">
        <f t="shared" si="3"/>
        <v>0</v>
      </c>
      <c r="E104" s="39"/>
      <c r="F104" s="39"/>
      <c r="G104" s="39"/>
      <c r="H104" s="39"/>
      <c r="I104" s="39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39">
        <f t="shared" si="3"/>
        <v>0</v>
      </c>
      <c r="E105" s="39"/>
      <c r="F105" s="39"/>
      <c r="G105" s="39"/>
      <c r="H105" s="39"/>
      <c r="I105" s="39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39">
        <f t="shared" si="3"/>
        <v>0</v>
      </c>
      <c r="E106" s="39"/>
      <c r="F106" s="39"/>
      <c r="G106" s="39"/>
      <c r="H106" s="39"/>
      <c r="I106" s="39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39">
        <f t="shared" si="3"/>
        <v>0</v>
      </c>
      <c r="E107" s="39"/>
      <c r="F107" s="39"/>
      <c r="G107" s="39"/>
      <c r="H107" s="39"/>
      <c r="I107" s="39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39">
        <f t="shared" si="3"/>
        <v>0</v>
      </c>
      <c r="E108" s="39"/>
      <c r="F108" s="39"/>
      <c r="G108" s="39"/>
      <c r="H108" s="39"/>
      <c r="I108" s="39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39">
        <f t="shared" si="3"/>
        <v>0</v>
      </c>
      <c r="E109" s="39"/>
      <c r="F109" s="39"/>
      <c r="G109" s="39"/>
      <c r="H109" s="39"/>
      <c r="I109" s="39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39">
        <f t="shared" si="3"/>
        <v>0</v>
      </c>
      <c r="E110" s="42"/>
      <c r="F110" s="42"/>
      <c r="G110" s="42"/>
      <c r="H110" s="42"/>
      <c r="I110" s="42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39">
        <f t="shared" si="3"/>
        <v>0</v>
      </c>
      <c r="E111" s="39"/>
      <c r="F111" s="39"/>
      <c r="G111" s="39"/>
      <c r="H111" s="39"/>
      <c r="I111" s="39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39">
        <f t="shared" si="3"/>
        <v>0</v>
      </c>
      <c r="E112" s="39"/>
      <c r="F112" s="39"/>
      <c r="G112" s="39"/>
      <c r="H112" s="39"/>
      <c r="I112" s="39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39">
        <f t="shared" si="3"/>
        <v>0</v>
      </c>
      <c r="E113" s="39"/>
      <c r="F113" s="39"/>
      <c r="G113" s="39"/>
      <c r="H113" s="39"/>
      <c r="I113" s="39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39">
        <f t="shared" si="3"/>
        <v>0</v>
      </c>
      <c r="E114" s="39"/>
      <c r="F114" s="39"/>
      <c r="G114" s="39"/>
      <c r="H114" s="39"/>
      <c r="I114" s="39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39">
        <f t="shared" si="3"/>
        <v>203399597</v>
      </c>
      <c r="E115" s="39">
        <v>0</v>
      </c>
      <c r="F115" s="39">
        <v>0</v>
      </c>
      <c r="G115" s="39">
        <v>0</v>
      </c>
      <c r="H115" s="39">
        <v>0</v>
      </c>
      <c r="I115" s="39">
        <v>203399597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39">
        <f t="shared" si="3"/>
        <v>0</v>
      </c>
      <c r="E116" s="39"/>
      <c r="F116" s="39"/>
      <c r="G116" s="39"/>
      <c r="H116" s="39"/>
      <c r="I116" s="39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39">
        <f t="shared" si="3"/>
        <v>24859335</v>
      </c>
      <c r="E117" s="39">
        <v>0</v>
      </c>
      <c r="F117" s="39">
        <v>0</v>
      </c>
      <c r="G117" s="39">
        <v>0</v>
      </c>
      <c r="H117" s="39">
        <v>0</v>
      </c>
      <c r="I117" s="39">
        <v>24859335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39">
        <f t="shared" si="3"/>
        <v>0</v>
      </c>
      <c r="E118" s="39"/>
      <c r="F118" s="39"/>
      <c r="G118" s="39"/>
      <c r="H118" s="39"/>
      <c r="I118" s="39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39">
        <f t="shared" si="3"/>
        <v>0</v>
      </c>
      <c r="E119" s="39"/>
      <c r="F119" s="39"/>
      <c r="G119" s="39"/>
      <c r="H119" s="39"/>
      <c r="I119" s="39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39">
        <f t="shared" si="3"/>
        <v>0</v>
      </c>
      <c r="E120" s="39"/>
      <c r="F120" s="39"/>
      <c r="G120" s="39"/>
      <c r="H120" s="39"/>
      <c r="I120" s="39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39">
        <f t="shared" si="3"/>
        <v>0</v>
      </c>
      <c r="E121" s="39"/>
      <c r="F121" s="39"/>
      <c r="G121" s="39"/>
      <c r="H121" s="39"/>
      <c r="I121" s="39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39">
        <f t="shared" si="3"/>
        <v>757739028</v>
      </c>
      <c r="E122" s="39">
        <v>5557645</v>
      </c>
      <c r="F122" s="39">
        <v>0</v>
      </c>
      <c r="G122" s="39">
        <v>0</v>
      </c>
      <c r="H122" s="39">
        <v>0</v>
      </c>
      <c r="I122" s="39">
        <v>752181383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39">
        <f t="shared" si="3"/>
        <v>0</v>
      </c>
      <c r="E123" s="39"/>
      <c r="F123" s="39"/>
      <c r="G123" s="39"/>
      <c r="H123" s="39"/>
      <c r="I123" s="39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39">
        <f t="shared" si="3"/>
        <v>0</v>
      </c>
      <c r="E124" s="39"/>
      <c r="F124" s="39"/>
      <c r="G124" s="39"/>
      <c r="H124" s="39"/>
      <c r="I124" s="39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39">
        <f t="shared" si="3"/>
        <v>0</v>
      </c>
      <c r="E125" s="39"/>
      <c r="F125" s="39"/>
      <c r="G125" s="39"/>
      <c r="H125" s="39"/>
      <c r="I125" s="39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39">
        <f t="shared" si="3"/>
        <v>0</v>
      </c>
      <c r="E126" s="39"/>
      <c r="F126" s="39"/>
      <c r="G126" s="39"/>
      <c r="H126" s="39"/>
      <c r="I126" s="39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39">
        <f t="shared" si="3"/>
        <v>0</v>
      </c>
      <c r="E127" s="39"/>
      <c r="F127" s="39"/>
      <c r="G127" s="39"/>
      <c r="H127" s="39"/>
      <c r="I127" s="39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39">
        <f t="shared" si="3"/>
        <v>0</v>
      </c>
      <c r="E128" s="39"/>
      <c r="F128" s="39"/>
      <c r="G128" s="39"/>
      <c r="H128" s="39"/>
      <c r="I128" s="39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39">
        <f t="shared" si="3"/>
        <v>0</v>
      </c>
      <c r="E129" s="39"/>
      <c r="F129" s="39"/>
      <c r="G129" s="39"/>
      <c r="H129" s="39"/>
      <c r="I129" s="39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39">
        <f t="shared" si="3"/>
        <v>0</v>
      </c>
      <c r="E130" s="39"/>
      <c r="F130" s="39"/>
      <c r="G130" s="39"/>
      <c r="H130" s="39"/>
      <c r="I130" s="39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39">
        <f t="shared" si="3"/>
        <v>0</v>
      </c>
      <c r="E131" s="39"/>
      <c r="F131" s="39"/>
      <c r="G131" s="39"/>
      <c r="H131" s="39"/>
      <c r="I131" s="39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39">
        <f t="shared" si="3"/>
        <v>34990278</v>
      </c>
      <c r="E132" s="39">
        <v>0</v>
      </c>
      <c r="F132" s="39">
        <v>0</v>
      </c>
      <c r="G132" s="39">
        <v>0</v>
      </c>
      <c r="H132" s="39">
        <v>0</v>
      </c>
      <c r="I132" s="39">
        <v>34990278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39">
        <f t="shared" si="3"/>
        <v>0</v>
      </c>
      <c r="E133" s="39"/>
      <c r="F133" s="39"/>
      <c r="G133" s="39"/>
      <c r="H133" s="39"/>
      <c r="I133" s="39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39">
        <f t="shared" si="3"/>
        <v>242654769</v>
      </c>
      <c r="E134" s="39">
        <v>1468320</v>
      </c>
      <c r="F134" s="39">
        <v>0</v>
      </c>
      <c r="G134" s="39">
        <v>0</v>
      </c>
      <c r="H134" s="39">
        <v>0</v>
      </c>
      <c r="I134" s="39">
        <v>241186449</v>
      </c>
    </row>
    <row r="135" spans="1:9" s="1" customFormat="1" ht="24" x14ac:dyDescent="0.2">
      <c r="A135" s="25">
        <v>122</v>
      </c>
      <c r="B135" s="26" t="s">
        <v>211</v>
      </c>
      <c r="C135" s="50" t="s">
        <v>377</v>
      </c>
      <c r="D135" s="39">
        <f t="shared" ref="D135:D155" si="4">E135+F135+G135+H135+I135</f>
        <v>0</v>
      </c>
      <c r="E135" s="39"/>
      <c r="F135" s="39"/>
      <c r="G135" s="39"/>
      <c r="H135" s="39"/>
      <c r="I135" s="39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39">
        <f t="shared" si="4"/>
        <v>22530568</v>
      </c>
      <c r="E136" s="39">
        <v>0</v>
      </c>
      <c r="F136" s="39">
        <v>8074608</v>
      </c>
      <c r="G136" s="39">
        <v>8701550</v>
      </c>
      <c r="H136" s="39">
        <v>4344950</v>
      </c>
      <c r="I136" s="39">
        <v>1409460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39">
        <f t="shared" si="4"/>
        <v>0</v>
      </c>
      <c r="E137" s="43"/>
      <c r="F137" s="43"/>
      <c r="G137" s="43"/>
      <c r="H137" s="43"/>
      <c r="I137" s="43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39">
        <f t="shared" si="4"/>
        <v>2760370</v>
      </c>
      <c r="E138" s="39">
        <v>0</v>
      </c>
      <c r="F138" s="39">
        <v>2760370</v>
      </c>
      <c r="G138" s="39">
        <v>0</v>
      </c>
      <c r="H138" s="39">
        <v>0</v>
      </c>
      <c r="I138" s="39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39">
        <f t="shared" si="4"/>
        <v>20920100</v>
      </c>
      <c r="E139" s="39">
        <v>0</v>
      </c>
      <c r="F139" s="39">
        <v>563380</v>
      </c>
      <c r="G139" s="39">
        <v>0</v>
      </c>
      <c r="H139" s="39">
        <v>0</v>
      </c>
      <c r="I139" s="39">
        <v>20356720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39">
        <f t="shared" si="4"/>
        <v>0</v>
      </c>
      <c r="E140" s="39"/>
      <c r="F140" s="39"/>
      <c r="G140" s="39"/>
      <c r="H140" s="39"/>
      <c r="I140" s="39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39">
        <f t="shared" si="4"/>
        <v>0</v>
      </c>
      <c r="E141" s="39"/>
      <c r="F141" s="39"/>
      <c r="G141" s="39"/>
      <c r="H141" s="39"/>
      <c r="I141" s="39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39">
        <f t="shared" si="4"/>
        <v>0</v>
      </c>
      <c r="E142" s="39"/>
      <c r="F142" s="39"/>
      <c r="G142" s="39"/>
      <c r="H142" s="39"/>
      <c r="I142" s="39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39">
        <f t="shared" si="4"/>
        <v>0</v>
      </c>
      <c r="E143" s="39"/>
      <c r="F143" s="39"/>
      <c r="G143" s="39"/>
      <c r="H143" s="39"/>
      <c r="I143" s="39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39">
        <f t="shared" si="4"/>
        <v>0</v>
      </c>
      <c r="E144" s="39"/>
      <c r="F144" s="39"/>
      <c r="G144" s="39"/>
      <c r="H144" s="39"/>
      <c r="I144" s="39"/>
    </row>
    <row r="145" spans="1:38" s="1" customFormat="1" x14ac:dyDescent="0.2">
      <c r="A145" s="25">
        <v>132</v>
      </c>
      <c r="B145" s="12" t="s">
        <v>223</v>
      </c>
      <c r="C145" s="10" t="s">
        <v>251</v>
      </c>
      <c r="D145" s="39">
        <f t="shared" si="4"/>
        <v>681930</v>
      </c>
      <c r="E145" s="39">
        <v>0</v>
      </c>
      <c r="F145" s="39">
        <v>681930</v>
      </c>
      <c r="G145" s="39">
        <v>0</v>
      </c>
      <c r="H145" s="39">
        <v>0</v>
      </c>
      <c r="I145" s="39">
        <v>0</v>
      </c>
    </row>
    <row r="146" spans="1:38" s="1" customFormat="1" x14ac:dyDescent="0.2">
      <c r="A146" s="25">
        <v>133</v>
      </c>
      <c r="B146" s="14" t="s">
        <v>224</v>
      </c>
      <c r="C146" s="10" t="s">
        <v>225</v>
      </c>
      <c r="D146" s="39">
        <f t="shared" si="4"/>
        <v>1325975</v>
      </c>
      <c r="E146" s="39">
        <v>0</v>
      </c>
      <c r="F146" s="39">
        <v>1325975</v>
      </c>
      <c r="G146" s="39">
        <v>0</v>
      </c>
      <c r="H146" s="39">
        <v>0</v>
      </c>
      <c r="I146" s="39">
        <v>0</v>
      </c>
    </row>
    <row r="147" spans="1:38" x14ac:dyDescent="0.2">
      <c r="A147" s="25">
        <v>134</v>
      </c>
      <c r="B147" s="26" t="s">
        <v>226</v>
      </c>
      <c r="C147" s="10" t="s">
        <v>227</v>
      </c>
      <c r="D147" s="39">
        <f t="shared" si="4"/>
        <v>1136550</v>
      </c>
      <c r="E147" s="43">
        <v>0</v>
      </c>
      <c r="F147" s="43">
        <v>1136550</v>
      </c>
      <c r="G147" s="43">
        <v>0</v>
      </c>
      <c r="H147" s="43">
        <v>0</v>
      </c>
      <c r="I147" s="43">
        <v>0</v>
      </c>
    </row>
    <row r="148" spans="1:38" x14ac:dyDescent="0.2">
      <c r="A148" s="25">
        <v>135</v>
      </c>
      <c r="B148" s="12" t="s">
        <v>228</v>
      </c>
      <c r="C148" s="10" t="s">
        <v>229</v>
      </c>
      <c r="D148" s="39">
        <f t="shared" si="4"/>
        <v>0</v>
      </c>
      <c r="E148" s="43"/>
      <c r="F148" s="43"/>
      <c r="G148" s="43"/>
      <c r="H148" s="43"/>
      <c r="I148" s="43"/>
    </row>
    <row r="149" spans="1:38" ht="12.75" x14ac:dyDescent="0.2">
      <c r="A149" s="25">
        <v>136</v>
      </c>
      <c r="B149" s="20" t="s">
        <v>230</v>
      </c>
      <c r="C149" s="13" t="s">
        <v>231</v>
      </c>
      <c r="D149" s="39">
        <f t="shared" si="4"/>
        <v>0</v>
      </c>
      <c r="E149" s="43"/>
      <c r="F149" s="43"/>
      <c r="G149" s="43"/>
      <c r="H149" s="43"/>
      <c r="I149" s="43"/>
    </row>
    <row r="150" spans="1:38" ht="12.75" x14ac:dyDescent="0.2">
      <c r="A150" s="25">
        <v>137</v>
      </c>
      <c r="B150" s="31" t="s">
        <v>278</v>
      </c>
      <c r="C150" s="32" t="s">
        <v>279</v>
      </c>
      <c r="D150" s="39">
        <f t="shared" si="4"/>
        <v>0</v>
      </c>
      <c r="E150" s="43"/>
      <c r="F150" s="43"/>
      <c r="G150" s="43"/>
      <c r="H150" s="43"/>
      <c r="I150" s="43"/>
    </row>
    <row r="151" spans="1:38" ht="12.75" x14ac:dyDescent="0.2">
      <c r="A151" s="25">
        <v>138</v>
      </c>
      <c r="B151" s="33" t="s">
        <v>280</v>
      </c>
      <c r="C151" s="34" t="s">
        <v>281</v>
      </c>
      <c r="D151" s="39">
        <f t="shared" si="4"/>
        <v>0</v>
      </c>
      <c r="E151" s="43"/>
      <c r="F151" s="43"/>
      <c r="G151" s="43"/>
      <c r="H151" s="43"/>
      <c r="I151" s="43"/>
    </row>
    <row r="152" spans="1:38" ht="12.75" x14ac:dyDescent="0.2">
      <c r="A152" s="25">
        <v>139</v>
      </c>
      <c r="B152" s="35" t="s">
        <v>282</v>
      </c>
      <c r="C152" s="36" t="s">
        <v>283</v>
      </c>
      <c r="D152" s="39">
        <f t="shared" si="4"/>
        <v>0</v>
      </c>
      <c r="E152" s="43"/>
      <c r="F152" s="43"/>
      <c r="G152" s="43"/>
      <c r="H152" s="43"/>
      <c r="I152" s="43"/>
    </row>
    <row r="153" spans="1:38" x14ac:dyDescent="0.2">
      <c r="A153" s="25">
        <v>140</v>
      </c>
      <c r="B153" s="25" t="s">
        <v>288</v>
      </c>
      <c r="C153" s="37" t="s">
        <v>289</v>
      </c>
      <c r="D153" s="39">
        <f t="shared" si="4"/>
        <v>0</v>
      </c>
      <c r="E153" s="43"/>
      <c r="F153" s="43"/>
      <c r="G153" s="43"/>
      <c r="H153" s="43"/>
      <c r="I153" s="43"/>
    </row>
    <row r="154" spans="1:38" x14ac:dyDescent="0.2">
      <c r="A154" s="25">
        <v>141</v>
      </c>
      <c r="B154" s="85" t="s">
        <v>395</v>
      </c>
      <c r="C154" s="37" t="s">
        <v>394</v>
      </c>
      <c r="D154" s="39">
        <f t="shared" si="4"/>
        <v>0</v>
      </c>
      <c r="E154" s="62"/>
      <c r="F154" s="62"/>
      <c r="G154" s="62"/>
      <c r="H154" s="62"/>
      <c r="I154" s="62"/>
    </row>
    <row r="155" spans="1:38" x14ac:dyDescent="0.2">
      <c r="A155" s="25">
        <v>142</v>
      </c>
      <c r="B155" s="88" t="s">
        <v>407</v>
      </c>
      <c r="C155" s="37" t="s">
        <v>406</v>
      </c>
      <c r="D155" s="39">
        <f t="shared" si="4"/>
        <v>0</v>
      </c>
      <c r="E155" s="62"/>
      <c r="F155" s="62"/>
      <c r="G155" s="62"/>
      <c r="H155" s="62"/>
      <c r="I155" s="62"/>
    </row>
    <row r="156" spans="1:38" s="4" customFormat="1" x14ac:dyDescent="0.2">
      <c r="A156" s="6"/>
      <c r="B156" s="6"/>
      <c r="C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T156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27" sqref="L27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1.7109375" style="7" bestFit="1" customWidth="1"/>
    <col min="4" max="6" width="13.85546875" style="1" customWidth="1"/>
    <col min="7" max="7" width="13.85546875" style="72" customWidth="1"/>
    <col min="8" max="16384" width="9.140625" style="1"/>
  </cols>
  <sheetData>
    <row r="2" spans="1:7" ht="42" customHeight="1" x14ac:dyDescent="0.2">
      <c r="A2" s="206" t="s">
        <v>404</v>
      </c>
      <c r="B2" s="206"/>
      <c r="C2" s="206"/>
      <c r="D2" s="206"/>
      <c r="E2" s="206"/>
      <c r="F2" s="206"/>
      <c r="G2" s="206"/>
    </row>
    <row r="3" spans="1:7" x14ac:dyDescent="0.2">
      <c r="C3" s="77"/>
      <c r="G3" s="72" t="s">
        <v>308</v>
      </c>
    </row>
    <row r="4" spans="1:7" s="3" customFormat="1" ht="28.5" customHeight="1" x14ac:dyDescent="0.2">
      <c r="A4" s="197" t="s">
        <v>46</v>
      </c>
      <c r="B4" s="197" t="s">
        <v>59</v>
      </c>
      <c r="C4" s="197" t="s">
        <v>47</v>
      </c>
      <c r="D4" s="253" t="s">
        <v>345</v>
      </c>
      <c r="E4" s="254"/>
      <c r="F4" s="254"/>
      <c r="G4" s="255"/>
    </row>
    <row r="5" spans="1:7" ht="18" customHeight="1" x14ac:dyDescent="0.2">
      <c r="A5" s="197"/>
      <c r="B5" s="197"/>
      <c r="C5" s="197"/>
      <c r="D5" s="256" t="s">
        <v>291</v>
      </c>
      <c r="E5" s="253" t="s">
        <v>304</v>
      </c>
      <c r="F5" s="254"/>
      <c r="G5" s="255"/>
    </row>
    <row r="6" spans="1:7" ht="14.25" customHeight="1" x14ac:dyDescent="0.2">
      <c r="A6" s="197"/>
      <c r="B6" s="197"/>
      <c r="C6" s="197"/>
      <c r="D6" s="257"/>
      <c r="E6" s="256" t="s">
        <v>286</v>
      </c>
      <c r="F6" s="256" t="s">
        <v>285</v>
      </c>
      <c r="G6" s="259" t="s">
        <v>346</v>
      </c>
    </row>
    <row r="7" spans="1:7" ht="21.75" customHeight="1" x14ac:dyDescent="0.2">
      <c r="A7" s="197"/>
      <c r="B7" s="197"/>
      <c r="C7" s="197"/>
      <c r="D7" s="258"/>
      <c r="E7" s="258"/>
      <c r="F7" s="258"/>
      <c r="G7" s="260"/>
    </row>
    <row r="8" spans="1:7" s="3" customFormat="1" x14ac:dyDescent="0.2">
      <c r="A8" s="252" t="s">
        <v>248</v>
      </c>
      <c r="B8" s="252"/>
      <c r="C8" s="252"/>
      <c r="D8" s="57">
        <f>D10+D9</f>
        <v>1652423871</v>
      </c>
      <c r="E8" s="57">
        <f t="shared" ref="E8:G8" si="0">E10+E9</f>
        <v>291819350</v>
      </c>
      <c r="F8" s="57">
        <f t="shared" si="0"/>
        <v>270728014</v>
      </c>
      <c r="G8" s="57">
        <f t="shared" si="0"/>
        <v>1089876507</v>
      </c>
    </row>
    <row r="9" spans="1:7" s="3" customFormat="1" ht="11.25" customHeight="1" x14ac:dyDescent="0.2">
      <c r="A9" s="157"/>
      <c r="B9" s="157"/>
      <c r="C9" s="11" t="s">
        <v>56</v>
      </c>
      <c r="D9" s="59">
        <f>E9+F9+G9</f>
        <v>20736124</v>
      </c>
      <c r="E9" s="59">
        <v>642485</v>
      </c>
      <c r="F9" s="59">
        <v>20093639</v>
      </c>
      <c r="G9" s="90"/>
    </row>
    <row r="10" spans="1:7" s="3" customFormat="1" x14ac:dyDescent="0.2">
      <c r="A10" s="252" t="s">
        <v>247</v>
      </c>
      <c r="B10" s="252"/>
      <c r="C10" s="252"/>
      <c r="D10" s="57">
        <f>SUM(D11:D155)-D93</f>
        <v>1631687747</v>
      </c>
      <c r="E10" s="57">
        <f t="shared" ref="E10:G10" si="1">SUM(E11:E155)-E93</f>
        <v>291176865</v>
      </c>
      <c r="F10" s="57">
        <f t="shared" si="1"/>
        <v>250634375</v>
      </c>
      <c r="G10" s="90">
        <f t="shared" si="1"/>
        <v>1089876507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59">
        <f t="shared" ref="D11:D70" si="2">E11+F11+G11</f>
        <v>0</v>
      </c>
      <c r="E11" s="59">
        <v>0</v>
      </c>
      <c r="F11" s="59"/>
      <c r="G11" s="83"/>
    </row>
    <row r="12" spans="1:7" x14ac:dyDescent="0.2">
      <c r="A12" s="25">
        <v>2</v>
      </c>
      <c r="B12" s="14" t="s">
        <v>61</v>
      </c>
      <c r="C12" s="10" t="s">
        <v>232</v>
      </c>
      <c r="D12" s="59">
        <f t="shared" si="2"/>
        <v>0</v>
      </c>
      <c r="E12" s="59">
        <v>0</v>
      </c>
      <c r="F12" s="59"/>
      <c r="G12" s="83"/>
    </row>
    <row r="13" spans="1:7" x14ac:dyDescent="0.2">
      <c r="A13" s="25">
        <v>3</v>
      </c>
      <c r="B13" s="26" t="s">
        <v>62</v>
      </c>
      <c r="C13" s="10" t="s">
        <v>5</v>
      </c>
      <c r="D13" s="59">
        <f t="shared" si="2"/>
        <v>404932</v>
      </c>
      <c r="E13" s="59">
        <v>404932</v>
      </c>
      <c r="F13" s="59"/>
      <c r="G13" s="83"/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59">
        <f t="shared" si="2"/>
        <v>0</v>
      </c>
      <c r="E14" s="59">
        <v>0</v>
      </c>
      <c r="F14" s="59"/>
      <c r="G14" s="83"/>
    </row>
    <row r="15" spans="1:7" x14ac:dyDescent="0.2">
      <c r="A15" s="25">
        <v>5</v>
      </c>
      <c r="B15" s="12" t="s">
        <v>64</v>
      </c>
      <c r="C15" s="10" t="s">
        <v>8</v>
      </c>
      <c r="D15" s="59">
        <f t="shared" si="2"/>
        <v>0</v>
      </c>
      <c r="E15" s="59">
        <v>0</v>
      </c>
      <c r="F15" s="59"/>
      <c r="G15" s="83"/>
    </row>
    <row r="16" spans="1:7" x14ac:dyDescent="0.2">
      <c r="A16" s="25">
        <v>6</v>
      </c>
      <c r="B16" s="26" t="s">
        <v>65</v>
      </c>
      <c r="C16" s="10" t="s">
        <v>66</v>
      </c>
      <c r="D16" s="59">
        <f t="shared" si="2"/>
        <v>37630952</v>
      </c>
      <c r="E16" s="59">
        <v>0</v>
      </c>
      <c r="F16" s="59">
        <v>8628121</v>
      </c>
      <c r="G16" s="83">
        <v>29002831</v>
      </c>
    </row>
    <row r="17" spans="1:7" x14ac:dyDescent="0.2">
      <c r="A17" s="25">
        <v>7</v>
      </c>
      <c r="B17" s="12" t="s">
        <v>67</v>
      </c>
      <c r="C17" s="10" t="s">
        <v>234</v>
      </c>
      <c r="D17" s="59">
        <f t="shared" si="2"/>
        <v>19426359</v>
      </c>
      <c r="E17" s="59">
        <v>9566600</v>
      </c>
      <c r="F17" s="59">
        <v>9859759</v>
      </c>
      <c r="G17" s="83"/>
    </row>
    <row r="18" spans="1:7" x14ac:dyDescent="0.2">
      <c r="A18" s="25">
        <v>8</v>
      </c>
      <c r="B18" s="26" t="s">
        <v>68</v>
      </c>
      <c r="C18" s="10" t="s">
        <v>17</v>
      </c>
      <c r="D18" s="59">
        <f t="shared" si="2"/>
        <v>0</v>
      </c>
      <c r="E18" s="59">
        <v>0</v>
      </c>
      <c r="F18" s="59"/>
      <c r="G18" s="83"/>
    </row>
    <row r="19" spans="1:7" x14ac:dyDescent="0.2">
      <c r="A19" s="25">
        <v>9</v>
      </c>
      <c r="B19" s="26" t="s">
        <v>69</v>
      </c>
      <c r="C19" s="10" t="s">
        <v>6</v>
      </c>
      <c r="D19" s="59">
        <f t="shared" si="2"/>
        <v>0</v>
      </c>
      <c r="E19" s="59">
        <v>0</v>
      </c>
      <c r="F19" s="59"/>
      <c r="G19" s="83"/>
    </row>
    <row r="20" spans="1:7" x14ac:dyDescent="0.2">
      <c r="A20" s="25">
        <v>10</v>
      </c>
      <c r="B20" s="26" t="s">
        <v>70</v>
      </c>
      <c r="C20" s="10" t="s">
        <v>18</v>
      </c>
      <c r="D20" s="59">
        <f t="shared" si="2"/>
        <v>0</v>
      </c>
      <c r="E20" s="59">
        <v>0</v>
      </c>
      <c r="F20" s="59"/>
      <c r="G20" s="83"/>
    </row>
    <row r="21" spans="1:7" x14ac:dyDescent="0.2">
      <c r="A21" s="25">
        <v>11</v>
      </c>
      <c r="B21" s="26" t="s">
        <v>71</v>
      </c>
      <c r="C21" s="10" t="s">
        <v>7</v>
      </c>
      <c r="D21" s="59">
        <f t="shared" si="2"/>
        <v>0</v>
      </c>
      <c r="E21" s="59">
        <v>0</v>
      </c>
      <c r="F21" s="59"/>
      <c r="G21" s="83"/>
    </row>
    <row r="22" spans="1:7" x14ac:dyDescent="0.2">
      <c r="A22" s="25">
        <v>12</v>
      </c>
      <c r="B22" s="26" t="s">
        <v>72</v>
      </c>
      <c r="C22" s="10" t="s">
        <v>19</v>
      </c>
      <c r="D22" s="59">
        <f t="shared" si="2"/>
        <v>0</v>
      </c>
      <c r="E22" s="59">
        <v>0</v>
      </c>
      <c r="F22" s="59"/>
      <c r="G22" s="83"/>
    </row>
    <row r="23" spans="1:7" x14ac:dyDescent="0.2">
      <c r="A23" s="25">
        <v>13</v>
      </c>
      <c r="B23" s="26" t="s">
        <v>256</v>
      </c>
      <c r="C23" s="10" t="s">
        <v>257</v>
      </c>
      <c r="D23" s="59">
        <f t="shared" si="2"/>
        <v>0</v>
      </c>
      <c r="E23" s="59">
        <v>0</v>
      </c>
      <c r="F23" s="59"/>
      <c r="G23" s="83"/>
    </row>
    <row r="24" spans="1:7" x14ac:dyDescent="0.2">
      <c r="A24" s="25">
        <v>14</v>
      </c>
      <c r="B24" s="12" t="s">
        <v>73</v>
      </c>
      <c r="C24" s="10" t="s">
        <v>74</v>
      </c>
      <c r="D24" s="59">
        <f t="shared" si="2"/>
        <v>0</v>
      </c>
      <c r="E24" s="59">
        <v>0</v>
      </c>
      <c r="F24" s="59"/>
      <c r="G24" s="83"/>
    </row>
    <row r="25" spans="1:7" x14ac:dyDescent="0.2">
      <c r="A25" s="25">
        <v>15</v>
      </c>
      <c r="B25" s="26" t="s">
        <v>75</v>
      </c>
      <c r="C25" s="10" t="s">
        <v>22</v>
      </c>
      <c r="D25" s="59">
        <f t="shared" si="2"/>
        <v>0</v>
      </c>
      <c r="E25" s="59">
        <v>0</v>
      </c>
      <c r="F25" s="59"/>
      <c r="G25" s="83"/>
    </row>
    <row r="26" spans="1:7" x14ac:dyDescent="0.2">
      <c r="A26" s="25">
        <v>16</v>
      </c>
      <c r="B26" s="26" t="s">
        <v>76</v>
      </c>
      <c r="C26" s="10" t="s">
        <v>10</v>
      </c>
      <c r="D26" s="59">
        <f t="shared" si="2"/>
        <v>0</v>
      </c>
      <c r="E26" s="59">
        <v>0</v>
      </c>
      <c r="F26" s="59"/>
      <c r="G26" s="83"/>
    </row>
    <row r="27" spans="1:7" x14ac:dyDescent="0.2">
      <c r="A27" s="25">
        <v>17</v>
      </c>
      <c r="B27" s="26" t="s">
        <v>77</v>
      </c>
      <c r="C27" s="10" t="s">
        <v>235</v>
      </c>
      <c r="D27" s="59">
        <f t="shared" si="2"/>
        <v>0</v>
      </c>
      <c r="E27" s="59">
        <v>0</v>
      </c>
      <c r="F27" s="59"/>
      <c r="G27" s="83"/>
    </row>
    <row r="28" spans="1:7" x14ac:dyDescent="0.2">
      <c r="A28" s="25">
        <v>18</v>
      </c>
      <c r="B28" s="26" t="s">
        <v>78</v>
      </c>
      <c r="C28" s="10" t="s">
        <v>9</v>
      </c>
      <c r="D28" s="59">
        <f t="shared" si="2"/>
        <v>32677697</v>
      </c>
      <c r="E28" s="59">
        <v>4436647</v>
      </c>
      <c r="F28" s="59">
        <v>11776187</v>
      </c>
      <c r="G28" s="83">
        <v>16464863</v>
      </c>
    </row>
    <row r="29" spans="1:7" x14ac:dyDescent="0.2">
      <c r="A29" s="25">
        <v>19</v>
      </c>
      <c r="B29" s="12" t="s">
        <v>79</v>
      </c>
      <c r="C29" s="10" t="s">
        <v>11</v>
      </c>
      <c r="D29" s="59">
        <f t="shared" si="2"/>
        <v>0</v>
      </c>
      <c r="E29" s="59">
        <v>0</v>
      </c>
      <c r="F29" s="59"/>
      <c r="G29" s="83"/>
    </row>
    <row r="30" spans="1:7" x14ac:dyDescent="0.2">
      <c r="A30" s="25">
        <v>20</v>
      </c>
      <c r="B30" s="12" t="s">
        <v>80</v>
      </c>
      <c r="C30" s="10" t="s">
        <v>236</v>
      </c>
      <c r="D30" s="59">
        <f t="shared" si="2"/>
        <v>0</v>
      </c>
      <c r="E30" s="59">
        <v>0</v>
      </c>
      <c r="F30" s="59"/>
      <c r="G30" s="83"/>
    </row>
    <row r="31" spans="1:7" x14ac:dyDescent="0.2">
      <c r="A31" s="25">
        <v>21</v>
      </c>
      <c r="B31" s="12" t="s">
        <v>81</v>
      </c>
      <c r="C31" s="10" t="s">
        <v>82</v>
      </c>
      <c r="D31" s="59">
        <f t="shared" si="2"/>
        <v>15730263</v>
      </c>
      <c r="E31" s="59">
        <v>309353</v>
      </c>
      <c r="F31" s="59"/>
      <c r="G31" s="83">
        <v>15420910</v>
      </c>
    </row>
    <row r="32" spans="1:7" x14ac:dyDescent="0.2">
      <c r="A32" s="25">
        <v>22</v>
      </c>
      <c r="B32" s="12" t="s">
        <v>83</v>
      </c>
      <c r="C32" s="10" t="s">
        <v>40</v>
      </c>
      <c r="D32" s="59">
        <f t="shared" si="2"/>
        <v>6271130</v>
      </c>
      <c r="E32" s="59">
        <v>0</v>
      </c>
      <c r="F32" s="59"/>
      <c r="G32" s="83">
        <v>6271130</v>
      </c>
    </row>
    <row r="33" spans="1:7" x14ac:dyDescent="0.2">
      <c r="A33" s="25">
        <v>23</v>
      </c>
      <c r="B33" s="26" t="s">
        <v>84</v>
      </c>
      <c r="C33" s="10" t="s">
        <v>85</v>
      </c>
      <c r="D33" s="59">
        <f t="shared" si="2"/>
        <v>0</v>
      </c>
      <c r="E33" s="59">
        <v>0</v>
      </c>
      <c r="F33" s="59"/>
      <c r="G33" s="83"/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59">
        <f t="shared" si="2"/>
        <v>0</v>
      </c>
      <c r="E34" s="59">
        <v>0</v>
      </c>
      <c r="F34" s="59"/>
      <c r="G34" s="83"/>
    </row>
    <row r="35" spans="1:7" ht="24" x14ac:dyDescent="0.2">
      <c r="A35" s="25">
        <v>25</v>
      </c>
      <c r="B35" s="26" t="s">
        <v>88</v>
      </c>
      <c r="C35" s="10" t="s">
        <v>89</v>
      </c>
      <c r="D35" s="59">
        <f t="shared" si="2"/>
        <v>19368459</v>
      </c>
      <c r="E35" s="59">
        <v>0</v>
      </c>
      <c r="F35" s="59">
        <v>19368459</v>
      </c>
      <c r="G35" s="83"/>
    </row>
    <row r="36" spans="1:7" x14ac:dyDescent="0.2">
      <c r="A36" s="25">
        <v>26</v>
      </c>
      <c r="B36" s="12" t="s">
        <v>90</v>
      </c>
      <c r="C36" s="10" t="s">
        <v>91</v>
      </c>
      <c r="D36" s="59">
        <f t="shared" si="2"/>
        <v>34015400</v>
      </c>
      <c r="E36" s="59">
        <v>0</v>
      </c>
      <c r="F36" s="59"/>
      <c r="G36" s="83">
        <v>34015400</v>
      </c>
    </row>
    <row r="37" spans="1:7" x14ac:dyDescent="0.2">
      <c r="A37" s="25">
        <v>27</v>
      </c>
      <c r="B37" s="26" t="s">
        <v>92</v>
      </c>
      <c r="C37" s="10" t="s">
        <v>93</v>
      </c>
      <c r="D37" s="59">
        <f t="shared" si="2"/>
        <v>0</v>
      </c>
      <c r="E37" s="59">
        <v>0</v>
      </c>
      <c r="F37" s="59"/>
      <c r="G37" s="83"/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59">
        <f t="shared" si="2"/>
        <v>27528400</v>
      </c>
      <c r="E38" s="59">
        <v>0</v>
      </c>
      <c r="F38" s="59"/>
      <c r="G38" s="83">
        <v>27528400</v>
      </c>
    </row>
    <row r="39" spans="1:7" x14ac:dyDescent="0.2">
      <c r="A39" s="25">
        <v>29</v>
      </c>
      <c r="B39" s="14" t="s">
        <v>96</v>
      </c>
      <c r="C39" s="10" t="s">
        <v>97</v>
      </c>
      <c r="D39" s="59">
        <f t="shared" si="2"/>
        <v>0</v>
      </c>
      <c r="E39" s="59">
        <v>0</v>
      </c>
      <c r="F39" s="59"/>
      <c r="G39" s="83"/>
    </row>
    <row r="40" spans="1:7" x14ac:dyDescent="0.2">
      <c r="A40" s="25">
        <v>30</v>
      </c>
      <c r="B40" s="12" t="s">
        <v>98</v>
      </c>
      <c r="C40" s="50" t="s">
        <v>292</v>
      </c>
      <c r="D40" s="59">
        <f t="shared" si="2"/>
        <v>0</v>
      </c>
      <c r="E40" s="59">
        <v>0</v>
      </c>
      <c r="F40" s="59"/>
      <c r="G40" s="83"/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59">
        <f t="shared" si="2"/>
        <v>0</v>
      </c>
      <c r="E41" s="59">
        <v>0</v>
      </c>
      <c r="F41" s="59"/>
      <c r="G41" s="83"/>
    </row>
    <row r="42" spans="1:7" x14ac:dyDescent="0.2">
      <c r="A42" s="25">
        <v>32</v>
      </c>
      <c r="B42" s="14" t="s">
        <v>100</v>
      </c>
      <c r="C42" s="10" t="s">
        <v>41</v>
      </c>
      <c r="D42" s="59">
        <f t="shared" si="2"/>
        <v>16229060</v>
      </c>
      <c r="E42" s="59">
        <v>0</v>
      </c>
      <c r="F42" s="59"/>
      <c r="G42" s="83">
        <v>16229060</v>
      </c>
    </row>
    <row r="43" spans="1:7" x14ac:dyDescent="0.2">
      <c r="A43" s="25">
        <v>33</v>
      </c>
      <c r="B43" s="12" t="s">
        <v>101</v>
      </c>
      <c r="C43" s="10" t="s">
        <v>39</v>
      </c>
      <c r="D43" s="59">
        <f t="shared" si="2"/>
        <v>8902990</v>
      </c>
      <c r="E43" s="59">
        <v>8902990</v>
      </c>
      <c r="F43" s="59"/>
      <c r="G43" s="83"/>
    </row>
    <row r="44" spans="1:7" x14ac:dyDescent="0.2">
      <c r="A44" s="25">
        <v>34</v>
      </c>
      <c r="B44" s="14" t="s">
        <v>102</v>
      </c>
      <c r="C44" s="10" t="s">
        <v>16</v>
      </c>
      <c r="D44" s="59">
        <f t="shared" si="2"/>
        <v>0</v>
      </c>
      <c r="E44" s="59">
        <v>0</v>
      </c>
      <c r="F44" s="59"/>
      <c r="G44" s="83"/>
    </row>
    <row r="45" spans="1:7" x14ac:dyDescent="0.2">
      <c r="A45" s="25">
        <v>35</v>
      </c>
      <c r="B45" s="26" t="s">
        <v>103</v>
      </c>
      <c r="C45" s="10" t="s">
        <v>21</v>
      </c>
      <c r="D45" s="59">
        <f t="shared" si="2"/>
        <v>13821514</v>
      </c>
      <c r="E45" s="59">
        <v>5470346</v>
      </c>
      <c r="F45" s="59">
        <v>8351168</v>
      </c>
      <c r="G45" s="83"/>
    </row>
    <row r="46" spans="1:7" x14ac:dyDescent="0.2">
      <c r="A46" s="25">
        <v>36</v>
      </c>
      <c r="B46" s="14" t="s">
        <v>104</v>
      </c>
      <c r="C46" s="10" t="s">
        <v>25</v>
      </c>
      <c r="D46" s="59">
        <f t="shared" si="2"/>
        <v>0</v>
      </c>
      <c r="E46" s="59">
        <v>0</v>
      </c>
      <c r="F46" s="59"/>
      <c r="G46" s="83"/>
    </row>
    <row r="47" spans="1:7" x14ac:dyDescent="0.2">
      <c r="A47" s="25">
        <v>37</v>
      </c>
      <c r="B47" s="12" t="s">
        <v>105</v>
      </c>
      <c r="C47" s="10" t="s">
        <v>237</v>
      </c>
      <c r="D47" s="59">
        <f t="shared" si="2"/>
        <v>667236</v>
      </c>
      <c r="E47" s="59">
        <v>667236</v>
      </c>
      <c r="F47" s="59"/>
      <c r="G47" s="83"/>
    </row>
    <row r="48" spans="1:7" x14ac:dyDescent="0.2">
      <c r="A48" s="25">
        <v>38</v>
      </c>
      <c r="B48" s="15" t="s">
        <v>106</v>
      </c>
      <c r="C48" s="16" t="s">
        <v>238</v>
      </c>
      <c r="D48" s="59">
        <f t="shared" si="2"/>
        <v>0</v>
      </c>
      <c r="E48" s="59">
        <v>0</v>
      </c>
      <c r="F48" s="59"/>
      <c r="G48" s="83"/>
    </row>
    <row r="49" spans="1:7" x14ac:dyDescent="0.2">
      <c r="A49" s="25">
        <v>39</v>
      </c>
      <c r="B49" s="12" t="s">
        <v>107</v>
      </c>
      <c r="C49" s="10" t="s">
        <v>239</v>
      </c>
      <c r="D49" s="59">
        <f t="shared" si="2"/>
        <v>0</v>
      </c>
      <c r="E49" s="59">
        <v>0</v>
      </c>
      <c r="F49" s="59"/>
      <c r="G49" s="83"/>
    </row>
    <row r="50" spans="1:7" x14ac:dyDescent="0.2">
      <c r="A50" s="25">
        <v>40</v>
      </c>
      <c r="B50" s="12" t="s">
        <v>108</v>
      </c>
      <c r="C50" s="10" t="s">
        <v>24</v>
      </c>
      <c r="D50" s="59">
        <f t="shared" si="2"/>
        <v>269968</v>
      </c>
      <c r="E50" s="59">
        <v>269968</v>
      </c>
      <c r="F50" s="59"/>
      <c r="G50" s="83"/>
    </row>
    <row r="51" spans="1:7" x14ac:dyDescent="0.2">
      <c r="A51" s="25">
        <v>41</v>
      </c>
      <c r="B51" s="26" t="s">
        <v>109</v>
      </c>
      <c r="C51" s="10" t="s">
        <v>20</v>
      </c>
      <c r="D51" s="59">
        <f t="shared" si="2"/>
        <v>0</v>
      </c>
      <c r="E51" s="59">
        <v>0</v>
      </c>
      <c r="F51" s="59"/>
      <c r="G51" s="83"/>
    </row>
    <row r="52" spans="1:7" x14ac:dyDescent="0.2">
      <c r="A52" s="25">
        <v>42</v>
      </c>
      <c r="B52" s="14" t="s">
        <v>110</v>
      </c>
      <c r="C52" s="10" t="s">
        <v>111</v>
      </c>
      <c r="D52" s="59">
        <f t="shared" si="2"/>
        <v>0</v>
      </c>
      <c r="E52" s="59">
        <v>0</v>
      </c>
      <c r="F52" s="59"/>
      <c r="G52" s="83"/>
    </row>
    <row r="53" spans="1:7" x14ac:dyDescent="0.2">
      <c r="A53" s="25">
        <v>43</v>
      </c>
      <c r="B53" s="26" t="s">
        <v>112</v>
      </c>
      <c r="C53" s="10" t="s">
        <v>113</v>
      </c>
      <c r="D53" s="59">
        <f t="shared" si="2"/>
        <v>29756244</v>
      </c>
      <c r="E53" s="59">
        <v>0</v>
      </c>
      <c r="F53" s="59">
        <v>10984878</v>
      </c>
      <c r="G53" s="83">
        <v>18771366</v>
      </c>
    </row>
    <row r="54" spans="1:7" x14ac:dyDescent="0.2">
      <c r="A54" s="25">
        <v>44</v>
      </c>
      <c r="B54" s="12" t="s">
        <v>114</v>
      </c>
      <c r="C54" s="10" t="s">
        <v>244</v>
      </c>
      <c r="D54" s="59">
        <f t="shared" si="2"/>
        <v>216785</v>
      </c>
      <c r="E54" s="59">
        <v>216785</v>
      </c>
      <c r="F54" s="59"/>
      <c r="G54" s="83"/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59">
        <f t="shared" si="2"/>
        <v>0</v>
      </c>
      <c r="E55" s="59">
        <v>0</v>
      </c>
      <c r="F55" s="59"/>
      <c r="G55" s="83"/>
    </row>
    <row r="56" spans="1:7" x14ac:dyDescent="0.2">
      <c r="A56" s="25">
        <v>46</v>
      </c>
      <c r="B56" s="26" t="s">
        <v>116</v>
      </c>
      <c r="C56" s="10" t="s">
        <v>3</v>
      </c>
      <c r="D56" s="59">
        <f t="shared" si="2"/>
        <v>0</v>
      </c>
      <c r="E56" s="59">
        <v>0</v>
      </c>
      <c r="F56" s="59"/>
      <c r="G56" s="83"/>
    </row>
    <row r="57" spans="1:7" x14ac:dyDescent="0.2">
      <c r="A57" s="25">
        <v>47</v>
      </c>
      <c r="B57" s="26" t="s">
        <v>117</v>
      </c>
      <c r="C57" s="10" t="s">
        <v>240</v>
      </c>
      <c r="D57" s="59">
        <f t="shared" si="2"/>
        <v>2548710</v>
      </c>
      <c r="E57" s="59">
        <v>2548710</v>
      </c>
      <c r="F57" s="59"/>
      <c r="G57" s="83"/>
    </row>
    <row r="58" spans="1:7" x14ac:dyDescent="0.2">
      <c r="A58" s="25">
        <v>48</v>
      </c>
      <c r="B58" s="14" t="s">
        <v>118</v>
      </c>
      <c r="C58" s="10" t="s">
        <v>0</v>
      </c>
      <c r="D58" s="59">
        <f t="shared" si="2"/>
        <v>0</v>
      </c>
      <c r="E58" s="59">
        <v>0</v>
      </c>
      <c r="F58" s="59"/>
      <c r="G58" s="83"/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59">
        <f t="shared" si="2"/>
        <v>0</v>
      </c>
      <c r="E59" s="59">
        <v>0</v>
      </c>
      <c r="F59" s="59"/>
      <c r="G59" s="83"/>
    </row>
    <row r="60" spans="1:7" x14ac:dyDescent="0.2">
      <c r="A60" s="25">
        <v>50</v>
      </c>
      <c r="B60" s="14" t="s">
        <v>120</v>
      </c>
      <c r="C60" s="10" t="s">
        <v>1</v>
      </c>
      <c r="D60" s="59">
        <f t="shared" si="2"/>
        <v>0</v>
      </c>
      <c r="E60" s="59">
        <v>0</v>
      </c>
      <c r="F60" s="59"/>
      <c r="G60" s="83"/>
    </row>
    <row r="61" spans="1:7" x14ac:dyDescent="0.2">
      <c r="A61" s="25">
        <v>51</v>
      </c>
      <c r="B61" s="26" t="s">
        <v>121</v>
      </c>
      <c r="C61" s="10" t="s">
        <v>241</v>
      </c>
      <c r="D61" s="59">
        <f t="shared" si="2"/>
        <v>0</v>
      </c>
      <c r="E61" s="59">
        <v>0</v>
      </c>
      <c r="F61" s="59"/>
      <c r="G61" s="83"/>
    </row>
    <row r="62" spans="1:7" x14ac:dyDescent="0.2">
      <c r="A62" s="25">
        <v>52</v>
      </c>
      <c r="B62" s="26" t="s">
        <v>122</v>
      </c>
      <c r="C62" s="10" t="s">
        <v>26</v>
      </c>
      <c r="D62" s="59">
        <f t="shared" si="2"/>
        <v>0</v>
      </c>
      <c r="E62" s="59">
        <v>0</v>
      </c>
      <c r="F62" s="59"/>
      <c r="G62" s="83"/>
    </row>
    <row r="63" spans="1:7" x14ac:dyDescent="0.2">
      <c r="A63" s="25">
        <v>53</v>
      </c>
      <c r="B63" s="26" t="s">
        <v>123</v>
      </c>
      <c r="C63" s="10" t="s">
        <v>242</v>
      </c>
      <c r="D63" s="59">
        <f t="shared" si="2"/>
        <v>0</v>
      </c>
      <c r="E63" s="59">
        <v>0</v>
      </c>
      <c r="F63" s="59"/>
      <c r="G63" s="83"/>
    </row>
    <row r="64" spans="1:7" x14ac:dyDescent="0.2">
      <c r="A64" s="25">
        <v>54</v>
      </c>
      <c r="B64" s="26" t="s">
        <v>124</v>
      </c>
      <c r="C64" s="10" t="s">
        <v>125</v>
      </c>
      <c r="D64" s="59">
        <f t="shared" si="2"/>
        <v>0</v>
      </c>
      <c r="E64" s="59">
        <v>0</v>
      </c>
      <c r="F64" s="59"/>
      <c r="G64" s="83"/>
    </row>
    <row r="65" spans="1:7" x14ac:dyDescent="0.2">
      <c r="A65" s="25">
        <v>55</v>
      </c>
      <c r="B65" s="26" t="s">
        <v>246</v>
      </c>
      <c r="C65" s="10" t="s">
        <v>245</v>
      </c>
      <c r="D65" s="59">
        <f t="shared" si="2"/>
        <v>0</v>
      </c>
      <c r="E65" s="59">
        <v>0</v>
      </c>
      <c r="F65" s="59"/>
      <c r="G65" s="83"/>
    </row>
    <row r="66" spans="1:7" x14ac:dyDescent="0.2">
      <c r="A66" s="25">
        <v>56</v>
      </c>
      <c r="B66" s="26" t="s">
        <v>258</v>
      </c>
      <c r="C66" s="10" t="s">
        <v>259</v>
      </c>
      <c r="D66" s="59">
        <f t="shared" si="2"/>
        <v>10588025</v>
      </c>
      <c r="E66" s="59">
        <v>0</v>
      </c>
      <c r="F66" s="59">
        <v>10588025</v>
      </c>
      <c r="G66" s="83"/>
    </row>
    <row r="67" spans="1:7" x14ac:dyDescent="0.2">
      <c r="A67" s="25">
        <v>57</v>
      </c>
      <c r="B67" s="26" t="s">
        <v>126</v>
      </c>
      <c r="C67" s="10" t="s">
        <v>54</v>
      </c>
      <c r="D67" s="59">
        <f t="shared" si="2"/>
        <v>7105948</v>
      </c>
      <c r="E67" s="59">
        <v>7105948</v>
      </c>
      <c r="F67" s="59"/>
      <c r="G67" s="83"/>
    </row>
    <row r="68" spans="1:7" x14ac:dyDescent="0.2">
      <c r="A68" s="25">
        <v>58</v>
      </c>
      <c r="B68" s="14" t="s">
        <v>127</v>
      </c>
      <c r="C68" s="10" t="s">
        <v>260</v>
      </c>
      <c r="D68" s="59">
        <f t="shared" si="2"/>
        <v>6960506</v>
      </c>
      <c r="E68" s="59">
        <v>6960506</v>
      </c>
      <c r="F68" s="59"/>
      <c r="G68" s="83"/>
    </row>
    <row r="69" spans="1:7" ht="24" x14ac:dyDescent="0.2">
      <c r="A69" s="25">
        <v>59</v>
      </c>
      <c r="B69" s="12" t="s">
        <v>128</v>
      </c>
      <c r="C69" s="10" t="s">
        <v>129</v>
      </c>
      <c r="D69" s="59">
        <f t="shared" si="2"/>
        <v>0</v>
      </c>
      <c r="E69" s="59">
        <v>0</v>
      </c>
      <c r="F69" s="59"/>
      <c r="G69" s="83"/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59">
        <f t="shared" si="2"/>
        <v>7939261</v>
      </c>
      <c r="E70" s="59">
        <v>7939261</v>
      </c>
      <c r="F70" s="59"/>
      <c r="G70" s="83"/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59">
        <f t="shared" ref="D71:D134" si="3">E71+F71+G71</f>
        <v>8909030</v>
      </c>
      <c r="E71" s="59">
        <v>8909030</v>
      </c>
      <c r="F71" s="59"/>
      <c r="G71" s="83"/>
    </row>
    <row r="72" spans="1:7" ht="24" x14ac:dyDescent="0.2">
      <c r="A72" s="25">
        <v>62</v>
      </c>
      <c r="B72" s="12" t="s">
        <v>132</v>
      </c>
      <c r="C72" s="10" t="s">
        <v>262</v>
      </c>
      <c r="D72" s="59">
        <f t="shared" si="3"/>
        <v>0</v>
      </c>
      <c r="E72" s="59">
        <v>0</v>
      </c>
      <c r="F72" s="59"/>
      <c r="G72" s="83"/>
    </row>
    <row r="73" spans="1:7" ht="24" x14ac:dyDescent="0.2">
      <c r="A73" s="25">
        <v>63</v>
      </c>
      <c r="B73" s="12" t="s">
        <v>133</v>
      </c>
      <c r="C73" s="10" t="s">
        <v>263</v>
      </c>
      <c r="D73" s="59">
        <f t="shared" si="3"/>
        <v>0</v>
      </c>
      <c r="E73" s="59">
        <v>0</v>
      </c>
      <c r="F73" s="59"/>
      <c r="G73" s="83"/>
    </row>
    <row r="74" spans="1:7" x14ac:dyDescent="0.2">
      <c r="A74" s="25">
        <v>64</v>
      </c>
      <c r="B74" s="14" t="s">
        <v>134</v>
      </c>
      <c r="C74" s="10" t="s">
        <v>264</v>
      </c>
      <c r="D74" s="59">
        <f t="shared" si="3"/>
        <v>3137029</v>
      </c>
      <c r="E74" s="59">
        <v>3137029</v>
      </c>
      <c r="F74" s="59"/>
      <c r="G74" s="83"/>
    </row>
    <row r="75" spans="1:7" x14ac:dyDescent="0.2">
      <c r="A75" s="25">
        <v>65</v>
      </c>
      <c r="B75" s="14" t="s">
        <v>135</v>
      </c>
      <c r="C75" s="10" t="s">
        <v>53</v>
      </c>
      <c r="D75" s="59">
        <f t="shared" si="3"/>
        <v>10275280</v>
      </c>
      <c r="E75" s="59">
        <v>4536515</v>
      </c>
      <c r="F75" s="59">
        <v>5738765</v>
      </c>
      <c r="G75" s="83"/>
    </row>
    <row r="76" spans="1:7" x14ac:dyDescent="0.2">
      <c r="A76" s="25">
        <v>66</v>
      </c>
      <c r="B76" s="14" t="s">
        <v>136</v>
      </c>
      <c r="C76" s="10" t="s">
        <v>265</v>
      </c>
      <c r="D76" s="59">
        <f t="shared" si="3"/>
        <v>8226492</v>
      </c>
      <c r="E76" s="59">
        <v>8226492</v>
      </c>
      <c r="F76" s="59"/>
      <c r="G76" s="83"/>
    </row>
    <row r="77" spans="1:7" ht="24" x14ac:dyDescent="0.2">
      <c r="A77" s="25">
        <v>67</v>
      </c>
      <c r="B77" s="14" t="s">
        <v>137</v>
      </c>
      <c r="C77" s="10" t="s">
        <v>266</v>
      </c>
      <c r="D77" s="59">
        <f t="shared" si="3"/>
        <v>0</v>
      </c>
      <c r="E77" s="59">
        <v>0</v>
      </c>
      <c r="F77" s="59"/>
      <c r="G77" s="83"/>
    </row>
    <row r="78" spans="1:7" ht="24" x14ac:dyDescent="0.2">
      <c r="A78" s="25">
        <v>68</v>
      </c>
      <c r="B78" s="12" t="s">
        <v>138</v>
      </c>
      <c r="C78" s="10" t="s">
        <v>267</v>
      </c>
      <c r="D78" s="59">
        <f t="shared" si="3"/>
        <v>0</v>
      </c>
      <c r="E78" s="59">
        <v>0</v>
      </c>
      <c r="F78" s="59"/>
      <c r="G78" s="83"/>
    </row>
    <row r="79" spans="1:7" ht="24" x14ac:dyDescent="0.2">
      <c r="A79" s="25">
        <v>69</v>
      </c>
      <c r="B79" s="14" t="s">
        <v>139</v>
      </c>
      <c r="C79" s="10" t="s">
        <v>268</v>
      </c>
      <c r="D79" s="59">
        <f t="shared" si="3"/>
        <v>0</v>
      </c>
      <c r="E79" s="59">
        <v>0</v>
      </c>
      <c r="F79" s="59"/>
      <c r="G79" s="83"/>
    </row>
    <row r="80" spans="1:7" ht="24" x14ac:dyDescent="0.2">
      <c r="A80" s="25">
        <v>70</v>
      </c>
      <c r="B80" s="14" t="s">
        <v>140</v>
      </c>
      <c r="C80" s="10" t="s">
        <v>269</v>
      </c>
      <c r="D80" s="59">
        <f t="shared" si="3"/>
        <v>0</v>
      </c>
      <c r="E80" s="59">
        <v>0</v>
      </c>
      <c r="F80" s="59"/>
      <c r="G80" s="83"/>
    </row>
    <row r="81" spans="1:7" ht="24" x14ac:dyDescent="0.2">
      <c r="A81" s="25">
        <v>71</v>
      </c>
      <c r="B81" s="12" t="s">
        <v>141</v>
      </c>
      <c r="C81" s="10" t="s">
        <v>270</v>
      </c>
      <c r="D81" s="59">
        <f t="shared" si="3"/>
        <v>0</v>
      </c>
      <c r="E81" s="59">
        <v>0</v>
      </c>
      <c r="F81" s="59"/>
      <c r="G81" s="83"/>
    </row>
    <row r="82" spans="1:7" ht="24" x14ac:dyDescent="0.2">
      <c r="A82" s="25">
        <v>72</v>
      </c>
      <c r="B82" s="12" t="s">
        <v>142</v>
      </c>
      <c r="C82" s="10" t="s">
        <v>271</v>
      </c>
      <c r="D82" s="59">
        <f t="shared" si="3"/>
        <v>0</v>
      </c>
      <c r="E82" s="59">
        <v>0</v>
      </c>
      <c r="F82" s="59"/>
      <c r="G82" s="83"/>
    </row>
    <row r="83" spans="1:7" ht="24" x14ac:dyDescent="0.2">
      <c r="A83" s="25">
        <v>73</v>
      </c>
      <c r="B83" s="12" t="s">
        <v>143</v>
      </c>
      <c r="C83" s="10" t="s">
        <v>272</v>
      </c>
      <c r="D83" s="59">
        <f t="shared" si="3"/>
        <v>0</v>
      </c>
      <c r="E83" s="59">
        <v>0</v>
      </c>
      <c r="F83" s="59"/>
      <c r="G83" s="83"/>
    </row>
    <row r="84" spans="1:7" x14ac:dyDescent="0.2">
      <c r="A84" s="25">
        <v>74</v>
      </c>
      <c r="B84" s="26" t="s">
        <v>144</v>
      </c>
      <c r="C84" s="10" t="s">
        <v>145</v>
      </c>
      <c r="D84" s="59">
        <f t="shared" si="3"/>
        <v>9671913</v>
      </c>
      <c r="E84" s="59">
        <v>0</v>
      </c>
      <c r="F84" s="59"/>
      <c r="G84" s="83">
        <v>9671913</v>
      </c>
    </row>
    <row r="85" spans="1:7" x14ac:dyDescent="0.2">
      <c r="A85" s="25">
        <v>75</v>
      </c>
      <c r="B85" s="12" t="s">
        <v>146</v>
      </c>
      <c r="C85" s="10" t="s">
        <v>273</v>
      </c>
      <c r="D85" s="59">
        <f t="shared" si="3"/>
        <v>46094874</v>
      </c>
      <c r="E85" s="59">
        <v>3338208</v>
      </c>
      <c r="F85" s="59">
        <v>9859758</v>
      </c>
      <c r="G85" s="83">
        <v>32896908</v>
      </c>
    </row>
    <row r="86" spans="1:7" x14ac:dyDescent="0.2">
      <c r="A86" s="25">
        <v>76</v>
      </c>
      <c r="B86" s="26" t="s">
        <v>147</v>
      </c>
      <c r="C86" s="10" t="s">
        <v>36</v>
      </c>
      <c r="D86" s="59">
        <f t="shared" si="3"/>
        <v>63646742</v>
      </c>
      <c r="E86" s="59">
        <v>18498780</v>
      </c>
      <c r="F86" s="59">
        <v>4479699</v>
      </c>
      <c r="G86" s="83">
        <v>40668263</v>
      </c>
    </row>
    <row r="87" spans="1:7" x14ac:dyDescent="0.2">
      <c r="A87" s="25">
        <v>77</v>
      </c>
      <c r="B87" s="12" t="s">
        <v>148</v>
      </c>
      <c r="C87" s="10" t="s">
        <v>38</v>
      </c>
      <c r="D87" s="59">
        <f t="shared" si="3"/>
        <v>2133270</v>
      </c>
      <c r="E87" s="59">
        <v>2133270</v>
      </c>
      <c r="F87" s="59"/>
      <c r="G87" s="83"/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59">
        <f t="shared" si="3"/>
        <v>44841509</v>
      </c>
      <c r="E88" s="59">
        <v>4552378</v>
      </c>
      <c r="F88" s="59">
        <v>10102757</v>
      </c>
      <c r="G88" s="83">
        <v>30186374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59">
        <f t="shared" si="3"/>
        <v>213344385</v>
      </c>
      <c r="E89" s="59">
        <v>3303320</v>
      </c>
      <c r="F89" s="59">
        <v>8458356</v>
      </c>
      <c r="G89" s="83">
        <v>201582709</v>
      </c>
    </row>
    <row r="90" spans="1:7" x14ac:dyDescent="0.2">
      <c r="A90" s="25">
        <v>80</v>
      </c>
      <c r="B90" s="12" t="s">
        <v>151</v>
      </c>
      <c r="C90" s="10" t="s">
        <v>254</v>
      </c>
      <c r="D90" s="59">
        <f t="shared" si="3"/>
        <v>101242031</v>
      </c>
      <c r="E90" s="59">
        <v>1636379</v>
      </c>
      <c r="F90" s="59"/>
      <c r="G90" s="83">
        <v>99605652</v>
      </c>
    </row>
    <row r="91" spans="1:7" x14ac:dyDescent="0.2">
      <c r="A91" s="25">
        <v>81</v>
      </c>
      <c r="B91" s="12" t="s">
        <v>152</v>
      </c>
      <c r="C91" s="10" t="s">
        <v>380</v>
      </c>
      <c r="D91" s="59">
        <f t="shared" si="3"/>
        <v>0</v>
      </c>
      <c r="E91" s="59">
        <v>0</v>
      </c>
      <c r="F91" s="59"/>
      <c r="G91" s="83"/>
    </row>
    <row r="92" spans="1:7" x14ac:dyDescent="0.2">
      <c r="A92" s="25">
        <v>82</v>
      </c>
      <c r="B92" s="14" t="s">
        <v>153</v>
      </c>
      <c r="C92" s="10" t="s">
        <v>287</v>
      </c>
      <c r="D92" s="59">
        <f t="shared" si="3"/>
        <v>0</v>
      </c>
      <c r="E92" s="59">
        <v>0</v>
      </c>
      <c r="F92" s="59"/>
      <c r="G92" s="83"/>
    </row>
    <row r="93" spans="1:7" ht="24" x14ac:dyDescent="0.2">
      <c r="A93" s="205">
        <v>83</v>
      </c>
      <c r="B93" s="194" t="s">
        <v>154</v>
      </c>
      <c r="C93" s="17" t="s">
        <v>274</v>
      </c>
      <c r="D93" s="59">
        <f t="shared" si="3"/>
        <v>0</v>
      </c>
      <c r="E93" s="59">
        <v>0</v>
      </c>
      <c r="F93" s="59"/>
      <c r="G93" s="83"/>
    </row>
    <row r="94" spans="1:7" ht="36" x14ac:dyDescent="0.2">
      <c r="A94" s="166"/>
      <c r="B94" s="169"/>
      <c r="C94" s="10" t="s">
        <v>378</v>
      </c>
      <c r="D94" s="59">
        <f t="shared" si="3"/>
        <v>0</v>
      </c>
      <c r="E94" s="59">
        <v>0</v>
      </c>
      <c r="F94" s="59"/>
      <c r="G94" s="83"/>
    </row>
    <row r="95" spans="1:7" ht="24" x14ac:dyDescent="0.2">
      <c r="A95" s="166"/>
      <c r="B95" s="169"/>
      <c r="C95" s="10" t="s">
        <v>275</v>
      </c>
      <c r="D95" s="59">
        <f t="shared" si="3"/>
        <v>0</v>
      </c>
      <c r="E95" s="59">
        <v>0</v>
      </c>
      <c r="F95" s="59"/>
      <c r="G95" s="83"/>
    </row>
    <row r="96" spans="1:7" ht="36" x14ac:dyDescent="0.2">
      <c r="A96" s="167"/>
      <c r="B96" s="170"/>
      <c r="C96" s="79" t="s">
        <v>379</v>
      </c>
      <c r="D96" s="59">
        <f t="shared" si="3"/>
        <v>0</v>
      </c>
      <c r="E96" s="59">
        <v>0</v>
      </c>
      <c r="F96" s="59"/>
      <c r="G96" s="83"/>
    </row>
    <row r="97" spans="1:7" ht="24" x14ac:dyDescent="0.2">
      <c r="A97" s="25">
        <v>84</v>
      </c>
      <c r="B97" s="14" t="s">
        <v>155</v>
      </c>
      <c r="C97" s="10" t="s">
        <v>51</v>
      </c>
      <c r="D97" s="59">
        <f t="shared" si="3"/>
        <v>0</v>
      </c>
      <c r="E97" s="59">
        <v>0</v>
      </c>
      <c r="F97" s="59"/>
      <c r="G97" s="83"/>
    </row>
    <row r="98" spans="1:7" x14ac:dyDescent="0.2">
      <c r="A98" s="25">
        <v>85</v>
      </c>
      <c r="B98" s="14" t="s">
        <v>156</v>
      </c>
      <c r="C98" s="10" t="s">
        <v>157</v>
      </c>
      <c r="D98" s="59">
        <f t="shared" si="3"/>
        <v>0</v>
      </c>
      <c r="E98" s="59">
        <v>0</v>
      </c>
      <c r="F98" s="59"/>
      <c r="G98" s="83"/>
    </row>
    <row r="99" spans="1:7" x14ac:dyDescent="0.2">
      <c r="A99" s="25">
        <v>86</v>
      </c>
      <c r="B99" s="26" t="s">
        <v>158</v>
      </c>
      <c r="C99" s="10" t="s">
        <v>159</v>
      </c>
      <c r="D99" s="59">
        <f t="shared" si="3"/>
        <v>49766382</v>
      </c>
      <c r="E99" s="59">
        <v>14470165</v>
      </c>
      <c r="F99" s="59">
        <v>9602779</v>
      </c>
      <c r="G99" s="83">
        <v>25693438</v>
      </c>
    </row>
    <row r="100" spans="1:7" x14ac:dyDescent="0.2">
      <c r="A100" s="25">
        <v>87</v>
      </c>
      <c r="B100" s="14" t="s">
        <v>160</v>
      </c>
      <c r="C100" s="10" t="s">
        <v>28</v>
      </c>
      <c r="D100" s="59">
        <f t="shared" si="3"/>
        <v>829290</v>
      </c>
      <c r="E100" s="59">
        <v>829290</v>
      </c>
      <c r="F100" s="59"/>
      <c r="G100" s="83"/>
    </row>
    <row r="101" spans="1:7" x14ac:dyDescent="0.2">
      <c r="A101" s="25">
        <v>88</v>
      </c>
      <c r="B101" s="26" t="s">
        <v>161</v>
      </c>
      <c r="C101" s="10" t="s">
        <v>12</v>
      </c>
      <c r="D101" s="59">
        <f t="shared" si="3"/>
        <v>915926</v>
      </c>
      <c r="E101" s="59">
        <v>915926</v>
      </c>
      <c r="F101" s="59"/>
      <c r="G101" s="83"/>
    </row>
    <row r="102" spans="1:7" x14ac:dyDescent="0.2">
      <c r="A102" s="25">
        <v>89</v>
      </c>
      <c r="B102" s="26" t="s">
        <v>162</v>
      </c>
      <c r="C102" s="10" t="s">
        <v>27</v>
      </c>
      <c r="D102" s="59">
        <f t="shared" si="3"/>
        <v>0</v>
      </c>
      <c r="E102" s="59">
        <v>0</v>
      </c>
      <c r="F102" s="59"/>
      <c r="G102" s="83"/>
    </row>
    <row r="103" spans="1:7" x14ac:dyDescent="0.2">
      <c r="A103" s="25">
        <v>90</v>
      </c>
      <c r="B103" s="14" t="s">
        <v>163</v>
      </c>
      <c r="C103" s="10" t="s">
        <v>45</v>
      </c>
      <c r="D103" s="59">
        <f t="shared" si="3"/>
        <v>0</v>
      </c>
      <c r="E103" s="59">
        <v>0</v>
      </c>
      <c r="F103" s="59"/>
      <c r="G103" s="83"/>
    </row>
    <row r="104" spans="1:7" x14ac:dyDescent="0.2">
      <c r="A104" s="25">
        <v>91</v>
      </c>
      <c r="B104" s="14" t="s">
        <v>164</v>
      </c>
      <c r="C104" s="10" t="s">
        <v>33</v>
      </c>
      <c r="D104" s="59">
        <f t="shared" si="3"/>
        <v>263223</v>
      </c>
      <c r="E104" s="59">
        <v>263223</v>
      </c>
      <c r="F104" s="59"/>
      <c r="G104" s="83"/>
    </row>
    <row r="105" spans="1:7" x14ac:dyDescent="0.2">
      <c r="A105" s="25">
        <v>92</v>
      </c>
      <c r="B105" s="12" t="s">
        <v>165</v>
      </c>
      <c r="C105" s="10" t="s">
        <v>29</v>
      </c>
      <c r="D105" s="59">
        <f t="shared" si="3"/>
        <v>0</v>
      </c>
      <c r="E105" s="59">
        <v>0</v>
      </c>
      <c r="F105" s="59"/>
      <c r="G105" s="83"/>
    </row>
    <row r="106" spans="1:7" x14ac:dyDescent="0.2">
      <c r="A106" s="25">
        <v>93</v>
      </c>
      <c r="B106" s="12" t="s">
        <v>166</v>
      </c>
      <c r="C106" s="10" t="s">
        <v>30</v>
      </c>
      <c r="D106" s="59">
        <f t="shared" si="3"/>
        <v>0</v>
      </c>
      <c r="E106" s="59">
        <v>0</v>
      </c>
      <c r="F106" s="59"/>
      <c r="G106" s="83"/>
    </row>
    <row r="107" spans="1:7" x14ac:dyDescent="0.2">
      <c r="A107" s="25">
        <v>94</v>
      </c>
      <c r="B107" s="26" t="s">
        <v>167</v>
      </c>
      <c r="C107" s="10" t="s">
        <v>14</v>
      </c>
      <c r="D107" s="59">
        <f t="shared" si="3"/>
        <v>0</v>
      </c>
      <c r="E107" s="59">
        <v>0</v>
      </c>
      <c r="F107" s="59"/>
      <c r="G107" s="83"/>
    </row>
    <row r="108" spans="1:7" x14ac:dyDescent="0.2">
      <c r="A108" s="25">
        <v>95</v>
      </c>
      <c r="B108" s="12" t="s">
        <v>168</v>
      </c>
      <c r="C108" s="10" t="s">
        <v>31</v>
      </c>
      <c r="D108" s="59">
        <f t="shared" si="3"/>
        <v>0</v>
      </c>
      <c r="E108" s="59">
        <v>0</v>
      </c>
      <c r="F108" s="59"/>
      <c r="G108" s="83"/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59">
        <f t="shared" si="3"/>
        <v>0</v>
      </c>
      <c r="E109" s="59">
        <v>0</v>
      </c>
      <c r="F109" s="59"/>
      <c r="G109" s="83"/>
    </row>
    <row r="110" spans="1:7" x14ac:dyDescent="0.2">
      <c r="A110" s="25">
        <v>97</v>
      </c>
      <c r="B110" s="14" t="s">
        <v>170</v>
      </c>
      <c r="C110" s="10" t="s">
        <v>13</v>
      </c>
      <c r="D110" s="59">
        <f t="shared" si="3"/>
        <v>17559814</v>
      </c>
      <c r="E110" s="59">
        <v>3103885</v>
      </c>
      <c r="F110" s="59"/>
      <c r="G110" s="83">
        <v>14455929</v>
      </c>
    </row>
    <row r="111" spans="1:7" x14ac:dyDescent="0.2">
      <c r="A111" s="25">
        <v>98</v>
      </c>
      <c r="B111" s="26" t="s">
        <v>171</v>
      </c>
      <c r="C111" s="10" t="s">
        <v>32</v>
      </c>
      <c r="D111" s="59">
        <f t="shared" si="3"/>
        <v>0</v>
      </c>
      <c r="E111" s="59">
        <v>0</v>
      </c>
      <c r="F111" s="59"/>
      <c r="G111" s="83"/>
    </row>
    <row r="112" spans="1:7" x14ac:dyDescent="0.2">
      <c r="A112" s="25">
        <v>99</v>
      </c>
      <c r="B112" s="26" t="s">
        <v>172</v>
      </c>
      <c r="C112" s="10" t="s">
        <v>55</v>
      </c>
      <c r="D112" s="59">
        <f t="shared" si="3"/>
        <v>0</v>
      </c>
      <c r="E112" s="59">
        <v>0</v>
      </c>
      <c r="F112" s="59"/>
      <c r="G112" s="83"/>
    </row>
    <row r="113" spans="1:7" x14ac:dyDescent="0.2">
      <c r="A113" s="25">
        <v>100</v>
      </c>
      <c r="B113" s="12" t="s">
        <v>173</v>
      </c>
      <c r="C113" s="10" t="s">
        <v>34</v>
      </c>
      <c r="D113" s="59">
        <f t="shared" si="3"/>
        <v>0</v>
      </c>
      <c r="E113" s="59">
        <v>0</v>
      </c>
      <c r="F113" s="59"/>
      <c r="G113" s="83"/>
    </row>
    <row r="114" spans="1:7" x14ac:dyDescent="0.2">
      <c r="A114" s="25">
        <v>101</v>
      </c>
      <c r="B114" s="14" t="s">
        <v>174</v>
      </c>
      <c r="C114" s="10" t="s">
        <v>243</v>
      </c>
      <c r="D114" s="59">
        <f t="shared" si="3"/>
        <v>5573209</v>
      </c>
      <c r="E114" s="59">
        <v>5573209</v>
      </c>
      <c r="F114" s="59"/>
      <c r="G114" s="83"/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59">
        <f t="shared" si="3"/>
        <v>0</v>
      </c>
      <c r="E115" s="59">
        <v>0</v>
      </c>
      <c r="F115" s="59"/>
      <c r="G115" s="83"/>
    </row>
    <row r="116" spans="1:7" x14ac:dyDescent="0.2">
      <c r="A116" s="25">
        <v>103</v>
      </c>
      <c r="B116" s="12" t="s">
        <v>177</v>
      </c>
      <c r="C116" s="10" t="s">
        <v>178</v>
      </c>
      <c r="D116" s="59">
        <f t="shared" si="3"/>
        <v>0</v>
      </c>
      <c r="E116" s="59">
        <v>0</v>
      </c>
      <c r="F116" s="59"/>
      <c r="G116" s="83"/>
    </row>
    <row r="117" spans="1:7" x14ac:dyDescent="0.2">
      <c r="A117" s="25">
        <v>104</v>
      </c>
      <c r="B117" s="26" t="s">
        <v>179</v>
      </c>
      <c r="C117" s="10" t="s">
        <v>180</v>
      </c>
      <c r="D117" s="59">
        <f t="shared" si="3"/>
        <v>0</v>
      </c>
      <c r="E117" s="59">
        <v>0</v>
      </c>
      <c r="F117" s="59"/>
      <c r="G117" s="83"/>
    </row>
    <row r="118" spans="1:7" x14ac:dyDescent="0.2">
      <c r="A118" s="25">
        <v>105</v>
      </c>
      <c r="B118" s="26" t="s">
        <v>181</v>
      </c>
      <c r="C118" s="10" t="s">
        <v>182</v>
      </c>
      <c r="D118" s="59">
        <f t="shared" si="3"/>
        <v>0</v>
      </c>
      <c r="E118" s="59">
        <v>0</v>
      </c>
      <c r="F118" s="59"/>
      <c r="G118" s="83"/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59">
        <f t="shared" si="3"/>
        <v>0</v>
      </c>
      <c r="E119" s="59">
        <v>0</v>
      </c>
      <c r="F119" s="59"/>
      <c r="G119" s="83"/>
    </row>
    <row r="120" spans="1:7" ht="24" x14ac:dyDescent="0.2">
      <c r="A120" s="25">
        <v>107</v>
      </c>
      <c r="B120" s="26" t="s">
        <v>185</v>
      </c>
      <c r="C120" s="10" t="s">
        <v>186</v>
      </c>
      <c r="D120" s="59">
        <f t="shared" si="3"/>
        <v>0</v>
      </c>
      <c r="E120" s="59">
        <v>0</v>
      </c>
      <c r="F120" s="59"/>
      <c r="G120" s="83"/>
    </row>
    <row r="121" spans="1:7" x14ac:dyDescent="0.2">
      <c r="A121" s="25">
        <v>108</v>
      </c>
      <c r="B121" s="26" t="s">
        <v>187</v>
      </c>
      <c r="C121" s="10" t="s">
        <v>188</v>
      </c>
      <c r="D121" s="59">
        <f t="shared" si="3"/>
        <v>0</v>
      </c>
      <c r="E121" s="59">
        <v>0</v>
      </c>
      <c r="F121" s="59"/>
      <c r="G121" s="83"/>
    </row>
    <row r="122" spans="1:7" x14ac:dyDescent="0.2">
      <c r="A122" s="25">
        <v>109</v>
      </c>
      <c r="B122" s="26" t="s">
        <v>189</v>
      </c>
      <c r="C122" s="10" t="s">
        <v>190</v>
      </c>
      <c r="D122" s="59">
        <f t="shared" si="3"/>
        <v>0</v>
      </c>
      <c r="E122" s="59">
        <v>0</v>
      </c>
      <c r="F122" s="59"/>
      <c r="G122" s="83"/>
    </row>
    <row r="123" spans="1:7" x14ac:dyDescent="0.2">
      <c r="A123" s="25">
        <v>110</v>
      </c>
      <c r="B123" s="18" t="s">
        <v>191</v>
      </c>
      <c r="C123" s="16" t="s">
        <v>192</v>
      </c>
      <c r="D123" s="59">
        <f t="shared" si="3"/>
        <v>0</v>
      </c>
      <c r="E123" s="59">
        <v>0</v>
      </c>
      <c r="F123" s="59"/>
      <c r="G123" s="83"/>
    </row>
    <row r="124" spans="1:7" x14ac:dyDescent="0.2">
      <c r="A124" s="25">
        <v>111</v>
      </c>
      <c r="B124" s="18" t="s">
        <v>276</v>
      </c>
      <c r="C124" s="16" t="s">
        <v>252</v>
      </c>
      <c r="D124" s="59">
        <f t="shared" si="3"/>
        <v>0</v>
      </c>
      <c r="E124" s="59">
        <v>0</v>
      </c>
      <c r="F124" s="59"/>
      <c r="G124" s="83"/>
    </row>
    <row r="125" spans="1:7" x14ac:dyDescent="0.2">
      <c r="A125" s="25">
        <v>112</v>
      </c>
      <c r="B125" s="14" t="s">
        <v>193</v>
      </c>
      <c r="C125" s="10" t="s">
        <v>194</v>
      </c>
      <c r="D125" s="59">
        <f t="shared" si="3"/>
        <v>0</v>
      </c>
      <c r="E125" s="59">
        <v>0</v>
      </c>
      <c r="F125" s="59"/>
      <c r="G125" s="83"/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59">
        <f t="shared" si="3"/>
        <v>0</v>
      </c>
      <c r="E126" s="59">
        <v>0</v>
      </c>
      <c r="F126" s="59"/>
      <c r="G126" s="83"/>
    </row>
    <row r="127" spans="1:7" x14ac:dyDescent="0.2">
      <c r="A127" s="25">
        <v>114</v>
      </c>
      <c r="B127" s="12" t="s">
        <v>197</v>
      </c>
      <c r="C127" s="19" t="s">
        <v>198</v>
      </c>
      <c r="D127" s="59">
        <f t="shared" si="3"/>
        <v>0</v>
      </c>
      <c r="E127" s="59">
        <v>0</v>
      </c>
      <c r="F127" s="59"/>
      <c r="G127" s="83"/>
    </row>
    <row r="128" spans="1:7" x14ac:dyDescent="0.2">
      <c r="A128" s="25">
        <v>115</v>
      </c>
      <c r="B128" s="26" t="s">
        <v>199</v>
      </c>
      <c r="C128" s="10" t="s">
        <v>290</v>
      </c>
      <c r="D128" s="59">
        <f t="shared" si="3"/>
        <v>0</v>
      </c>
      <c r="E128" s="59">
        <v>0</v>
      </c>
      <c r="F128" s="59"/>
      <c r="G128" s="83"/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59">
        <f t="shared" si="3"/>
        <v>0</v>
      </c>
      <c r="E129" s="59">
        <v>0</v>
      </c>
      <c r="F129" s="59"/>
      <c r="G129" s="83"/>
    </row>
    <row r="130" spans="1:7" x14ac:dyDescent="0.2">
      <c r="A130" s="25">
        <v>117</v>
      </c>
      <c r="B130" s="14" t="s">
        <v>201</v>
      </c>
      <c r="C130" s="10" t="s">
        <v>202</v>
      </c>
      <c r="D130" s="59">
        <f t="shared" si="3"/>
        <v>0</v>
      </c>
      <c r="E130" s="59">
        <v>0</v>
      </c>
      <c r="F130" s="59"/>
      <c r="G130" s="83"/>
    </row>
    <row r="131" spans="1:7" x14ac:dyDescent="0.2">
      <c r="A131" s="25">
        <v>118</v>
      </c>
      <c r="B131" s="14" t="s">
        <v>203</v>
      </c>
      <c r="C131" s="10" t="s">
        <v>204</v>
      </c>
      <c r="D131" s="59">
        <f t="shared" si="3"/>
        <v>0</v>
      </c>
      <c r="E131" s="59">
        <v>0</v>
      </c>
      <c r="F131" s="59"/>
      <c r="G131" s="83"/>
    </row>
    <row r="132" spans="1:7" x14ac:dyDescent="0.2">
      <c r="A132" s="25">
        <v>119</v>
      </c>
      <c r="B132" s="12" t="s">
        <v>205</v>
      </c>
      <c r="C132" s="10" t="s">
        <v>206</v>
      </c>
      <c r="D132" s="59">
        <f t="shared" si="3"/>
        <v>0</v>
      </c>
      <c r="E132" s="59">
        <v>0</v>
      </c>
      <c r="F132" s="59"/>
      <c r="G132" s="83"/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59">
        <f t="shared" si="3"/>
        <v>0</v>
      </c>
      <c r="E133" s="59">
        <v>0</v>
      </c>
      <c r="F133" s="59"/>
      <c r="G133" s="83"/>
    </row>
    <row r="134" spans="1:7" x14ac:dyDescent="0.2">
      <c r="A134" s="25">
        <v>121</v>
      </c>
      <c r="B134" s="26" t="s">
        <v>209</v>
      </c>
      <c r="C134" s="10" t="s">
        <v>210</v>
      </c>
      <c r="D134" s="59">
        <f t="shared" si="3"/>
        <v>0</v>
      </c>
      <c r="E134" s="59">
        <v>0</v>
      </c>
      <c r="F134" s="59"/>
      <c r="G134" s="83"/>
    </row>
    <row r="135" spans="1:7" ht="24" x14ac:dyDescent="0.2">
      <c r="A135" s="25">
        <v>122</v>
      </c>
      <c r="B135" s="26" t="s">
        <v>211</v>
      </c>
      <c r="C135" s="50" t="s">
        <v>377</v>
      </c>
      <c r="D135" s="59">
        <f t="shared" ref="D135:D155" si="4">E135+F135+G135</f>
        <v>0</v>
      </c>
      <c r="E135" s="59">
        <v>0</v>
      </c>
      <c r="F135" s="59"/>
      <c r="G135" s="83"/>
    </row>
    <row r="136" spans="1:7" x14ac:dyDescent="0.2">
      <c r="A136" s="25">
        <v>123</v>
      </c>
      <c r="B136" s="26" t="s">
        <v>212</v>
      </c>
      <c r="C136" s="10" t="s">
        <v>249</v>
      </c>
      <c r="D136" s="59">
        <f t="shared" si="4"/>
        <v>88759946</v>
      </c>
      <c r="E136" s="59">
        <v>0</v>
      </c>
      <c r="F136" s="59"/>
      <c r="G136" s="83">
        <v>88759946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59">
        <f t="shared" si="4"/>
        <v>14283174</v>
      </c>
      <c r="E137" s="59">
        <v>13609500</v>
      </c>
      <c r="F137" s="59"/>
      <c r="G137" s="83">
        <v>673674</v>
      </c>
    </row>
    <row r="138" spans="1:7" x14ac:dyDescent="0.2">
      <c r="A138" s="25">
        <v>125</v>
      </c>
      <c r="B138" s="26" t="s">
        <v>215</v>
      </c>
      <c r="C138" s="10" t="s">
        <v>42</v>
      </c>
      <c r="D138" s="59">
        <f t="shared" si="4"/>
        <v>34943772</v>
      </c>
      <c r="E138" s="59">
        <v>3697200</v>
      </c>
      <c r="F138" s="59"/>
      <c r="G138" s="83">
        <v>31246572</v>
      </c>
    </row>
    <row r="139" spans="1:7" x14ac:dyDescent="0.2">
      <c r="A139" s="25">
        <v>126</v>
      </c>
      <c r="B139" s="12" t="s">
        <v>216</v>
      </c>
      <c r="C139" s="10" t="s">
        <v>48</v>
      </c>
      <c r="D139" s="59">
        <f t="shared" si="4"/>
        <v>69941568</v>
      </c>
      <c r="E139" s="59">
        <v>10881726</v>
      </c>
      <c r="F139" s="59">
        <v>14683120</v>
      </c>
      <c r="G139" s="83">
        <v>44376722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59">
        <f t="shared" si="4"/>
        <v>0</v>
      </c>
      <c r="E140" s="59">
        <v>0</v>
      </c>
      <c r="F140" s="59"/>
      <c r="G140" s="83"/>
    </row>
    <row r="141" spans="1:7" x14ac:dyDescent="0.2">
      <c r="A141" s="25">
        <v>128</v>
      </c>
      <c r="B141" s="12" t="s">
        <v>218</v>
      </c>
      <c r="C141" s="10" t="s">
        <v>50</v>
      </c>
      <c r="D141" s="59">
        <f t="shared" si="4"/>
        <v>0</v>
      </c>
      <c r="E141" s="59">
        <v>0</v>
      </c>
      <c r="F141" s="59"/>
      <c r="G141" s="83"/>
    </row>
    <row r="142" spans="1:7" x14ac:dyDescent="0.2">
      <c r="A142" s="25">
        <v>129</v>
      </c>
      <c r="B142" s="26" t="s">
        <v>219</v>
      </c>
      <c r="C142" s="10" t="s">
        <v>49</v>
      </c>
      <c r="D142" s="59">
        <f t="shared" si="4"/>
        <v>0</v>
      </c>
      <c r="E142" s="59">
        <v>0</v>
      </c>
      <c r="F142" s="59"/>
      <c r="G142" s="83"/>
    </row>
    <row r="143" spans="1:7" x14ac:dyDescent="0.2">
      <c r="A143" s="25">
        <v>130</v>
      </c>
      <c r="B143" s="26" t="s">
        <v>220</v>
      </c>
      <c r="C143" s="10" t="s">
        <v>221</v>
      </c>
      <c r="D143" s="59">
        <f t="shared" si="4"/>
        <v>139318273</v>
      </c>
      <c r="E143" s="59">
        <v>85902487</v>
      </c>
      <c r="F143" s="59">
        <v>53415786</v>
      </c>
      <c r="G143" s="83"/>
    </row>
    <row r="144" spans="1:7" x14ac:dyDescent="0.2">
      <c r="A144" s="25">
        <v>131</v>
      </c>
      <c r="B144" s="26" t="s">
        <v>222</v>
      </c>
      <c r="C144" s="10" t="s">
        <v>43</v>
      </c>
      <c r="D144" s="59">
        <f t="shared" si="4"/>
        <v>216809480</v>
      </c>
      <c r="E144" s="59">
        <v>21513910</v>
      </c>
      <c r="F144" s="59">
        <v>48385382</v>
      </c>
      <c r="G144" s="83">
        <v>146910188</v>
      </c>
    </row>
    <row r="145" spans="1:20" x14ac:dyDescent="0.2">
      <c r="A145" s="25">
        <v>132</v>
      </c>
      <c r="B145" s="12" t="s">
        <v>223</v>
      </c>
      <c r="C145" s="10" t="s">
        <v>251</v>
      </c>
      <c r="D145" s="59">
        <f t="shared" si="4"/>
        <v>92563638</v>
      </c>
      <c r="E145" s="59">
        <v>15043870</v>
      </c>
      <c r="F145" s="59"/>
      <c r="G145" s="83">
        <v>77519768</v>
      </c>
    </row>
    <row r="146" spans="1:20" x14ac:dyDescent="0.2">
      <c r="A146" s="25">
        <v>133</v>
      </c>
      <c r="B146" s="14" t="s">
        <v>224</v>
      </c>
      <c r="C146" s="10" t="s">
        <v>225</v>
      </c>
      <c r="D146" s="59">
        <f t="shared" si="4"/>
        <v>68585419</v>
      </c>
      <c r="E146" s="59">
        <v>2301791</v>
      </c>
      <c r="F146" s="59">
        <v>6351376</v>
      </c>
      <c r="G146" s="83">
        <v>59932252</v>
      </c>
    </row>
    <row r="147" spans="1:20" x14ac:dyDescent="0.2">
      <c r="A147" s="25">
        <v>134</v>
      </c>
      <c r="B147" s="26" t="s">
        <v>226</v>
      </c>
      <c r="C147" s="10" t="s">
        <v>227</v>
      </c>
      <c r="D147" s="59">
        <f t="shared" si="4"/>
        <v>0</v>
      </c>
      <c r="E147" s="59">
        <v>0</v>
      </c>
      <c r="F147" s="59"/>
      <c r="G147" s="83"/>
    </row>
    <row r="148" spans="1:20" x14ac:dyDescent="0.2">
      <c r="A148" s="25">
        <v>135</v>
      </c>
      <c r="B148" s="12" t="s">
        <v>228</v>
      </c>
      <c r="C148" s="10" t="s">
        <v>229</v>
      </c>
      <c r="D148" s="59">
        <f t="shared" si="4"/>
        <v>0</v>
      </c>
      <c r="E148" s="59">
        <v>0</v>
      </c>
      <c r="F148" s="59"/>
      <c r="G148" s="83"/>
    </row>
    <row r="149" spans="1:20" ht="12.75" x14ac:dyDescent="0.2">
      <c r="A149" s="25">
        <v>136</v>
      </c>
      <c r="B149" s="20" t="s">
        <v>230</v>
      </c>
      <c r="C149" s="13" t="s">
        <v>231</v>
      </c>
      <c r="D149" s="59">
        <f t="shared" si="4"/>
        <v>0</v>
      </c>
      <c r="E149" s="59">
        <v>0</v>
      </c>
      <c r="F149" s="59"/>
      <c r="G149" s="83"/>
    </row>
    <row r="150" spans="1:20" ht="12.75" x14ac:dyDescent="0.2">
      <c r="A150" s="25">
        <v>137</v>
      </c>
      <c r="B150" s="31" t="s">
        <v>278</v>
      </c>
      <c r="C150" s="32" t="s">
        <v>279</v>
      </c>
      <c r="D150" s="59">
        <f t="shared" si="4"/>
        <v>0</v>
      </c>
      <c r="E150" s="59">
        <v>0</v>
      </c>
      <c r="F150" s="59"/>
      <c r="G150" s="83"/>
    </row>
    <row r="151" spans="1:20" ht="12.75" x14ac:dyDescent="0.2">
      <c r="A151" s="25">
        <v>138</v>
      </c>
      <c r="B151" s="33" t="s">
        <v>280</v>
      </c>
      <c r="C151" s="34" t="s">
        <v>281</v>
      </c>
      <c r="D151" s="59">
        <f t="shared" si="4"/>
        <v>0</v>
      </c>
      <c r="E151" s="59">
        <v>0</v>
      </c>
      <c r="F151" s="59"/>
      <c r="G151" s="83"/>
    </row>
    <row r="152" spans="1:20" ht="12.75" x14ac:dyDescent="0.2">
      <c r="A152" s="25">
        <v>139</v>
      </c>
      <c r="B152" s="91" t="s">
        <v>282</v>
      </c>
      <c r="C152" s="92" t="s">
        <v>283</v>
      </c>
      <c r="D152" s="59">
        <f t="shared" si="4"/>
        <v>0</v>
      </c>
      <c r="E152" s="59">
        <v>0</v>
      </c>
      <c r="F152" s="59"/>
      <c r="G152" s="83"/>
    </row>
    <row r="153" spans="1:20" x14ac:dyDescent="0.2">
      <c r="A153" s="25">
        <v>140</v>
      </c>
      <c r="B153" s="25" t="s">
        <v>288</v>
      </c>
      <c r="C153" s="37" t="s">
        <v>289</v>
      </c>
      <c r="D153" s="59">
        <f t="shared" si="4"/>
        <v>21992239</v>
      </c>
      <c r="E153" s="59">
        <v>0</v>
      </c>
      <c r="F153" s="59"/>
      <c r="G153" s="83">
        <v>21992239</v>
      </c>
    </row>
    <row r="154" spans="1:20" x14ac:dyDescent="0.2">
      <c r="A154" s="25">
        <v>141</v>
      </c>
      <c r="B154" s="85" t="s">
        <v>395</v>
      </c>
      <c r="C154" s="37" t="s">
        <v>394</v>
      </c>
      <c r="D154" s="59">
        <f t="shared" si="4"/>
        <v>0</v>
      </c>
      <c r="E154" s="59">
        <v>0</v>
      </c>
      <c r="F154" s="68"/>
      <c r="G154" s="83"/>
    </row>
    <row r="155" spans="1:20" s="74" customFormat="1" x14ac:dyDescent="0.2">
      <c r="A155" s="25">
        <v>142</v>
      </c>
      <c r="B155" s="85" t="s">
        <v>407</v>
      </c>
      <c r="C155" s="37" t="s">
        <v>406</v>
      </c>
      <c r="D155" s="59">
        <f t="shared" si="4"/>
        <v>0</v>
      </c>
      <c r="E155" s="59">
        <v>0</v>
      </c>
      <c r="F155" s="68"/>
      <c r="G155" s="8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74" customFormat="1" x14ac:dyDescent="0.2">
      <c r="A156" s="76"/>
      <c r="B156" s="76"/>
      <c r="C156" s="7"/>
      <c r="D156" s="1"/>
      <c r="E156" s="1"/>
      <c r="F156" s="1"/>
      <c r="G156" s="7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D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" x14ac:dyDescent="0.2"/>
  <cols>
    <col min="1" max="1" width="4.7109375" style="6" customWidth="1"/>
    <col min="2" max="2" width="10.57031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206" t="s">
        <v>385</v>
      </c>
      <c r="B2" s="206"/>
      <c r="C2" s="206"/>
      <c r="D2" s="206"/>
      <c r="E2" s="206"/>
      <c r="F2" s="206"/>
    </row>
    <row r="3" spans="1:6" x14ac:dyDescent="0.2">
      <c r="C3" s="9"/>
      <c r="F3" s="8" t="s">
        <v>308</v>
      </c>
    </row>
    <row r="4" spans="1:6" s="2" customFormat="1" ht="28.5" customHeight="1" x14ac:dyDescent="0.2">
      <c r="A4" s="196" t="s">
        <v>46</v>
      </c>
      <c r="B4" s="196" t="s">
        <v>59</v>
      </c>
      <c r="C4" s="197" t="s">
        <v>47</v>
      </c>
      <c r="D4" s="261" t="s">
        <v>386</v>
      </c>
      <c r="E4" s="262"/>
      <c r="F4" s="263"/>
    </row>
    <row r="5" spans="1:6" ht="18" customHeight="1" x14ac:dyDescent="0.2">
      <c r="A5" s="196"/>
      <c r="B5" s="196"/>
      <c r="C5" s="197"/>
      <c r="D5" s="235" t="s">
        <v>291</v>
      </c>
      <c r="E5" s="261" t="s">
        <v>304</v>
      </c>
      <c r="F5" s="244"/>
    </row>
    <row r="6" spans="1:6" ht="14.25" customHeight="1" x14ac:dyDescent="0.2">
      <c r="A6" s="196"/>
      <c r="B6" s="196"/>
      <c r="C6" s="197"/>
      <c r="D6" s="236"/>
      <c r="E6" s="264" t="s">
        <v>391</v>
      </c>
      <c r="F6" s="264" t="s">
        <v>387</v>
      </c>
    </row>
    <row r="7" spans="1:6" ht="81.75" customHeight="1" x14ac:dyDescent="0.2">
      <c r="A7" s="196"/>
      <c r="B7" s="196"/>
      <c r="C7" s="197"/>
      <c r="D7" s="237"/>
      <c r="E7" s="265"/>
      <c r="F7" s="265"/>
    </row>
    <row r="8" spans="1:6" s="2" customFormat="1" x14ac:dyDescent="0.2">
      <c r="A8" s="184" t="s">
        <v>248</v>
      </c>
      <c r="B8" s="184"/>
      <c r="C8" s="184"/>
      <c r="D8" s="40">
        <f>D10+D9</f>
        <v>176747908</v>
      </c>
      <c r="E8" s="40">
        <f t="shared" ref="E8:F8" si="0">E10+E9</f>
        <v>65712739</v>
      </c>
      <c r="F8" s="40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39">
        <f>E9+F9</f>
        <v>33417277</v>
      </c>
      <c r="E9" s="39">
        <v>33417277</v>
      </c>
      <c r="F9" s="41"/>
    </row>
    <row r="10" spans="1:6" s="2" customFormat="1" x14ac:dyDescent="0.2">
      <c r="A10" s="184" t="s">
        <v>247</v>
      </c>
      <c r="B10" s="184"/>
      <c r="C10" s="184"/>
      <c r="D10" s="40">
        <f>SUM(D11:D155)-D93</f>
        <v>143330631</v>
      </c>
      <c r="E10" s="40">
        <f t="shared" ref="E10:F10" si="1">SUM(E11:E155)-E93</f>
        <v>32295462</v>
      </c>
      <c r="F10" s="40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39">
        <f t="shared" ref="D11:D70" si="2">E11+F11</f>
        <v>0</v>
      </c>
      <c r="E11" s="39">
        <v>0</v>
      </c>
      <c r="F11" s="39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39">
        <f t="shared" si="2"/>
        <v>0</v>
      </c>
      <c r="E12" s="39">
        <v>0</v>
      </c>
      <c r="F12" s="39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39">
        <f t="shared" si="2"/>
        <v>0</v>
      </c>
      <c r="E13" s="39">
        <v>0</v>
      </c>
      <c r="F13" s="39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39">
        <f t="shared" si="2"/>
        <v>0</v>
      </c>
      <c r="E14" s="39">
        <v>0</v>
      </c>
      <c r="F14" s="39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39">
        <f t="shared" si="2"/>
        <v>0</v>
      </c>
      <c r="E15" s="39">
        <v>0</v>
      </c>
      <c r="F15" s="39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39">
        <f t="shared" si="2"/>
        <v>9432159</v>
      </c>
      <c r="E16" s="39">
        <v>1824552</v>
      </c>
      <c r="F16" s="39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39">
        <f t="shared" si="2"/>
        <v>6349801</v>
      </c>
      <c r="E17" s="39">
        <v>3161226</v>
      </c>
      <c r="F17" s="39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39">
        <f t="shared" si="2"/>
        <v>0</v>
      </c>
      <c r="E18" s="39">
        <v>0</v>
      </c>
      <c r="F18" s="39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39">
        <f t="shared" si="2"/>
        <v>0</v>
      </c>
      <c r="E19" s="39">
        <v>0</v>
      </c>
      <c r="F19" s="39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39">
        <f t="shared" si="2"/>
        <v>0</v>
      </c>
      <c r="E20" s="39">
        <v>0</v>
      </c>
      <c r="F20" s="39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39">
        <f t="shared" si="2"/>
        <v>0</v>
      </c>
      <c r="E21" s="39">
        <v>0</v>
      </c>
      <c r="F21" s="39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39">
        <f t="shared" si="2"/>
        <v>0</v>
      </c>
      <c r="E22" s="39">
        <v>0</v>
      </c>
      <c r="F22" s="39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39">
        <f t="shared" si="2"/>
        <v>0</v>
      </c>
      <c r="E23" s="39">
        <v>0</v>
      </c>
      <c r="F23" s="39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39">
        <f t="shared" si="2"/>
        <v>0</v>
      </c>
      <c r="E24" s="39">
        <v>0</v>
      </c>
      <c r="F24" s="39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39">
        <f t="shared" si="2"/>
        <v>0</v>
      </c>
      <c r="E25" s="39">
        <v>0</v>
      </c>
      <c r="F25" s="39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39">
        <f t="shared" si="2"/>
        <v>0</v>
      </c>
      <c r="E26" s="39">
        <v>0</v>
      </c>
      <c r="F26" s="39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39">
        <f t="shared" si="2"/>
        <v>0</v>
      </c>
      <c r="E27" s="39">
        <v>0</v>
      </c>
      <c r="F27" s="39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39">
        <f t="shared" si="2"/>
        <v>9776254</v>
      </c>
      <c r="E28" s="39">
        <v>3037369</v>
      </c>
      <c r="F28" s="39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39">
        <f t="shared" si="2"/>
        <v>0</v>
      </c>
      <c r="E29" s="39">
        <v>0</v>
      </c>
      <c r="F29" s="39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39">
        <f t="shared" si="2"/>
        <v>0</v>
      </c>
      <c r="E30" s="39">
        <v>0</v>
      </c>
      <c r="F30" s="39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39">
        <f t="shared" si="2"/>
        <v>0</v>
      </c>
      <c r="E31" s="39">
        <v>0</v>
      </c>
      <c r="F31" s="39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39">
        <f t="shared" si="2"/>
        <v>7212781</v>
      </c>
      <c r="E32" s="39">
        <v>2882437</v>
      </c>
      <c r="F32" s="39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39">
        <f t="shared" si="2"/>
        <v>0</v>
      </c>
      <c r="E33" s="39">
        <v>0</v>
      </c>
      <c r="F33" s="39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39">
        <f t="shared" si="2"/>
        <v>0</v>
      </c>
      <c r="E34" s="39">
        <v>0</v>
      </c>
      <c r="F34" s="39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39">
        <f t="shared" si="2"/>
        <v>0</v>
      </c>
      <c r="E35" s="39">
        <v>0</v>
      </c>
      <c r="F35" s="39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39">
        <f t="shared" si="2"/>
        <v>9599060</v>
      </c>
      <c r="E36" s="39">
        <v>1337117</v>
      </c>
      <c r="F36" s="39">
        <v>8261943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39">
        <f t="shared" si="2"/>
        <v>221598</v>
      </c>
      <c r="E37" s="39">
        <v>86122</v>
      </c>
      <c r="F37" s="39">
        <v>135476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39">
        <f t="shared" si="2"/>
        <v>0</v>
      </c>
      <c r="E38" s="39">
        <v>0</v>
      </c>
      <c r="F38" s="39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39">
        <f t="shared" si="2"/>
        <v>0</v>
      </c>
      <c r="E39" s="39">
        <v>0</v>
      </c>
      <c r="F39" s="39">
        <v>0</v>
      </c>
    </row>
    <row r="40" spans="1:6" s="22" customFormat="1" x14ac:dyDescent="0.2">
      <c r="A40" s="25">
        <v>30</v>
      </c>
      <c r="B40" s="23" t="s">
        <v>98</v>
      </c>
      <c r="C40" s="38" t="s">
        <v>292</v>
      </c>
      <c r="D40" s="39">
        <f t="shared" si="2"/>
        <v>0</v>
      </c>
      <c r="E40" s="39">
        <v>0</v>
      </c>
      <c r="F40" s="39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39">
        <f t="shared" si="2"/>
        <v>0</v>
      </c>
      <c r="E41" s="39">
        <v>0</v>
      </c>
      <c r="F41" s="39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39">
        <f t="shared" si="2"/>
        <v>6462790</v>
      </c>
      <c r="E42" s="39">
        <v>444</v>
      </c>
      <c r="F42" s="39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39">
        <f t="shared" si="2"/>
        <v>6174386</v>
      </c>
      <c r="E43" s="39">
        <v>2800754</v>
      </c>
      <c r="F43" s="39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39">
        <f t="shared" si="2"/>
        <v>0</v>
      </c>
      <c r="E44" s="39">
        <v>0</v>
      </c>
      <c r="F44" s="39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39">
        <f t="shared" si="2"/>
        <v>0</v>
      </c>
      <c r="E45" s="39">
        <v>0</v>
      </c>
      <c r="F45" s="39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39">
        <f t="shared" si="2"/>
        <v>0</v>
      </c>
      <c r="E46" s="39">
        <v>0</v>
      </c>
      <c r="F46" s="39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39">
        <f t="shared" si="2"/>
        <v>0</v>
      </c>
      <c r="E47" s="39">
        <v>0</v>
      </c>
      <c r="F47" s="39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39">
        <f t="shared" si="2"/>
        <v>0</v>
      </c>
      <c r="E48" s="39">
        <v>0</v>
      </c>
      <c r="F48" s="39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39">
        <f t="shared" si="2"/>
        <v>0</v>
      </c>
      <c r="E49" s="39">
        <v>0</v>
      </c>
      <c r="F49" s="39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39">
        <f t="shared" si="2"/>
        <v>0</v>
      </c>
      <c r="E50" s="39">
        <v>0</v>
      </c>
      <c r="F50" s="39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39">
        <f t="shared" si="2"/>
        <v>0</v>
      </c>
      <c r="E51" s="39">
        <v>0</v>
      </c>
      <c r="F51" s="39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39">
        <f t="shared" si="2"/>
        <v>775340</v>
      </c>
      <c r="E52" s="39">
        <v>301872</v>
      </c>
      <c r="F52" s="39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39">
        <f t="shared" si="2"/>
        <v>11824345</v>
      </c>
      <c r="E53" s="39">
        <v>702741</v>
      </c>
      <c r="F53" s="39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39">
        <f t="shared" si="2"/>
        <v>0</v>
      </c>
      <c r="E54" s="39">
        <v>0</v>
      </c>
      <c r="F54" s="39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39">
        <f t="shared" si="2"/>
        <v>0</v>
      </c>
      <c r="E55" s="39">
        <v>0</v>
      </c>
      <c r="F55" s="39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39">
        <f t="shared" si="2"/>
        <v>0</v>
      </c>
      <c r="E56" s="39">
        <v>0</v>
      </c>
      <c r="F56" s="39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39">
        <f t="shared" si="2"/>
        <v>0</v>
      </c>
      <c r="E57" s="39">
        <v>0</v>
      </c>
      <c r="F57" s="39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39">
        <f t="shared" si="2"/>
        <v>0</v>
      </c>
      <c r="E58" s="39">
        <v>0</v>
      </c>
      <c r="F58" s="39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39">
        <f t="shared" si="2"/>
        <v>0</v>
      </c>
      <c r="E59" s="39">
        <v>0</v>
      </c>
      <c r="F59" s="39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39">
        <f t="shared" si="2"/>
        <v>0</v>
      </c>
      <c r="E60" s="39">
        <v>0</v>
      </c>
      <c r="F60" s="39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39">
        <f t="shared" si="2"/>
        <v>0</v>
      </c>
      <c r="E61" s="39">
        <v>0</v>
      </c>
      <c r="F61" s="39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39">
        <f t="shared" si="2"/>
        <v>0</v>
      </c>
      <c r="E62" s="39">
        <v>0</v>
      </c>
      <c r="F62" s="39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39">
        <f t="shared" si="2"/>
        <v>0</v>
      </c>
      <c r="E63" s="39">
        <v>0</v>
      </c>
      <c r="F63" s="39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39">
        <f t="shared" si="2"/>
        <v>0</v>
      </c>
      <c r="E64" s="39">
        <v>0</v>
      </c>
      <c r="F64" s="39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39">
        <f t="shared" si="2"/>
        <v>0</v>
      </c>
      <c r="E65" s="39">
        <v>0</v>
      </c>
      <c r="F65" s="39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39">
        <f t="shared" si="2"/>
        <v>0</v>
      </c>
      <c r="E66" s="39">
        <v>0</v>
      </c>
      <c r="F66" s="39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39">
        <f t="shared" si="2"/>
        <v>0</v>
      </c>
      <c r="E67" s="39">
        <v>0</v>
      </c>
      <c r="F67" s="39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39">
        <f t="shared" si="2"/>
        <v>0</v>
      </c>
      <c r="E68" s="39">
        <v>0</v>
      </c>
      <c r="F68" s="39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39">
        <f t="shared" si="2"/>
        <v>0</v>
      </c>
      <c r="E69" s="39">
        <v>0</v>
      </c>
      <c r="F69" s="39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39">
        <f t="shared" si="2"/>
        <v>0</v>
      </c>
      <c r="E70" s="39">
        <v>0</v>
      </c>
      <c r="F70" s="39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39">
        <f t="shared" ref="D71:D134" si="3">E71+F71</f>
        <v>0</v>
      </c>
      <c r="E71" s="39">
        <v>0</v>
      </c>
      <c r="F71" s="39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39">
        <f t="shared" si="3"/>
        <v>0</v>
      </c>
      <c r="E72" s="39">
        <v>0</v>
      </c>
      <c r="F72" s="39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39">
        <f t="shared" si="3"/>
        <v>0</v>
      </c>
      <c r="E73" s="39">
        <v>0</v>
      </c>
      <c r="F73" s="39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39">
        <f t="shared" si="3"/>
        <v>0</v>
      </c>
      <c r="E74" s="39">
        <v>0</v>
      </c>
      <c r="F74" s="39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39">
        <f t="shared" si="3"/>
        <v>0</v>
      </c>
      <c r="E75" s="39">
        <v>0</v>
      </c>
      <c r="F75" s="39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39">
        <f t="shared" si="3"/>
        <v>0</v>
      </c>
      <c r="E76" s="39">
        <v>0</v>
      </c>
      <c r="F76" s="39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39">
        <f t="shared" si="3"/>
        <v>0</v>
      </c>
      <c r="E77" s="39">
        <v>0</v>
      </c>
      <c r="F77" s="39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39">
        <f t="shared" si="3"/>
        <v>0</v>
      </c>
      <c r="E78" s="39">
        <v>0</v>
      </c>
      <c r="F78" s="39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39">
        <f t="shared" si="3"/>
        <v>0</v>
      </c>
      <c r="E79" s="39">
        <v>0</v>
      </c>
      <c r="F79" s="39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39">
        <f t="shared" si="3"/>
        <v>0</v>
      </c>
      <c r="E80" s="39">
        <v>0</v>
      </c>
      <c r="F80" s="39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39">
        <f t="shared" si="3"/>
        <v>0</v>
      </c>
      <c r="E81" s="39">
        <v>0</v>
      </c>
      <c r="F81" s="39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39">
        <f t="shared" si="3"/>
        <v>0</v>
      </c>
      <c r="E82" s="39">
        <v>0</v>
      </c>
      <c r="F82" s="39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39">
        <f t="shared" si="3"/>
        <v>0</v>
      </c>
      <c r="E83" s="39">
        <v>0</v>
      </c>
      <c r="F83" s="39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39">
        <f t="shared" si="3"/>
        <v>0</v>
      </c>
      <c r="E84" s="39">
        <v>0</v>
      </c>
      <c r="F84" s="39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39">
        <f t="shared" si="3"/>
        <v>0</v>
      </c>
      <c r="E85" s="39">
        <v>0</v>
      </c>
      <c r="F85" s="39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39">
        <f t="shared" si="3"/>
        <v>0</v>
      </c>
      <c r="E86" s="39">
        <v>0</v>
      </c>
      <c r="F86" s="39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39">
        <f t="shared" si="3"/>
        <v>0</v>
      </c>
      <c r="E87" s="39">
        <v>0</v>
      </c>
      <c r="F87" s="39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39">
        <f t="shared" si="3"/>
        <v>15745830</v>
      </c>
      <c r="E88" s="39">
        <v>2124205</v>
      </c>
      <c r="F88" s="39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39">
        <f t="shared" si="3"/>
        <v>0</v>
      </c>
      <c r="E89" s="39">
        <v>0</v>
      </c>
      <c r="F89" s="39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39">
        <f t="shared" si="3"/>
        <v>0</v>
      </c>
      <c r="E90" s="39">
        <v>0</v>
      </c>
      <c r="F90" s="39">
        <v>0</v>
      </c>
    </row>
    <row r="91" spans="1:6" s="1" customFormat="1" x14ac:dyDescent="0.2">
      <c r="A91" s="25">
        <v>81</v>
      </c>
      <c r="B91" s="12" t="s">
        <v>152</v>
      </c>
      <c r="C91" s="21" t="s">
        <v>380</v>
      </c>
      <c r="D91" s="39">
        <f t="shared" si="3"/>
        <v>0</v>
      </c>
      <c r="E91" s="39">
        <v>0</v>
      </c>
      <c r="F91" s="39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39">
        <f t="shared" si="3"/>
        <v>0</v>
      </c>
      <c r="E92" s="39">
        <v>0</v>
      </c>
      <c r="F92" s="39">
        <v>0</v>
      </c>
    </row>
    <row r="93" spans="1:6" s="1" customFormat="1" ht="24" x14ac:dyDescent="0.2">
      <c r="A93" s="165">
        <v>83</v>
      </c>
      <c r="B93" s="168" t="s">
        <v>154</v>
      </c>
      <c r="C93" s="17" t="s">
        <v>274</v>
      </c>
      <c r="D93" s="39">
        <f t="shared" si="3"/>
        <v>266167</v>
      </c>
      <c r="E93" s="39">
        <v>83903</v>
      </c>
      <c r="F93" s="39">
        <v>182264</v>
      </c>
    </row>
    <row r="94" spans="1:6" s="1" customFormat="1" ht="36" x14ac:dyDescent="0.2">
      <c r="A94" s="166"/>
      <c r="B94" s="169"/>
      <c r="C94" s="10" t="s">
        <v>378</v>
      </c>
      <c r="D94" s="39">
        <f t="shared" si="3"/>
        <v>266167</v>
      </c>
      <c r="E94" s="39">
        <v>83903</v>
      </c>
      <c r="F94" s="39">
        <v>182264</v>
      </c>
    </row>
    <row r="95" spans="1:6" s="1" customFormat="1" ht="24" x14ac:dyDescent="0.2">
      <c r="A95" s="166"/>
      <c r="B95" s="169"/>
      <c r="C95" s="10" t="s">
        <v>275</v>
      </c>
      <c r="D95" s="39">
        <f t="shared" si="3"/>
        <v>0</v>
      </c>
      <c r="E95" s="39">
        <v>0</v>
      </c>
      <c r="F95" s="39">
        <v>0</v>
      </c>
    </row>
    <row r="96" spans="1:6" s="1" customFormat="1" ht="36" x14ac:dyDescent="0.2">
      <c r="A96" s="167"/>
      <c r="B96" s="170"/>
      <c r="C96" s="28" t="s">
        <v>379</v>
      </c>
      <c r="D96" s="39">
        <f t="shared" si="3"/>
        <v>0</v>
      </c>
      <c r="E96" s="39">
        <v>0</v>
      </c>
      <c r="F96" s="39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39">
        <f t="shared" si="3"/>
        <v>0</v>
      </c>
      <c r="E97" s="39">
        <v>0</v>
      </c>
      <c r="F97" s="39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39">
        <f t="shared" si="3"/>
        <v>0</v>
      </c>
      <c r="E98" s="39">
        <v>0</v>
      </c>
      <c r="F98" s="39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39">
        <f t="shared" si="3"/>
        <v>0</v>
      </c>
      <c r="E99" s="39">
        <v>0</v>
      </c>
      <c r="F99" s="39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39">
        <f t="shared" si="3"/>
        <v>0</v>
      </c>
      <c r="E100" s="39">
        <v>0</v>
      </c>
      <c r="F100" s="39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39">
        <f t="shared" si="3"/>
        <v>0</v>
      </c>
      <c r="E101" s="39">
        <v>0</v>
      </c>
      <c r="F101" s="39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39">
        <f t="shared" si="3"/>
        <v>0</v>
      </c>
      <c r="E102" s="39">
        <v>0</v>
      </c>
      <c r="F102" s="39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39">
        <f t="shared" si="3"/>
        <v>0</v>
      </c>
      <c r="E103" s="39">
        <v>0</v>
      </c>
      <c r="F103" s="39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39">
        <f t="shared" si="3"/>
        <v>0</v>
      </c>
      <c r="E104" s="39">
        <v>0</v>
      </c>
      <c r="F104" s="39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39">
        <f t="shared" si="3"/>
        <v>0</v>
      </c>
      <c r="E105" s="39">
        <v>0</v>
      </c>
      <c r="F105" s="39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39">
        <f t="shared" si="3"/>
        <v>0</v>
      </c>
      <c r="E106" s="39">
        <v>0</v>
      </c>
      <c r="F106" s="39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39">
        <f t="shared" si="3"/>
        <v>0</v>
      </c>
      <c r="E107" s="39">
        <v>0</v>
      </c>
      <c r="F107" s="39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39">
        <f t="shared" si="3"/>
        <v>0</v>
      </c>
      <c r="E108" s="39">
        <v>0</v>
      </c>
      <c r="F108" s="39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39">
        <f t="shared" si="3"/>
        <v>0</v>
      </c>
      <c r="E109" s="39">
        <v>0</v>
      </c>
      <c r="F109" s="39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39">
        <f t="shared" si="3"/>
        <v>0</v>
      </c>
      <c r="E110" s="39">
        <v>0</v>
      </c>
      <c r="F110" s="39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39">
        <f t="shared" si="3"/>
        <v>0</v>
      </c>
      <c r="E111" s="39">
        <v>0</v>
      </c>
      <c r="F111" s="39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39">
        <f t="shared" si="3"/>
        <v>0</v>
      </c>
      <c r="E112" s="39">
        <v>0</v>
      </c>
      <c r="F112" s="39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39">
        <f t="shared" si="3"/>
        <v>0</v>
      </c>
      <c r="E113" s="39">
        <v>0</v>
      </c>
      <c r="F113" s="39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39">
        <f t="shared" si="3"/>
        <v>0</v>
      </c>
      <c r="E114" s="39">
        <v>0</v>
      </c>
      <c r="F114" s="39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39">
        <f t="shared" si="3"/>
        <v>0</v>
      </c>
      <c r="E115" s="39">
        <v>0</v>
      </c>
      <c r="F115" s="39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39">
        <f t="shared" si="3"/>
        <v>0</v>
      </c>
      <c r="E116" s="39">
        <v>0</v>
      </c>
      <c r="F116" s="39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39">
        <f t="shared" si="3"/>
        <v>0</v>
      </c>
      <c r="E117" s="39">
        <v>0</v>
      </c>
      <c r="F117" s="39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39">
        <f t="shared" si="3"/>
        <v>0</v>
      </c>
      <c r="E118" s="39">
        <v>0</v>
      </c>
      <c r="F118" s="39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39">
        <f t="shared" si="3"/>
        <v>0</v>
      </c>
      <c r="E119" s="39">
        <v>0</v>
      </c>
      <c r="F119" s="39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39">
        <f t="shared" si="3"/>
        <v>0</v>
      </c>
      <c r="E120" s="39">
        <v>0</v>
      </c>
      <c r="F120" s="39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39">
        <f t="shared" si="3"/>
        <v>0</v>
      </c>
      <c r="E121" s="39">
        <v>0</v>
      </c>
      <c r="F121" s="39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39">
        <f t="shared" si="3"/>
        <v>0</v>
      </c>
      <c r="E122" s="39">
        <v>0</v>
      </c>
      <c r="F122" s="39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39">
        <f t="shared" si="3"/>
        <v>0</v>
      </c>
      <c r="E123" s="39">
        <v>0</v>
      </c>
      <c r="F123" s="39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39">
        <f t="shared" si="3"/>
        <v>0</v>
      </c>
      <c r="E124" s="39">
        <v>0</v>
      </c>
      <c r="F124" s="39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39">
        <f t="shared" si="3"/>
        <v>0</v>
      </c>
      <c r="E125" s="39">
        <v>0</v>
      </c>
      <c r="F125" s="39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39">
        <f t="shared" si="3"/>
        <v>0</v>
      </c>
      <c r="E126" s="39">
        <v>0</v>
      </c>
      <c r="F126" s="39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39">
        <f t="shared" si="3"/>
        <v>0</v>
      </c>
      <c r="E127" s="39">
        <v>0</v>
      </c>
      <c r="F127" s="39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39">
        <f t="shared" si="3"/>
        <v>0</v>
      </c>
      <c r="E128" s="39">
        <v>0</v>
      </c>
      <c r="F128" s="39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39">
        <f t="shared" si="3"/>
        <v>0</v>
      </c>
      <c r="E129" s="39">
        <v>0</v>
      </c>
      <c r="F129" s="39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39">
        <f t="shared" si="3"/>
        <v>0</v>
      </c>
      <c r="E130" s="39">
        <v>0</v>
      </c>
      <c r="F130" s="39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39">
        <f t="shared" si="3"/>
        <v>0</v>
      </c>
      <c r="E131" s="39">
        <v>0</v>
      </c>
      <c r="F131" s="39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39">
        <f t="shared" si="3"/>
        <v>0</v>
      </c>
      <c r="E132" s="39">
        <v>0</v>
      </c>
      <c r="F132" s="39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39">
        <f t="shared" si="3"/>
        <v>0</v>
      </c>
      <c r="E133" s="39">
        <v>0</v>
      </c>
      <c r="F133" s="39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39">
        <f t="shared" si="3"/>
        <v>0</v>
      </c>
      <c r="E134" s="39">
        <v>0</v>
      </c>
      <c r="F134" s="39">
        <v>0</v>
      </c>
    </row>
    <row r="135" spans="1:6" s="1" customFormat="1" ht="24" x14ac:dyDescent="0.2">
      <c r="A135" s="25">
        <v>122</v>
      </c>
      <c r="B135" s="26" t="s">
        <v>211</v>
      </c>
      <c r="C135" s="50" t="s">
        <v>377</v>
      </c>
      <c r="D135" s="39">
        <f t="shared" ref="D135:D155" si="4">E135+F135</f>
        <v>0</v>
      </c>
      <c r="E135" s="39">
        <v>0</v>
      </c>
      <c r="F135" s="39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39">
        <f t="shared" si="4"/>
        <v>4402113</v>
      </c>
      <c r="E136" s="39">
        <v>213530</v>
      </c>
      <c r="F136" s="39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39">
        <f t="shared" si="4"/>
        <v>5708248</v>
      </c>
      <c r="E137" s="39">
        <v>332504</v>
      </c>
      <c r="F137" s="39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39">
        <f t="shared" si="4"/>
        <v>0</v>
      </c>
      <c r="E138" s="39">
        <v>0</v>
      </c>
      <c r="F138" s="39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39">
        <f t="shared" si="4"/>
        <v>0</v>
      </c>
      <c r="E139" s="39">
        <v>0</v>
      </c>
      <c r="F139" s="39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39">
        <f t="shared" si="4"/>
        <v>7078310</v>
      </c>
      <c r="E140" s="39">
        <v>453253</v>
      </c>
      <c r="F140" s="39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39">
        <f t="shared" si="4"/>
        <v>0</v>
      </c>
      <c r="E141" s="39">
        <v>0</v>
      </c>
      <c r="F141" s="39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39">
        <f t="shared" si="4"/>
        <v>18740186</v>
      </c>
      <c r="E142" s="39">
        <v>9710081</v>
      </c>
      <c r="F142" s="39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39">
        <f t="shared" si="4"/>
        <v>0</v>
      </c>
      <c r="E143" s="39">
        <v>0</v>
      </c>
      <c r="F143" s="39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39">
        <f t="shared" si="4"/>
        <v>0</v>
      </c>
      <c r="E144" s="39">
        <v>0</v>
      </c>
      <c r="F144" s="39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39">
        <f t="shared" si="4"/>
        <v>5159299</v>
      </c>
      <c r="E145" s="39">
        <v>1184405</v>
      </c>
      <c r="F145" s="39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39">
        <f t="shared" si="4"/>
        <v>5032303</v>
      </c>
      <c r="E146" s="39">
        <v>417738</v>
      </c>
      <c r="F146" s="39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39">
        <f t="shared" si="4"/>
        <v>13369661</v>
      </c>
      <c r="E147" s="39">
        <v>1641209</v>
      </c>
      <c r="F147" s="39">
        <v>11728452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39">
        <f t="shared" si="4"/>
        <v>0</v>
      </c>
      <c r="E148" s="39">
        <v>0</v>
      </c>
      <c r="F148" s="39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39">
        <f t="shared" si="4"/>
        <v>0</v>
      </c>
      <c r="E149" s="39">
        <v>0</v>
      </c>
      <c r="F149" s="39">
        <v>0</v>
      </c>
    </row>
    <row r="150" spans="1:56" ht="12.75" x14ac:dyDescent="0.2">
      <c r="A150" s="25">
        <v>137</v>
      </c>
      <c r="B150" s="31" t="s">
        <v>278</v>
      </c>
      <c r="C150" s="32" t="s">
        <v>279</v>
      </c>
      <c r="D150" s="39">
        <f t="shared" si="4"/>
        <v>0</v>
      </c>
      <c r="E150" s="39">
        <v>0</v>
      </c>
      <c r="F150" s="39">
        <v>0</v>
      </c>
    </row>
    <row r="151" spans="1:56" ht="12.75" x14ac:dyDescent="0.2">
      <c r="A151" s="25">
        <v>138</v>
      </c>
      <c r="B151" s="33" t="s">
        <v>280</v>
      </c>
      <c r="C151" s="34" t="s">
        <v>281</v>
      </c>
      <c r="D151" s="39">
        <f t="shared" si="4"/>
        <v>0</v>
      </c>
      <c r="E151" s="39">
        <v>0</v>
      </c>
      <c r="F151" s="39">
        <v>0</v>
      </c>
    </row>
    <row r="152" spans="1:56" ht="12.75" x14ac:dyDescent="0.2">
      <c r="A152" s="25">
        <v>139</v>
      </c>
      <c r="B152" s="35" t="s">
        <v>282</v>
      </c>
      <c r="C152" s="36" t="s">
        <v>283</v>
      </c>
      <c r="D152" s="39">
        <f t="shared" si="4"/>
        <v>0</v>
      </c>
      <c r="E152" s="39">
        <v>0</v>
      </c>
      <c r="F152" s="39">
        <v>0</v>
      </c>
    </row>
    <row r="153" spans="1:56" x14ac:dyDescent="0.2">
      <c r="A153" s="25">
        <v>140</v>
      </c>
      <c r="B153" s="25" t="s">
        <v>288</v>
      </c>
      <c r="C153" s="37" t="s">
        <v>289</v>
      </c>
      <c r="D153" s="39">
        <f t="shared" si="4"/>
        <v>0</v>
      </c>
      <c r="E153" s="39">
        <v>0</v>
      </c>
      <c r="F153" s="39">
        <v>0</v>
      </c>
    </row>
    <row r="154" spans="1:56" x14ac:dyDescent="0.2">
      <c r="A154" s="25">
        <v>141</v>
      </c>
      <c r="B154" s="85" t="s">
        <v>395</v>
      </c>
      <c r="C154" s="37" t="s">
        <v>394</v>
      </c>
      <c r="D154" s="39">
        <f t="shared" si="4"/>
        <v>0</v>
      </c>
      <c r="E154" s="39">
        <v>0</v>
      </c>
      <c r="F154" s="39">
        <v>0</v>
      </c>
    </row>
    <row r="155" spans="1:56" x14ac:dyDescent="0.2">
      <c r="A155" s="25">
        <v>142</v>
      </c>
      <c r="B155" s="88" t="s">
        <v>407</v>
      </c>
      <c r="C155" s="37" t="s">
        <v>406</v>
      </c>
      <c r="D155" s="39">
        <f t="shared" si="4"/>
        <v>0</v>
      </c>
      <c r="E155" s="39">
        <v>0</v>
      </c>
      <c r="F155" s="39">
        <v>0</v>
      </c>
    </row>
    <row r="156" spans="1:56" s="4" customFormat="1" x14ac:dyDescent="0.2">
      <c r="A156" s="6"/>
      <c r="B156" s="6"/>
      <c r="C156" s="7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F98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08" sqref="E10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206" t="s">
        <v>405</v>
      </c>
      <c r="B2" s="206"/>
      <c r="C2" s="206"/>
      <c r="D2" s="206"/>
      <c r="E2" s="206"/>
      <c r="F2" s="206"/>
    </row>
    <row r="3" spans="1:6" x14ac:dyDescent="0.2">
      <c r="C3" s="9"/>
      <c r="F3" s="8" t="s">
        <v>308</v>
      </c>
    </row>
    <row r="4" spans="1:6" s="2" customFormat="1" ht="15.75" customHeight="1" x14ac:dyDescent="0.2">
      <c r="A4" s="196" t="s">
        <v>46</v>
      </c>
      <c r="B4" s="196" t="s">
        <v>59</v>
      </c>
      <c r="C4" s="197" t="s">
        <v>47</v>
      </c>
      <c r="D4" s="238" t="s">
        <v>347</v>
      </c>
      <c r="E4" s="238"/>
      <c r="F4" s="238"/>
    </row>
    <row r="5" spans="1:6" ht="25.5" customHeight="1" x14ac:dyDescent="0.2">
      <c r="A5" s="196"/>
      <c r="B5" s="196"/>
      <c r="C5" s="197"/>
      <c r="D5" s="238" t="s">
        <v>303</v>
      </c>
      <c r="E5" s="238" t="s">
        <v>389</v>
      </c>
      <c r="F5" s="235" t="s">
        <v>390</v>
      </c>
    </row>
    <row r="6" spans="1:6" ht="14.25" customHeight="1" x14ac:dyDescent="0.2">
      <c r="A6" s="196"/>
      <c r="B6" s="196"/>
      <c r="C6" s="197"/>
      <c r="D6" s="238"/>
      <c r="E6" s="238"/>
      <c r="F6" s="236"/>
    </row>
    <row r="7" spans="1:6" ht="21.75" customHeight="1" x14ac:dyDescent="0.2">
      <c r="A7" s="196"/>
      <c r="B7" s="196"/>
      <c r="C7" s="197"/>
      <c r="D7" s="238"/>
      <c r="E7" s="238"/>
      <c r="F7" s="237"/>
    </row>
    <row r="8" spans="1:6" s="2" customFormat="1" x14ac:dyDescent="0.2">
      <c r="A8" s="184" t="s">
        <v>247</v>
      </c>
      <c r="B8" s="184"/>
      <c r="C8" s="184"/>
      <c r="D8" s="40">
        <f>SUM(D9:D98)-D71</f>
        <v>0</v>
      </c>
      <c r="E8" s="40">
        <f>SUM(E9:E98)-E71</f>
        <v>-181620483</v>
      </c>
      <c r="F8" s="40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39">
        <f>E9+F9</f>
        <v>-895519</v>
      </c>
      <c r="E9" s="39">
        <v>-895519</v>
      </c>
      <c r="F9" s="39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39">
        <f t="shared" ref="D10:D62" si="0">E10+F10</f>
        <v>-909519</v>
      </c>
      <c r="E10" s="39">
        <v>-909519</v>
      </c>
      <c r="F10" s="39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39">
        <f t="shared" si="0"/>
        <v>-2739716</v>
      </c>
      <c r="E11" s="42">
        <v>-2739716</v>
      </c>
      <c r="F11" s="42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39">
        <f t="shared" si="0"/>
        <v>-994953</v>
      </c>
      <c r="E12" s="39">
        <v>-994953</v>
      </c>
      <c r="F12" s="39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39">
        <f t="shared" si="0"/>
        <v>-1070661</v>
      </c>
      <c r="E13" s="39">
        <v>-1070661</v>
      </c>
      <c r="F13" s="39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39">
        <f t="shared" si="0"/>
        <v>5519162</v>
      </c>
      <c r="E14" s="42">
        <v>-6924618</v>
      </c>
      <c r="F14" s="42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39">
        <f t="shared" si="0"/>
        <v>2471382</v>
      </c>
      <c r="E15" s="39">
        <v>-2744177</v>
      </c>
      <c r="F15" s="39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39">
        <f t="shared" si="0"/>
        <v>-1145484</v>
      </c>
      <c r="E16" s="39">
        <v>-1145484</v>
      </c>
      <c r="F16" s="39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39">
        <f t="shared" si="0"/>
        <v>-997949</v>
      </c>
      <c r="E17" s="39">
        <v>-997949</v>
      </c>
      <c r="F17" s="39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39">
        <f t="shared" si="0"/>
        <v>-1275556</v>
      </c>
      <c r="E18" s="39">
        <v>-1275556</v>
      </c>
      <c r="F18" s="39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39">
        <f t="shared" si="0"/>
        <v>-1041024</v>
      </c>
      <c r="E19" s="39">
        <v>-1041024</v>
      </c>
      <c r="F19" s="39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39">
        <f t="shared" si="0"/>
        <v>-2038196</v>
      </c>
      <c r="E20" s="39">
        <v>-2038196</v>
      </c>
      <c r="F20" s="39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39">
        <f t="shared" si="0"/>
        <v>-1346867</v>
      </c>
      <c r="E21" s="39">
        <v>-1346867</v>
      </c>
      <c r="F21" s="39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39">
        <f t="shared" si="0"/>
        <v>-1982118</v>
      </c>
      <c r="E22" s="39">
        <v>-1982118</v>
      </c>
      <c r="F22" s="39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39">
        <f t="shared" si="0"/>
        <v>-2584095</v>
      </c>
      <c r="E23" s="39">
        <v>-2584095</v>
      </c>
      <c r="F23" s="39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39">
        <f t="shared" si="0"/>
        <v>6533131</v>
      </c>
      <c r="E24" s="42">
        <v>-4489679</v>
      </c>
      <c r="F24" s="42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39">
        <f t="shared" si="0"/>
        <v>-823966</v>
      </c>
      <c r="E25" s="39">
        <v>-823966</v>
      </c>
      <c r="F25" s="39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39">
        <f t="shared" si="0"/>
        <v>-643424</v>
      </c>
      <c r="E26" s="39">
        <v>-643424</v>
      </c>
      <c r="F26" s="39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39">
        <f t="shared" si="0"/>
        <v>-3312786</v>
      </c>
      <c r="E27" s="43">
        <v>-3312786</v>
      </c>
      <c r="F27" s="43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39">
        <f t="shared" si="0"/>
        <v>4497375</v>
      </c>
      <c r="E28" s="42">
        <v>-2585779</v>
      </c>
      <c r="F28" s="42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39">
        <f t="shared" si="0"/>
        <v>-1174110</v>
      </c>
      <c r="E29" s="42">
        <v>-1174110</v>
      </c>
      <c r="F29" s="42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39">
        <f t="shared" si="0"/>
        <v>-5132783</v>
      </c>
      <c r="E30" s="39">
        <v>-5132783</v>
      </c>
      <c r="F30" s="39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39">
        <f t="shared" si="0"/>
        <v>12841544</v>
      </c>
      <c r="E31" s="39">
        <v>-5997750</v>
      </c>
      <c r="F31" s="39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39">
        <f t="shared" si="0"/>
        <v>-1827844</v>
      </c>
      <c r="E32" s="39">
        <v>-1827844</v>
      </c>
      <c r="F32" s="39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39">
        <f t="shared" si="0"/>
        <v>-386421</v>
      </c>
      <c r="E33" s="42">
        <v>-386421</v>
      </c>
      <c r="F33" s="42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39">
        <f t="shared" si="0"/>
        <v>6845736</v>
      </c>
      <c r="E34" s="42">
        <v>-3724738</v>
      </c>
      <c r="F34" s="42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39">
        <f t="shared" si="0"/>
        <v>220882</v>
      </c>
      <c r="E35" s="43">
        <v>-5297376</v>
      </c>
      <c r="F35" s="43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39">
        <f t="shared" si="0"/>
        <v>-1156950</v>
      </c>
      <c r="E36" s="39">
        <v>-1156950</v>
      </c>
      <c r="F36" s="39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39">
        <f t="shared" si="0"/>
        <v>-3635006</v>
      </c>
      <c r="E37" s="39">
        <v>-3635006</v>
      </c>
      <c r="F37" s="39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39">
        <f t="shared" si="0"/>
        <v>-1511442</v>
      </c>
      <c r="E38" s="39">
        <v>-1511442</v>
      </c>
      <c r="F38" s="39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39">
        <f t="shared" si="0"/>
        <v>-3600114</v>
      </c>
      <c r="E39" s="43">
        <v>-3600114</v>
      </c>
      <c r="F39" s="43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39">
        <f t="shared" si="0"/>
        <v>-1366148</v>
      </c>
      <c r="E40" s="39">
        <v>-1366148</v>
      </c>
      <c r="F40" s="39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39">
        <f t="shared" si="0"/>
        <v>-855567</v>
      </c>
      <c r="E41" s="39">
        <v>-855567</v>
      </c>
      <c r="F41" s="39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39">
        <f t="shared" si="0"/>
        <v>-1503771</v>
      </c>
      <c r="E42" s="39">
        <v>-1503771</v>
      </c>
      <c r="F42" s="39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39">
        <f t="shared" si="0"/>
        <v>-694432</v>
      </c>
      <c r="E43" s="39">
        <v>-694432</v>
      </c>
      <c r="F43" s="39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39">
        <f t="shared" si="0"/>
        <v>7399</v>
      </c>
      <c r="E44" s="39">
        <v>-767054</v>
      </c>
      <c r="F44" s="39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39">
        <f t="shared" si="0"/>
        <v>13623159</v>
      </c>
      <c r="E45" s="42">
        <v>-4568474</v>
      </c>
      <c r="F45" s="42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39">
        <f t="shared" si="0"/>
        <v>-1251252</v>
      </c>
      <c r="E46" s="39">
        <v>-1251252</v>
      </c>
      <c r="F46" s="39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39">
        <f t="shared" si="0"/>
        <v>-3913813</v>
      </c>
      <c r="E47" s="39">
        <v>-3913813</v>
      </c>
      <c r="F47" s="39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39">
        <f t="shared" si="0"/>
        <v>-937252</v>
      </c>
      <c r="E48" s="39">
        <v>-937252</v>
      </c>
      <c r="F48" s="39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39">
        <f t="shared" si="0"/>
        <v>-1468404</v>
      </c>
      <c r="E49" s="39">
        <v>-1468404</v>
      </c>
      <c r="F49" s="39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39">
        <f t="shared" si="0"/>
        <v>-1715130</v>
      </c>
      <c r="E50" s="39">
        <v>-1715130</v>
      </c>
      <c r="F50" s="39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39">
        <f t="shared" si="0"/>
        <v>-603015</v>
      </c>
      <c r="E51" s="39">
        <v>-603015</v>
      </c>
      <c r="F51" s="39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39">
        <f t="shared" si="0"/>
        <v>-1184285</v>
      </c>
      <c r="E52" s="39">
        <v>-1184285</v>
      </c>
      <c r="F52" s="39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39">
        <f t="shared" si="0"/>
        <v>-1794474</v>
      </c>
      <c r="E53" s="39">
        <v>-1794474</v>
      </c>
      <c r="F53" s="39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39">
        <f t="shared" si="0"/>
        <v>-5806527</v>
      </c>
      <c r="E54" s="39">
        <v>-5806527</v>
      </c>
      <c r="F54" s="39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39">
        <f t="shared" si="0"/>
        <v>-977366</v>
      </c>
      <c r="E55" s="39">
        <v>-977366</v>
      </c>
      <c r="F55" s="39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39">
        <f t="shared" si="0"/>
        <v>-1626778</v>
      </c>
      <c r="E56" s="39">
        <v>-1626778</v>
      </c>
      <c r="F56" s="39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39">
        <f t="shared" si="0"/>
        <v>-1292276</v>
      </c>
      <c r="E57" s="39">
        <v>-1292276</v>
      </c>
      <c r="F57" s="39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39">
        <f t="shared" si="0"/>
        <v>-1837369</v>
      </c>
      <c r="E58" s="39">
        <v>-1837369</v>
      </c>
      <c r="F58" s="39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39">
        <f t="shared" si="0"/>
        <v>-2326829</v>
      </c>
      <c r="E59" s="39">
        <v>-2326829</v>
      </c>
      <c r="F59" s="39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39">
        <f t="shared" si="0"/>
        <v>-933544</v>
      </c>
      <c r="E60" s="39">
        <v>-933544</v>
      </c>
      <c r="F60" s="39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39">
        <f t="shared" si="0"/>
        <v>-3560216</v>
      </c>
      <c r="E61" s="39">
        <v>-3560216</v>
      </c>
      <c r="F61" s="39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39">
        <f t="shared" si="0"/>
        <v>-2276313</v>
      </c>
      <c r="E62" s="39">
        <v>-2276313</v>
      </c>
      <c r="F62" s="39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39">
        <f t="shared" ref="D63:D93" si="1">E63+F63</f>
        <v>-4974055</v>
      </c>
      <c r="E63" s="39">
        <v>-4974055</v>
      </c>
      <c r="F63" s="39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39">
        <f t="shared" si="1"/>
        <v>-3624299</v>
      </c>
      <c r="E64" s="39">
        <v>-3624299</v>
      </c>
      <c r="F64" s="39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39">
        <f t="shared" si="1"/>
        <v>-6850290</v>
      </c>
      <c r="E65" s="39">
        <v>-6850290</v>
      </c>
      <c r="F65" s="39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39">
        <f t="shared" si="1"/>
        <v>-3877550</v>
      </c>
      <c r="E66" s="39">
        <v>-3877550</v>
      </c>
      <c r="F66" s="39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39">
        <f t="shared" si="1"/>
        <v>-1137141</v>
      </c>
      <c r="E67" s="39">
        <v>-1137141</v>
      </c>
      <c r="F67" s="39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39">
        <f t="shared" si="1"/>
        <v>15957787</v>
      </c>
      <c r="E68" s="39">
        <v>-6323137</v>
      </c>
      <c r="F68" s="39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39">
        <f t="shared" si="1"/>
        <v>-1344797</v>
      </c>
      <c r="E69" s="39">
        <v>-1344797</v>
      </c>
      <c r="F69" s="39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39">
        <f t="shared" si="1"/>
        <v>-5135302</v>
      </c>
      <c r="E70" s="39">
        <v>-5135302</v>
      </c>
      <c r="F70" s="39">
        <v>0</v>
      </c>
    </row>
    <row r="71" spans="1:6" s="1" customFormat="1" ht="24" x14ac:dyDescent="0.2">
      <c r="A71" s="165">
        <v>63</v>
      </c>
      <c r="B71" s="168" t="s">
        <v>154</v>
      </c>
      <c r="C71" s="17" t="s">
        <v>274</v>
      </c>
      <c r="D71" s="39">
        <f t="shared" si="1"/>
        <v>21871</v>
      </c>
      <c r="E71" s="39">
        <v>-276259</v>
      </c>
      <c r="F71" s="39">
        <v>298130</v>
      </c>
    </row>
    <row r="72" spans="1:6" s="1" customFormat="1" ht="36" x14ac:dyDescent="0.2">
      <c r="A72" s="166"/>
      <c r="B72" s="169"/>
      <c r="C72" s="10" t="s">
        <v>378</v>
      </c>
      <c r="D72" s="39">
        <f t="shared" si="1"/>
        <v>21871</v>
      </c>
      <c r="E72" s="39">
        <v>-276259</v>
      </c>
      <c r="F72" s="39">
        <v>298130</v>
      </c>
    </row>
    <row r="73" spans="1:6" s="1" customFormat="1" ht="24" x14ac:dyDescent="0.2">
      <c r="A73" s="166"/>
      <c r="B73" s="169"/>
      <c r="C73" s="10" t="s">
        <v>275</v>
      </c>
      <c r="D73" s="39">
        <f t="shared" si="1"/>
        <v>0</v>
      </c>
      <c r="E73" s="39">
        <v>0</v>
      </c>
      <c r="F73" s="39">
        <v>0</v>
      </c>
    </row>
    <row r="74" spans="1:6" s="1" customFormat="1" ht="36" x14ac:dyDescent="0.2">
      <c r="A74" s="167"/>
      <c r="B74" s="170"/>
      <c r="C74" s="28" t="s">
        <v>379</v>
      </c>
      <c r="D74" s="39">
        <f t="shared" si="1"/>
        <v>0</v>
      </c>
      <c r="E74" s="39">
        <v>0</v>
      </c>
      <c r="F74" s="39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39">
        <f t="shared" si="1"/>
        <v>-242838</v>
      </c>
      <c r="E75" s="39">
        <v>-242838</v>
      </c>
      <c r="F75" s="39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39">
        <f t="shared" si="1"/>
        <v>-997094</v>
      </c>
      <c r="E76" s="39">
        <v>-997094</v>
      </c>
      <c r="F76" s="39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39">
        <f t="shared" si="1"/>
        <v>-826431</v>
      </c>
      <c r="E77" s="39">
        <v>-826431</v>
      </c>
      <c r="F77" s="39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39">
        <f t="shared" si="1"/>
        <v>-843097</v>
      </c>
      <c r="E78" s="39">
        <v>-843097</v>
      </c>
      <c r="F78" s="39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39">
        <f t="shared" si="1"/>
        <v>-2332201</v>
      </c>
      <c r="E79" s="39">
        <v>-2332201</v>
      </c>
      <c r="F79" s="39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39">
        <f t="shared" si="1"/>
        <v>-1003175</v>
      </c>
      <c r="E80" s="39">
        <v>-1003175</v>
      </c>
      <c r="F80" s="39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39">
        <f t="shared" si="1"/>
        <v>-1236208</v>
      </c>
      <c r="E81" s="39">
        <v>-1236208</v>
      </c>
      <c r="F81" s="39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39">
        <f t="shared" si="1"/>
        <v>-2789156</v>
      </c>
      <c r="E82" s="39">
        <v>-2789156</v>
      </c>
      <c r="F82" s="39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39">
        <f t="shared" si="1"/>
        <v>-2226756</v>
      </c>
      <c r="E83" s="39">
        <v>-2226756</v>
      </c>
      <c r="F83" s="39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39">
        <f t="shared" si="1"/>
        <v>-769840</v>
      </c>
      <c r="E84" s="39">
        <v>-769840</v>
      </c>
      <c r="F84" s="39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39">
        <f t="shared" si="1"/>
        <v>-1196251</v>
      </c>
      <c r="E85" s="39">
        <v>-1196251</v>
      </c>
      <c r="F85" s="39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39">
        <f t="shared" si="1"/>
        <v>-1150022</v>
      </c>
      <c r="E86" s="39">
        <v>-1150022</v>
      </c>
      <c r="F86" s="39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39">
        <f t="shared" si="1"/>
        <v>-1361338</v>
      </c>
      <c r="E87" s="42">
        <v>-1361338</v>
      </c>
      <c r="F87" s="42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39">
        <f t="shared" si="1"/>
        <v>-899102</v>
      </c>
      <c r="E88" s="39">
        <v>-899102</v>
      </c>
      <c r="F88" s="39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39">
        <f t="shared" si="1"/>
        <v>-1298009</v>
      </c>
      <c r="E89" s="39">
        <v>-1298009</v>
      </c>
      <c r="F89" s="39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39">
        <f t="shared" si="1"/>
        <v>-2212565</v>
      </c>
      <c r="E90" s="39">
        <v>-2212565</v>
      </c>
      <c r="F90" s="39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39">
        <f t="shared" si="1"/>
        <v>-1032377</v>
      </c>
      <c r="E91" s="39">
        <v>-1032377</v>
      </c>
      <c r="F91" s="39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39">
        <f t="shared" si="1"/>
        <v>6851275</v>
      </c>
      <c r="E92" s="39">
        <v>0</v>
      </c>
      <c r="F92" s="39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39">
        <f t="shared" si="1"/>
        <v>8793117</v>
      </c>
      <c r="E93" s="43">
        <v>0</v>
      </c>
      <c r="F93" s="43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39">
        <f t="shared" ref="D94:D98" si="2">E94+F94</f>
        <v>10836621</v>
      </c>
      <c r="E94" s="39">
        <v>0</v>
      </c>
      <c r="F94" s="39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39">
        <f t="shared" si="2"/>
        <v>14770564</v>
      </c>
      <c r="E95" s="39">
        <v>0</v>
      </c>
      <c r="F95" s="39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39">
        <f t="shared" si="2"/>
        <v>3669434</v>
      </c>
      <c r="E96" s="39">
        <v>-2832310</v>
      </c>
      <c r="F96" s="39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39">
        <f t="shared" si="2"/>
        <v>1970080</v>
      </c>
      <c r="E97" s="39">
        <v>-5577974</v>
      </c>
      <c r="F97" s="39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39">
        <f t="shared" si="2"/>
        <v>14080639</v>
      </c>
      <c r="E98" s="43">
        <v>0</v>
      </c>
      <c r="F98" s="43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5"/>
  <sheetViews>
    <sheetView tabSelected="1" zoomScale="90" zoomScaleNormal="90" workbookViewId="0">
      <pane xSplit="3" ySplit="9" topLeftCell="G10" activePane="bottomRight" state="frozen"/>
      <selection pane="topRight" activeCell="D1" sqref="D1"/>
      <selection pane="bottomLeft" activeCell="A13" sqref="A13"/>
      <selection pane="bottomRight" activeCell="J93" sqref="J9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85" t="s">
        <v>399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x14ac:dyDescent="0.2">
      <c r="C3" s="9"/>
      <c r="E3" s="4"/>
      <c r="F3" s="4"/>
      <c r="O3" s="4"/>
      <c r="P3" s="4"/>
      <c r="Q3" s="4"/>
      <c r="S3" s="4"/>
    </row>
    <row r="4" spans="1:19" s="2" customFormat="1" ht="15.75" customHeight="1" x14ac:dyDescent="0.2">
      <c r="A4" s="186" t="s">
        <v>46</v>
      </c>
      <c r="B4" s="186" t="s">
        <v>59</v>
      </c>
      <c r="C4" s="187" t="s">
        <v>47</v>
      </c>
      <c r="D4" s="183" t="s">
        <v>293</v>
      </c>
      <c r="E4" s="183"/>
      <c r="F4" s="183"/>
      <c r="G4" s="183"/>
      <c r="H4" s="183"/>
      <c r="I4" s="183"/>
      <c r="J4" s="183"/>
      <c r="K4" s="183"/>
      <c r="L4" s="183"/>
      <c r="M4" s="190"/>
      <c r="N4" s="183"/>
      <c r="O4" s="183"/>
      <c r="P4" s="183"/>
      <c r="Q4" s="183"/>
      <c r="R4" s="183"/>
      <c r="S4" s="183"/>
    </row>
    <row r="5" spans="1:19" ht="15" customHeight="1" x14ac:dyDescent="0.2">
      <c r="A5" s="186"/>
      <c r="B5" s="186"/>
      <c r="C5" s="187"/>
      <c r="D5" s="183" t="s">
        <v>294</v>
      </c>
      <c r="E5" s="183" t="s">
        <v>295</v>
      </c>
      <c r="F5" s="183" t="s">
        <v>296</v>
      </c>
      <c r="G5" s="183"/>
      <c r="H5" s="183"/>
      <c r="I5" s="183"/>
      <c r="J5" s="183"/>
      <c r="K5" s="183"/>
      <c r="L5" s="183"/>
      <c r="M5" s="190"/>
      <c r="N5" s="183"/>
      <c r="O5" s="183"/>
      <c r="P5" s="183" t="s">
        <v>301</v>
      </c>
      <c r="Q5" s="183" t="s">
        <v>302</v>
      </c>
      <c r="R5" s="180" t="s">
        <v>345</v>
      </c>
      <c r="S5" s="183" t="s">
        <v>417</v>
      </c>
    </row>
    <row r="6" spans="1:19" ht="14.25" customHeight="1" x14ac:dyDescent="0.2">
      <c r="A6" s="186"/>
      <c r="B6" s="186"/>
      <c r="C6" s="187"/>
      <c r="D6" s="183"/>
      <c r="E6" s="183"/>
      <c r="F6" s="183" t="s">
        <v>291</v>
      </c>
      <c r="G6" s="183" t="s">
        <v>304</v>
      </c>
      <c r="H6" s="183"/>
      <c r="I6" s="183"/>
      <c r="J6" s="183"/>
      <c r="K6" s="183"/>
      <c r="L6" s="183"/>
      <c r="M6" s="190"/>
      <c r="N6" s="183"/>
      <c r="O6" s="183"/>
      <c r="P6" s="183"/>
      <c r="Q6" s="183"/>
      <c r="R6" s="181"/>
      <c r="S6" s="183"/>
    </row>
    <row r="7" spans="1:19" ht="47.25" customHeight="1" x14ac:dyDescent="0.2">
      <c r="A7" s="186"/>
      <c r="B7" s="186"/>
      <c r="C7" s="187"/>
      <c r="D7" s="183"/>
      <c r="E7" s="183"/>
      <c r="F7" s="183"/>
      <c r="G7" s="44" t="s">
        <v>297</v>
      </c>
      <c r="H7" s="44" t="s">
        <v>366</v>
      </c>
      <c r="I7" s="44" t="s">
        <v>298</v>
      </c>
      <c r="J7" s="44" t="s">
        <v>299</v>
      </c>
      <c r="K7" s="44" t="s">
        <v>300</v>
      </c>
      <c r="L7" s="44" t="s">
        <v>305</v>
      </c>
      <c r="M7" s="44" t="s">
        <v>388</v>
      </c>
      <c r="N7" s="44" t="s">
        <v>306</v>
      </c>
      <c r="O7" s="29" t="s">
        <v>307</v>
      </c>
      <c r="P7" s="183"/>
      <c r="Q7" s="183"/>
      <c r="R7" s="182"/>
      <c r="S7" s="183"/>
    </row>
    <row r="8" spans="1:19" s="2" customFormat="1" x14ac:dyDescent="0.2">
      <c r="A8" s="184" t="s">
        <v>248</v>
      </c>
      <c r="B8" s="184"/>
      <c r="C8" s="184"/>
      <c r="D8" s="40">
        <f>D10+D9</f>
        <v>28525957283</v>
      </c>
      <c r="E8" s="40">
        <f t="shared" ref="E8:S8" si="0">E10+E9</f>
        <v>7394509415</v>
      </c>
      <c r="F8" s="40">
        <f t="shared" si="0"/>
        <v>24658948509.152008</v>
      </c>
      <c r="G8" s="40">
        <f t="shared" si="0"/>
        <v>8471857668</v>
      </c>
      <c r="H8" s="40">
        <f t="shared" si="0"/>
        <v>1445232997</v>
      </c>
      <c r="I8" s="40">
        <f t="shared" si="0"/>
        <v>1602027525</v>
      </c>
      <c r="J8" s="40">
        <f t="shared" si="0"/>
        <v>8166000592.1520042</v>
      </c>
      <c r="K8" s="40">
        <f t="shared" si="0"/>
        <v>1712897694</v>
      </c>
      <c r="L8" s="40">
        <f t="shared" si="0"/>
        <v>506626746</v>
      </c>
      <c r="M8" s="40">
        <f t="shared" si="0"/>
        <v>176747908</v>
      </c>
      <c r="N8" s="40">
        <f t="shared" si="0"/>
        <v>2410163280</v>
      </c>
      <c r="O8" s="40">
        <f t="shared" si="0"/>
        <v>167394099</v>
      </c>
      <c r="P8" s="40">
        <f t="shared" si="0"/>
        <v>4151436195</v>
      </c>
      <c r="Q8" s="40">
        <f t="shared" si="0"/>
        <v>1321491297</v>
      </c>
      <c r="R8" s="40">
        <f t="shared" si="0"/>
        <v>1652423871</v>
      </c>
      <c r="S8" s="40">
        <f t="shared" si="0"/>
        <v>67704766570.152008</v>
      </c>
    </row>
    <row r="9" spans="1:19" s="3" customFormat="1" ht="11.25" customHeight="1" x14ac:dyDescent="0.2">
      <c r="A9" s="5"/>
      <c r="B9" s="5"/>
      <c r="C9" s="11" t="s">
        <v>56</v>
      </c>
      <c r="D9" s="39">
        <f>КС!D9</f>
        <v>1548842627</v>
      </c>
      <c r="E9" s="39">
        <f>'ДС (пр.01- 24)'!D9</f>
        <v>196420778</v>
      </c>
      <c r="F9" s="39">
        <f t="shared" ref="F9" si="1">G9+H9+I9+J9+K9+L9+N9+O9+M9</f>
        <v>248102640</v>
      </c>
      <c r="G9" s="39">
        <f>'АПУ профилактика 1-24'!D10</f>
        <v>117565270</v>
      </c>
      <c r="H9" s="39">
        <f>'АПУ профилактика 1-24'!N10</f>
        <v>11252</v>
      </c>
      <c r="I9" s="39">
        <f>'АПУ неотл.пом. 1-24'!D9</f>
        <v>39051500</v>
      </c>
      <c r="J9" s="39">
        <f>'АПУ обращения 1-24'!D9</f>
        <v>58057341</v>
      </c>
      <c r="K9" s="39">
        <f>'ОДИ ПГГ Пр.1-24'!D9</f>
        <v>0</v>
      </c>
      <c r="L9" s="39">
        <f>'ОДИ МЗ РБ Пр.18-23'!D9</f>
        <v>0</v>
      </c>
      <c r="M9" s="59">
        <f>'Тестирование на грипп Пр.1-24'!D9</f>
        <v>33417277</v>
      </c>
      <c r="N9" s="39">
        <f>'ФАП (01-24)'!D9</f>
        <v>0</v>
      </c>
      <c r="O9" s="41"/>
      <c r="P9" s="39">
        <f>' СМП (1-24)'!D9</f>
        <v>85897831</v>
      </c>
      <c r="Q9" s="39">
        <f>'Гемодиализ (пр.19-23)'!D9</f>
        <v>0</v>
      </c>
      <c r="R9" s="39">
        <f>'Мед.реаб.(АПУ,ДС,КС) 1-24'!D9</f>
        <v>20736124</v>
      </c>
      <c r="S9" s="39">
        <f>D9+E9+F9+P9+Q9+R9</f>
        <v>2100000000</v>
      </c>
    </row>
    <row r="10" spans="1:19" s="2" customFormat="1" x14ac:dyDescent="0.2">
      <c r="A10" s="184" t="s">
        <v>247</v>
      </c>
      <c r="B10" s="184"/>
      <c r="C10" s="184"/>
      <c r="D10" s="40">
        <f t="shared" ref="D10:N10" si="2">SUM(D11:D155)-D93</f>
        <v>26977114656</v>
      </c>
      <c r="E10" s="40">
        <f t="shared" si="2"/>
        <v>7198088637</v>
      </c>
      <c r="F10" s="40">
        <f t="shared" si="2"/>
        <v>24410845869.152008</v>
      </c>
      <c r="G10" s="40">
        <f t="shared" si="2"/>
        <v>8354292398</v>
      </c>
      <c r="H10" s="40">
        <f t="shared" si="2"/>
        <v>1445221745</v>
      </c>
      <c r="I10" s="40">
        <f t="shared" si="2"/>
        <v>1562976025</v>
      </c>
      <c r="J10" s="40">
        <f t="shared" si="2"/>
        <v>8107943251.1520042</v>
      </c>
      <c r="K10" s="40">
        <f t="shared" si="2"/>
        <v>1712897694</v>
      </c>
      <c r="L10" s="40">
        <f t="shared" si="2"/>
        <v>506626746</v>
      </c>
      <c r="M10" s="40">
        <f t="shared" si="2"/>
        <v>143330631</v>
      </c>
      <c r="N10" s="40">
        <f t="shared" si="2"/>
        <v>2410163280</v>
      </c>
      <c r="O10" s="40">
        <f t="shared" ref="O10" si="3">SUM(O11:O153)-O93</f>
        <v>167394099</v>
      </c>
      <c r="P10" s="40">
        <f>SUM(P11:P155)-P93</f>
        <v>4065538364</v>
      </c>
      <c r="Q10" s="40">
        <f>SUM(Q11:Q155)-Q93</f>
        <v>1321491297</v>
      </c>
      <c r="R10" s="40">
        <f>SUM(R11:R155)-R93</f>
        <v>1631687747</v>
      </c>
      <c r="S10" s="40">
        <f>SUM(S11:S155)-S93</f>
        <v>65604766570.152008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39">
        <f>КС!D11</f>
        <v>52640361</v>
      </c>
      <c r="E11" s="39">
        <f>'ДС (пр.01- 24)'!D11</f>
        <v>12035023</v>
      </c>
      <c r="F11" s="39">
        <f>G11+H11+I11+J11+K11+L11+N11+O11+M11</f>
        <v>137864207</v>
      </c>
      <c r="G11" s="39">
        <f>'АПУ профилактика 1-24'!D12</f>
        <v>38935892</v>
      </c>
      <c r="H11" s="39">
        <f>'АПУ профилактика 1-24'!N12</f>
        <v>12567435</v>
      </c>
      <c r="I11" s="39">
        <f>'АПУ неотл.пом. 1-24'!D11</f>
        <v>7621408</v>
      </c>
      <c r="J11" s="39">
        <f>'АПУ обращения 1-24'!D11</f>
        <v>33612093</v>
      </c>
      <c r="K11" s="39">
        <f>'ОДИ ПГГ Пр.1-24'!D11</f>
        <v>1309675</v>
      </c>
      <c r="L11" s="39">
        <f>'ОДИ МЗ РБ Пр.18-23'!D11</f>
        <v>0</v>
      </c>
      <c r="M11" s="59">
        <f>'Тестирование на грипп Пр.1-24'!D11</f>
        <v>0</v>
      </c>
      <c r="N11" s="39">
        <f>'ФАП (01-24)'!D11</f>
        <v>42470131</v>
      </c>
      <c r="O11" s="39">
        <f>'Объем средств по ПР'!D10</f>
        <v>1347573</v>
      </c>
      <c r="P11" s="39">
        <f>' СМП (1-24)'!D11</f>
        <v>0</v>
      </c>
      <c r="Q11" s="39">
        <f>'Гемодиализ (пр.19-23)'!D11</f>
        <v>0</v>
      </c>
      <c r="R11" s="39">
        <f>'Мед.реаб.(АПУ,ДС,КС) 1-24'!D11</f>
        <v>0</v>
      </c>
      <c r="S11" s="39">
        <f t="shared" ref="S11:S42" si="4">D11+E11+F11+P11+Q11+R11</f>
        <v>202539591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39">
        <f>КС!D12</f>
        <v>48120235</v>
      </c>
      <c r="E12" s="39">
        <f>'ДС (пр.01- 24)'!D12</f>
        <v>13120201</v>
      </c>
      <c r="F12" s="39">
        <f t="shared" ref="F12:F75" si="5">G12+H12+I12+J12+K12+L12+N12+O12+M12</f>
        <v>132600951</v>
      </c>
      <c r="G12" s="39">
        <f>'АПУ профилактика 1-24'!D13</f>
        <v>35033850</v>
      </c>
      <c r="H12" s="39">
        <f>'АПУ профилактика 1-24'!N13</f>
        <v>7901942</v>
      </c>
      <c r="I12" s="39">
        <f>'АПУ неотл.пом. 1-24'!D12</f>
        <v>7658862</v>
      </c>
      <c r="J12" s="39">
        <f>'АПУ обращения 1-24'!D12</f>
        <v>37169395</v>
      </c>
      <c r="K12" s="39">
        <f>'ОДИ ПГГ Пр.1-24'!D12</f>
        <v>1400095</v>
      </c>
      <c r="L12" s="39">
        <f>'ОДИ МЗ РБ Пр.18-23'!D12</f>
        <v>0</v>
      </c>
      <c r="M12" s="59">
        <f>'Тестирование на грипп Пр.1-24'!D12</f>
        <v>0</v>
      </c>
      <c r="N12" s="39">
        <f>'ФАП (01-24)'!D12</f>
        <v>42281215</v>
      </c>
      <c r="O12" s="39">
        <f>'Объем средств по ПР'!D11</f>
        <v>1155592</v>
      </c>
      <c r="P12" s="39">
        <f>' СМП (1-24)'!D12</f>
        <v>0</v>
      </c>
      <c r="Q12" s="39">
        <f>'Гемодиализ (пр.19-23)'!D12</f>
        <v>0</v>
      </c>
      <c r="R12" s="39">
        <f>'Мед.реаб.(АПУ,ДС,КС) 1-24'!D12</f>
        <v>0</v>
      </c>
      <c r="S12" s="39">
        <f t="shared" si="4"/>
        <v>193841387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39">
        <f>КС!D13</f>
        <v>237414533</v>
      </c>
      <c r="E13" s="39">
        <f>'ДС (пр.01- 24)'!D13</f>
        <v>35200516</v>
      </c>
      <c r="F13" s="39">
        <f t="shared" si="5"/>
        <v>334259800</v>
      </c>
      <c r="G13" s="39">
        <f>'АПУ профилактика 1-24'!D14</f>
        <v>115309041</v>
      </c>
      <c r="H13" s="39">
        <f>'АПУ профилактика 1-24'!N14</f>
        <v>19351177</v>
      </c>
      <c r="I13" s="39">
        <f>'АПУ неотл.пом. 1-24'!D13</f>
        <v>22484217</v>
      </c>
      <c r="J13" s="39">
        <f>'АПУ обращения 1-24'!D13</f>
        <v>131434441</v>
      </c>
      <c r="K13" s="39">
        <f>'ОДИ ПГГ Пр.1-24'!D13</f>
        <v>14746668</v>
      </c>
      <c r="L13" s="39">
        <f>'ОДИ МЗ РБ Пр.18-23'!D13</f>
        <v>1054608</v>
      </c>
      <c r="M13" s="59">
        <f>'Тестирование на грипп Пр.1-24'!D13</f>
        <v>0</v>
      </c>
      <c r="N13" s="39">
        <f>'ФАП (01-24)'!D13</f>
        <v>27437033</v>
      </c>
      <c r="O13" s="39">
        <f>'Объем средств по ПР'!D12</f>
        <v>2442615</v>
      </c>
      <c r="P13" s="39">
        <f>' СМП (1-24)'!D13</f>
        <v>152739997</v>
      </c>
      <c r="Q13" s="39">
        <f>'Гемодиализ (пр.19-23)'!D13</f>
        <v>0</v>
      </c>
      <c r="R13" s="39">
        <f>'Мед.реаб.(АПУ,ДС,КС) 1-24'!D13</f>
        <v>404932</v>
      </c>
      <c r="S13" s="39">
        <f t="shared" si="4"/>
        <v>760019778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39">
        <f>КС!D14</f>
        <v>50300359</v>
      </c>
      <c r="E14" s="39">
        <f>'ДС (пр.01- 24)'!D14</f>
        <v>13353507</v>
      </c>
      <c r="F14" s="39">
        <f t="shared" si="5"/>
        <v>141284589</v>
      </c>
      <c r="G14" s="39">
        <f>'АПУ профилактика 1-24'!D15</f>
        <v>36203291</v>
      </c>
      <c r="H14" s="39">
        <f>'АПУ профилактика 1-24'!N15</f>
        <v>7122719</v>
      </c>
      <c r="I14" s="39">
        <f>'АПУ неотл.пом. 1-24'!D14</f>
        <v>8376854</v>
      </c>
      <c r="J14" s="39">
        <f>'АПУ обращения 1-24'!D14</f>
        <v>36787976</v>
      </c>
      <c r="K14" s="39">
        <f>'ОДИ ПГГ Пр.1-24'!D14</f>
        <v>804762</v>
      </c>
      <c r="L14" s="39">
        <f>'ОДИ МЗ РБ Пр.18-23'!D14</f>
        <v>0</v>
      </c>
      <c r="M14" s="59">
        <f>'Тестирование на грипп Пр.1-24'!D14</f>
        <v>0</v>
      </c>
      <c r="N14" s="39">
        <f>'ФАП (01-24)'!D14</f>
        <v>50657964</v>
      </c>
      <c r="O14" s="39">
        <f>'Объем средств по ПР'!D13</f>
        <v>1331023</v>
      </c>
      <c r="P14" s="39">
        <f>' СМП (1-24)'!D14</f>
        <v>0</v>
      </c>
      <c r="Q14" s="39">
        <f>'Гемодиализ (пр.19-23)'!D14</f>
        <v>0</v>
      </c>
      <c r="R14" s="39">
        <f>'Мед.реаб.(АПУ,ДС,КС) 1-24'!D14</f>
        <v>0</v>
      </c>
      <c r="S14" s="39">
        <f t="shared" si="4"/>
        <v>204938455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39">
        <f>КС!D15</f>
        <v>59764012</v>
      </c>
      <c r="E15" s="39">
        <f>'ДС (пр.01- 24)'!D15</f>
        <v>14527127</v>
      </c>
      <c r="F15" s="39">
        <f t="shared" si="5"/>
        <v>151860431</v>
      </c>
      <c r="G15" s="39">
        <f>'АПУ профилактика 1-24'!D16</f>
        <v>42995821</v>
      </c>
      <c r="H15" s="39">
        <f>'АПУ профилактика 1-24'!N16</f>
        <v>11954184</v>
      </c>
      <c r="I15" s="39">
        <f>'АПУ неотл.пом. 1-24'!D15</f>
        <v>9065922</v>
      </c>
      <c r="J15" s="39">
        <f>'АПУ обращения 1-24'!D15</f>
        <v>42694635</v>
      </c>
      <c r="K15" s="39">
        <f>'ОДИ ПГГ Пр.1-24'!D15</f>
        <v>1552454</v>
      </c>
      <c r="L15" s="39">
        <f>'ОДИ МЗ РБ Пр.18-23'!D15</f>
        <v>0</v>
      </c>
      <c r="M15" s="59">
        <f>'Тестирование на грипп Пр.1-24'!D15</f>
        <v>0</v>
      </c>
      <c r="N15" s="39">
        <f>'ФАП (01-24)'!D15</f>
        <v>42338841</v>
      </c>
      <c r="O15" s="39">
        <f>'Объем средств по ПР'!D14</f>
        <v>1258574</v>
      </c>
      <c r="P15" s="39">
        <f>' СМП (1-24)'!D15</f>
        <v>0</v>
      </c>
      <c r="Q15" s="39">
        <f>'Гемодиализ (пр.19-23)'!D15</f>
        <v>0</v>
      </c>
      <c r="R15" s="39">
        <f>'Мед.реаб.(АПУ,ДС,КС) 1-24'!D15</f>
        <v>0</v>
      </c>
      <c r="S15" s="39">
        <f t="shared" si="4"/>
        <v>226151570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39">
        <f>КС!D16</f>
        <v>625050263</v>
      </c>
      <c r="E16" s="39">
        <f>'ДС (пр.01- 24)'!D16</f>
        <v>85461399</v>
      </c>
      <c r="F16" s="39">
        <f t="shared" si="5"/>
        <v>806370428</v>
      </c>
      <c r="G16" s="39">
        <f>'АПУ профилактика 1-24'!D17</f>
        <v>288078957</v>
      </c>
      <c r="H16" s="39">
        <f>'АПУ профилактика 1-24'!N17</f>
        <v>63313991</v>
      </c>
      <c r="I16" s="39">
        <f>'АПУ неотл.пом. 1-24'!D16</f>
        <v>64752262</v>
      </c>
      <c r="J16" s="39">
        <f>'АПУ обращения 1-24'!D16</f>
        <v>294525287</v>
      </c>
      <c r="K16" s="39">
        <f>'ОДИ ПГГ Пр.1-24'!D16</f>
        <v>74558438</v>
      </c>
      <c r="L16" s="39">
        <f>'ОДИ МЗ РБ Пр.18-23'!D16</f>
        <v>2642490</v>
      </c>
      <c r="M16" s="59">
        <f>'Тестирование на грипп Пр.1-24'!D16</f>
        <v>9432159</v>
      </c>
      <c r="N16" s="39">
        <f>'ФАП (01-24)'!D16</f>
        <v>3657071</v>
      </c>
      <c r="O16" s="39">
        <f>'Объем средств по ПР'!D15</f>
        <v>5409773</v>
      </c>
      <c r="P16" s="39">
        <f>' СМП (1-24)'!D16</f>
        <v>323478672</v>
      </c>
      <c r="Q16" s="39">
        <f>'Гемодиализ (пр.19-23)'!D16</f>
        <v>568275</v>
      </c>
      <c r="R16" s="39">
        <f>'Мед.реаб.(АПУ,ДС,КС) 1-24'!D16</f>
        <v>37630952</v>
      </c>
      <c r="S16" s="39">
        <f t="shared" si="4"/>
        <v>1878559989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39">
        <f>КС!D17</f>
        <v>205730459</v>
      </c>
      <c r="E17" s="39">
        <f>'ДС (пр.01- 24)'!D17</f>
        <v>36863290</v>
      </c>
      <c r="F17" s="39">
        <f t="shared" si="5"/>
        <v>349351392</v>
      </c>
      <c r="G17" s="39">
        <f>'АПУ профилактика 1-24'!D18</f>
        <v>118706538</v>
      </c>
      <c r="H17" s="39">
        <f>'АПУ профилактика 1-24'!N18</f>
        <v>22968798</v>
      </c>
      <c r="I17" s="39">
        <f>'АПУ неотл.пом. 1-24'!D17</f>
        <v>22682246</v>
      </c>
      <c r="J17" s="39">
        <f>'АПУ обращения 1-24'!D17</f>
        <v>125362613</v>
      </c>
      <c r="K17" s="39">
        <f>'ОДИ ПГГ Пр.1-24'!D17</f>
        <v>14900062</v>
      </c>
      <c r="L17" s="39">
        <f>'ОДИ МЗ РБ Пр.18-23'!D17</f>
        <v>0</v>
      </c>
      <c r="M17" s="59">
        <f>'Тестирование на грипп Пр.1-24'!D17</f>
        <v>6349801</v>
      </c>
      <c r="N17" s="39">
        <f>'ФАП (01-24)'!D17</f>
        <v>36012402</v>
      </c>
      <c r="O17" s="39">
        <f>'Объем средств по ПР'!D16</f>
        <v>2368932</v>
      </c>
      <c r="P17" s="39">
        <f>' СМП (1-24)'!D17</f>
        <v>0</v>
      </c>
      <c r="Q17" s="39">
        <f>'Гемодиализ (пр.19-23)'!D17</f>
        <v>0</v>
      </c>
      <c r="R17" s="39">
        <f>'Мед.реаб.(АПУ,ДС,КС) 1-24'!D17</f>
        <v>19426359</v>
      </c>
      <c r="S17" s="39">
        <f t="shared" si="4"/>
        <v>611371500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39">
        <f>КС!D18</f>
        <v>45926606</v>
      </c>
      <c r="E18" s="39">
        <f>'ДС (пр.01- 24)'!D18</f>
        <v>15672422</v>
      </c>
      <c r="F18" s="39">
        <f t="shared" si="5"/>
        <v>148646116</v>
      </c>
      <c r="G18" s="39">
        <f>'АПУ профилактика 1-24'!D19</f>
        <v>44867768</v>
      </c>
      <c r="H18" s="39">
        <f>'АПУ профилактика 1-24'!N19</f>
        <v>8758525</v>
      </c>
      <c r="I18" s="39">
        <f>'АПУ неотл.пом. 1-24'!D18</f>
        <v>9509966</v>
      </c>
      <c r="J18" s="39">
        <f>'АПУ обращения 1-24'!D18</f>
        <v>46859089</v>
      </c>
      <c r="K18" s="39">
        <f>'ОДИ ПГГ Пр.1-24'!D18</f>
        <v>989177</v>
      </c>
      <c r="L18" s="39">
        <f>'ОДИ МЗ РБ Пр.18-23'!D18</f>
        <v>0</v>
      </c>
      <c r="M18" s="59">
        <f>'Тестирование на грипп Пр.1-24'!D18</f>
        <v>0</v>
      </c>
      <c r="N18" s="39">
        <f>'ФАП (01-24)'!D18</f>
        <v>36403741</v>
      </c>
      <c r="O18" s="39">
        <f>'Объем средств по ПР'!D17</f>
        <v>1257850</v>
      </c>
      <c r="P18" s="39">
        <f>' СМП (1-24)'!D18</f>
        <v>0</v>
      </c>
      <c r="Q18" s="39">
        <f>'Гемодиализ (пр.19-23)'!D18</f>
        <v>0</v>
      </c>
      <c r="R18" s="39">
        <f>'Мед.реаб.(АПУ,ДС,КС) 1-24'!D18</f>
        <v>0</v>
      </c>
      <c r="S18" s="39">
        <f t="shared" si="4"/>
        <v>210245144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39">
        <f>КС!D19</f>
        <v>68319280</v>
      </c>
      <c r="E19" s="39">
        <f>'ДС (пр.01- 24)'!D19</f>
        <v>13539854</v>
      </c>
      <c r="F19" s="39">
        <f t="shared" si="5"/>
        <v>163470153</v>
      </c>
      <c r="G19" s="39">
        <f>'АПУ профилактика 1-24'!D20</f>
        <v>41278066</v>
      </c>
      <c r="H19" s="39">
        <f>'АПУ профилактика 1-24'!N20</f>
        <v>10388705</v>
      </c>
      <c r="I19" s="39">
        <f>'АПУ неотл.пом. 1-24'!D19</f>
        <v>8240414</v>
      </c>
      <c r="J19" s="39">
        <f>'АПУ обращения 1-24'!D19</f>
        <v>40918936</v>
      </c>
      <c r="K19" s="39">
        <f>'ОДИ ПГГ Пр.1-24'!D19</f>
        <v>1380208</v>
      </c>
      <c r="L19" s="39">
        <f>'ОДИ МЗ РБ Пр.18-23'!D19</f>
        <v>0</v>
      </c>
      <c r="M19" s="59">
        <f>'Тестирование на грипп Пр.1-24'!D19</f>
        <v>0</v>
      </c>
      <c r="N19" s="39">
        <f>'ФАП (01-24)'!D19</f>
        <v>60063723</v>
      </c>
      <c r="O19" s="39">
        <f>'Объем средств по ПР'!D18</f>
        <v>1200101</v>
      </c>
      <c r="P19" s="39">
        <f>' СМП (1-24)'!D19</f>
        <v>0</v>
      </c>
      <c r="Q19" s="39">
        <f>'Гемодиализ (пр.19-23)'!D19</f>
        <v>0</v>
      </c>
      <c r="R19" s="39">
        <f>'Мед.реаб.(АПУ,ДС,КС) 1-24'!D19</f>
        <v>0</v>
      </c>
      <c r="S19" s="39">
        <f t="shared" si="4"/>
        <v>245329287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39">
        <f>КС!D20</f>
        <v>53935399</v>
      </c>
      <c r="E20" s="39">
        <f>'ДС (пр.01- 24)'!D20</f>
        <v>16567490</v>
      </c>
      <c r="F20" s="39">
        <f t="shared" si="5"/>
        <v>169635627</v>
      </c>
      <c r="G20" s="39">
        <f>'АПУ профилактика 1-24'!D21</f>
        <v>50431521</v>
      </c>
      <c r="H20" s="39">
        <f>'АПУ профилактика 1-24'!N21</f>
        <v>13184906</v>
      </c>
      <c r="I20" s="39">
        <f>'АПУ неотл.пом. 1-24'!D20</f>
        <v>10910551</v>
      </c>
      <c r="J20" s="39">
        <f>'АПУ обращения 1-24'!D20</f>
        <v>52458888</v>
      </c>
      <c r="K20" s="39">
        <f>'ОДИ ПГГ Пр.1-24'!D20</f>
        <v>1827618</v>
      </c>
      <c r="L20" s="39">
        <f>'ОДИ МЗ РБ Пр.18-23'!D20</f>
        <v>0</v>
      </c>
      <c r="M20" s="59">
        <f>'Тестирование на грипп Пр.1-24'!D20</f>
        <v>0</v>
      </c>
      <c r="N20" s="39">
        <f>'ФАП (01-24)'!D20</f>
        <v>39270796</v>
      </c>
      <c r="O20" s="39">
        <f>'Объем средств по ПР'!D19</f>
        <v>1551347</v>
      </c>
      <c r="P20" s="39">
        <f>' СМП (1-24)'!D20</f>
        <v>0</v>
      </c>
      <c r="Q20" s="39">
        <f>'Гемодиализ (пр.19-23)'!D20</f>
        <v>0</v>
      </c>
      <c r="R20" s="39">
        <f>'Мед.реаб.(АПУ,ДС,КС) 1-24'!D20</f>
        <v>0</v>
      </c>
      <c r="S20" s="39">
        <f t="shared" si="4"/>
        <v>240138516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39">
        <f>КС!D21</f>
        <v>59917893</v>
      </c>
      <c r="E21" s="39">
        <f>'ДС (пр.01- 24)'!D21</f>
        <v>13311554</v>
      </c>
      <c r="F21" s="39">
        <f t="shared" si="5"/>
        <v>143557733</v>
      </c>
      <c r="G21" s="39">
        <f>'АПУ профилактика 1-24'!D22</f>
        <v>43162087</v>
      </c>
      <c r="H21" s="39">
        <f>'АПУ профилактика 1-24'!N22</f>
        <v>12153912</v>
      </c>
      <c r="I21" s="39">
        <f>'АПУ неотл.пом. 1-24'!D21</f>
        <v>8761390</v>
      </c>
      <c r="J21" s="39">
        <f>'АПУ обращения 1-24'!D21</f>
        <v>37576068</v>
      </c>
      <c r="K21" s="39">
        <f>'ОДИ ПГГ Пр.1-24'!D21</f>
        <v>1505173</v>
      </c>
      <c r="L21" s="39">
        <f>'ОДИ МЗ РБ Пр.18-23'!D21</f>
        <v>0</v>
      </c>
      <c r="M21" s="59">
        <f>'Тестирование на грипп Пр.1-24'!D21</f>
        <v>0</v>
      </c>
      <c r="N21" s="39">
        <f>'ФАП (01-24)'!D21</f>
        <v>39132861</v>
      </c>
      <c r="O21" s="39">
        <f>'Объем средств по ПР'!D20</f>
        <v>1266242</v>
      </c>
      <c r="P21" s="39">
        <f>' СМП (1-24)'!D21</f>
        <v>0</v>
      </c>
      <c r="Q21" s="39">
        <f>'Гемодиализ (пр.19-23)'!D21</f>
        <v>0</v>
      </c>
      <c r="R21" s="39">
        <f>'Мед.реаб.(АПУ,ДС,КС) 1-24'!D21</f>
        <v>0</v>
      </c>
      <c r="S21" s="39">
        <f t="shared" si="4"/>
        <v>216787180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39">
        <f>КС!D22</f>
        <v>131316986</v>
      </c>
      <c r="E22" s="39">
        <f>'ДС (пр.01- 24)'!D22</f>
        <v>27306663</v>
      </c>
      <c r="F22" s="39">
        <f t="shared" si="5"/>
        <v>268883762</v>
      </c>
      <c r="G22" s="39">
        <f>'АПУ профилактика 1-24'!D23</f>
        <v>78101507</v>
      </c>
      <c r="H22" s="39">
        <f>'АПУ профилактика 1-24'!N23</f>
        <v>19647957</v>
      </c>
      <c r="I22" s="39">
        <f>'АПУ неотл.пом. 1-24'!D22</f>
        <v>17417452</v>
      </c>
      <c r="J22" s="39">
        <f>'АПУ обращения 1-24'!D22</f>
        <v>93338122</v>
      </c>
      <c r="K22" s="39">
        <f>'ОДИ ПГГ Пр.1-24'!D22</f>
        <v>1609239</v>
      </c>
      <c r="L22" s="39">
        <f>'ОДИ МЗ РБ Пр.18-23'!D22</f>
        <v>0</v>
      </c>
      <c r="M22" s="59">
        <f>'Тестирование на грипп Пр.1-24'!D22</f>
        <v>0</v>
      </c>
      <c r="N22" s="39">
        <f>'ФАП (01-24)'!D22</f>
        <v>56864103</v>
      </c>
      <c r="O22" s="39">
        <f>'Объем средств по ПР'!D21</f>
        <v>1905382</v>
      </c>
      <c r="P22" s="39">
        <f>' СМП (1-24)'!D22</f>
        <v>0</v>
      </c>
      <c r="Q22" s="39">
        <f>'Гемодиализ (пр.19-23)'!D22</f>
        <v>0</v>
      </c>
      <c r="R22" s="39">
        <f>'Мед.реаб.(АПУ,ДС,КС) 1-24'!D22</f>
        <v>0</v>
      </c>
      <c r="S22" s="39">
        <f t="shared" si="4"/>
        <v>427507411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39">
        <f>КС!D23</f>
        <v>0</v>
      </c>
      <c r="E23" s="39">
        <f>'ДС (пр.01- 24)'!D23</f>
        <v>0</v>
      </c>
      <c r="F23" s="39">
        <f t="shared" si="5"/>
        <v>4405629</v>
      </c>
      <c r="G23" s="39">
        <f>'АПУ профилактика 1-24'!D24</f>
        <v>0</v>
      </c>
      <c r="H23" s="39">
        <f>'АПУ профилактика 1-24'!N24</f>
        <v>0</v>
      </c>
      <c r="I23" s="39">
        <f>'АПУ неотл.пом. 1-24'!D23</f>
        <v>0</v>
      </c>
      <c r="J23" s="39">
        <f>'АПУ обращения 1-24'!D23</f>
        <v>0</v>
      </c>
      <c r="K23" s="39">
        <f>'ОДИ ПГГ Пр.1-24'!D23</f>
        <v>4405629</v>
      </c>
      <c r="L23" s="39">
        <f>'ОДИ МЗ РБ Пр.18-23'!D23</f>
        <v>0</v>
      </c>
      <c r="M23" s="59">
        <f>'Тестирование на грипп Пр.1-24'!D23</f>
        <v>0</v>
      </c>
      <c r="N23" s="39">
        <f>'ФАП (01-24)'!D23</f>
        <v>0</v>
      </c>
      <c r="O23" s="39">
        <f>'Объем средств по ПР'!D22</f>
        <v>0</v>
      </c>
      <c r="P23" s="39">
        <f>' СМП (1-24)'!D23</f>
        <v>0</v>
      </c>
      <c r="Q23" s="39">
        <f>'Гемодиализ (пр.19-23)'!D23</f>
        <v>0</v>
      </c>
      <c r="R23" s="39">
        <f>'Мед.реаб.(АПУ,ДС,КС) 1-24'!D23</f>
        <v>0</v>
      </c>
      <c r="S23" s="39">
        <f t="shared" si="4"/>
        <v>4405629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39">
        <f>КС!D24</f>
        <v>0</v>
      </c>
      <c r="E24" s="39">
        <f>'ДС (пр.01- 24)'!D24</f>
        <v>0</v>
      </c>
      <c r="F24" s="39">
        <f t="shared" si="5"/>
        <v>0</v>
      </c>
      <c r="G24" s="39">
        <f>'АПУ профилактика 1-24'!D25</f>
        <v>0</v>
      </c>
      <c r="H24" s="39">
        <f>'АПУ профилактика 1-24'!N25</f>
        <v>0</v>
      </c>
      <c r="I24" s="39">
        <f>'АПУ неотл.пом. 1-24'!D24</f>
        <v>0</v>
      </c>
      <c r="J24" s="39">
        <f>'АПУ обращения 1-24'!D24</f>
        <v>0</v>
      </c>
      <c r="K24" s="39">
        <f>'ОДИ ПГГ Пр.1-24'!D24</f>
        <v>0</v>
      </c>
      <c r="L24" s="39">
        <f>'ОДИ МЗ РБ Пр.18-23'!D24</f>
        <v>0</v>
      </c>
      <c r="M24" s="59">
        <f>'Тестирование на грипп Пр.1-24'!D24</f>
        <v>0</v>
      </c>
      <c r="N24" s="39">
        <f>'ФАП (01-24)'!D24</f>
        <v>0</v>
      </c>
      <c r="O24" s="39">
        <f>'Объем средств по ПР'!D23</f>
        <v>0</v>
      </c>
      <c r="P24" s="39">
        <f>' СМП (1-24)'!D24</f>
        <v>0</v>
      </c>
      <c r="Q24" s="39">
        <f>'Гемодиализ (пр.19-23)'!D24</f>
        <v>0</v>
      </c>
      <c r="R24" s="39">
        <f>'Мед.реаб.(АПУ,ДС,КС) 1-24'!D24</f>
        <v>0</v>
      </c>
      <c r="S24" s="39">
        <f t="shared" si="4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39">
        <f>КС!D25</f>
        <v>64296230</v>
      </c>
      <c r="E25" s="39">
        <f>'ДС (пр.01- 24)'!D25</f>
        <v>17485489</v>
      </c>
      <c r="F25" s="39">
        <f t="shared" si="5"/>
        <v>168359272</v>
      </c>
      <c r="G25" s="39">
        <f>'АПУ профилактика 1-24'!D26</f>
        <v>52307247</v>
      </c>
      <c r="H25" s="39">
        <f>'АПУ профилактика 1-24'!N26</f>
        <v>9149543</v>
      </c>
      <c r="I25" s="39">
        <f>'АПУ неотл.пом. 1-24'!D25</f>
        <v>10868987</v>
      </c>
      <c r="J25" s="39">
        <f>'АПУ обращения 1-24'!D25</f>
        <v>48996720</v>
      </c>
      <c r="K25" s="39">
        <f>'ОДИ ПГГ Пр.1-24'!D25</f>
        <v>918361</v>
      </c>
      <c r="L25" s="39">
        <f>'ОДИ МЗ РБ Пр.18-23'!D25</f>
        <v>0</v>
      </c>
      <c r="M25" s="59">
        <f>'Тестирование на грипп Пр.1-24'!D25</f>
        <v>0</v>
      </c>
      <c r="N25" s="39">
        <f>'ФАП (01-24)'!D25</f>
        <v>44650506</v>
      </c>
      <c r="O25" s="39">
        <f>'Объем средств по ПР'!D24</f>
        <v>1467908</v>
      </c>
      <c r="P25" s="39">
        <f>' СМП (1-24)'!D25</f>
        <v>0</v>
      </c>
      <c r="Q25" s="39">
        <f>'Гемодиализ (пр.19-23)'!D25</f>
        <v>0</v>
      </c>
      <c r="R25" s="39">
        <f>'Мед.реаб.(АПУ,ДС,КС) 1-24'!D25</f>
        <v>0</v>
      </c>
      <c r="S25" s="39">
        <f t="shared" si="4"/>
        <v>250140991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39">
        <f>КС!D26</f>
        <v>85711575</v>
      </c>
      <c r="E26" s="39">
        <f>'ДС (пр.01- 24)'!D26</f>
        <v>24111484</v>
      </c>
      <c r="F26" s="39">
        <f t="shared" si="5"/>
        <v>230950299</v>
      </c>
      <c r="G26" s="39">
        <f>'АПУ профилактика 1-24'!D27</f>
        <v>82060518</v>
      </c>
      <c r="H26" s="39">
        <f>'АПУ профилактика 1-24'!N27</f>
        <v>7522176</v>
      </c>
      <c r="I26" s="39">
        <f>'АПУ неотл.пом. 1-24'!D26</f>
        <v>16986429</v>
      </c>
      <c r="J26" s="39">
        <f>'АПУ обращения 1-24'!D26</f>
        <v>57931492</v>
      </c>
      <c r="K26" s="39">
        <f>'ОДИ ПГГ Пр.1-24'!D26</f>
        <v>728016</v>
      </c>
      <c r="L26" s="39">
        <f>'ОДИ МЗ РБ Пр.18-23'!D26</f>
        <v>0</v>
      </c>
      <c r="M26" s="59">
        <f>'Тестирование на грипп Пр.1-24'!D26</f>
        <v>0</v>
      </c>
      <c r="N26" s="39">
        <f>'ФАП (01-24)'!D26</f>
        <v>63852199</v>
      </c>
      <c r="O26" s="39">
        <f>'Объем средств по ПР'!D25</f>
        <v>1869469</v>
      </c>
      <c r="P26" s="39">
        <f>' СМП (1-24)'!D26</f>
        <v>0</v>
      </c>
      <c r="Q26" s="39">
        <f>'Гемодиализ (пр.19-23)'!D26</f>
        <v>0</v>
      </c>
      <c r="R26" s="39">
        <f>'Мед.реаб.(АПУ,ДС,КС) 1-24'!D26</f>
        <v>0</v>
      </c>
      <c r="S26" s="39">
        <f t="shared" si="4"/>
        <v>340773358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39">
        <f>КС!D27</f>
        <v>139765661</v>
      </c>
      <c r="E27" s="39">
        <f>'ДС (пр.01- 24)'!D27</f>
        <v>32421127</v>
      </c>
      <c r="F27" s="39">
        <f t="shared" si="5"/>
        <v>329614603</v>
      </c>
      <c r="G27" s="39">
        <f>'АПУ профилактика 1-24'!D28</f>
        <v>103461770</v>
      </c>
      <c r="H27" s="39">
        <f>'АПУ профилактика 1-24'!N28</f>
        <v>11795245</v>
      </c>
      <c r="I27" s="39">
        <f>'АПУ неотл.пом. 1-24'!D27</f>
        <v>20278583</v>
      </c>
      <c r="J27" s="39">
        <f>'АПУ обращения 1-24'!D27</f>
        <v>112201548</v>
      </c>
      <c r="K27" s="39">
        <f>'ОДИ ПГГ Пр.1-24'!D27</f>
        <v>11026592</v>
      </c>
      <c r="L27" s="39">
        <f>'ОДИ МЗ РБ Пр.18-23'!D27</f>
        <v>0</v>
      </c>
      <c r="M27" s="59">
        <f>'Тестирование на грипп Пр.1-24'!D27</f>
        <v>0</v>
      </c>
      <c r="N27" s="39">
        <f>'ФАП (01-24)'!D27</f>
        <v>68638068</v>
      </c>
      <c r="O27" s="39">
        <f>'Объем средств по ПР'!D26</f>
        <v>2212797</v>
      </c>
      <c r="P27" s="39">
        <f>' СМП (1-24)'!D27</f>
        <v>0</v>
      </c>
      <c r="Q27" s="39">
        <f>'Гемодиализ (пр.19-23)'!D27</f>
        <v>0</v>
      </c>
      <c r="R27" s="39">
        <f>'Мед.реаб.(АПУ,ДС,КС) 1-24'!D27</f>
        <v>0</v>
      </c>
      <c r="S27" s="39">
        <f t="shared" si="4"/>
        <v>501801391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39">
        <f>КС!D28</f>
        <v>606952705</v>
      </c>
      <c r="E28" s="39">
        <f>'ДС (пр.01- 24)'!D28</f>
        <v>83446712</v>
      </c>
      <c r="F28" s="39">
        <f t="shared" si="5"/>
        <v>574059699.80704439</v>
      </c>
      <c r="G28" s="39">
        <f>'АПУ профилактика 1-24'!D29</f>
        <v>208196176</v>
      </c>
      <c r="H28" s="39">
        <f>'АПУ профилактика 1-24'!N29</f>
        <v>24721348</v>
      </c>
      <c r="I28" s="39">
        <f>'АПУ неотл.пом. 1-24'!D28</f>
        <v>31255815</v>
      </c>
      <c r="J28" s="39">
        <f>'АПУ обращения 1-24'!D28</f>
        <v>198496084.80704442</v>
      </c>
      <c r="K28" s="39">
        <f>'ОДИ ПГГ Пр.1-24'!D28</f>
        <v>50129018</v>
      </c>
      <c r="L28" s="39">
        <f>'ОДИ МЗ РБ Пр.18-23'!D28</f>
        <v>2154800</v>
      </c>
      <c r="M28" s="59">
        <f>'Тестирование на грипп Пр.1-24'!D28</f>
        <v>9776254</v>
      </c>
      <c r="N28" s="39">
        <f>'ФАП (01-24)'!D28</f>
        <v>45617598</v>
      </c>
      <c r="O28" s="39">
        <f>'Объем средств по ПР'!D27</f>
        <v>3712606</v>
      </c>
      <c r="P28" s="39">
        <f>' СМП (1-24)'!D28</f>
        <v>221861641</v>
      </c>
      <c r="Q28" s="39">
        <f>'Гемодиализ (пр.19-23)'!D28</f>
        <v>0</v>
      </c>
      <c r="R28" s="39">
        <f>'Мед.реаб.(АПУ,ДС,КС) 1-24'!D28</f>
        <v>32677697</v>
      </c>
      <c r="S28" s="39">
        <f t="shared" si="4"/>
        <v>1518998454.8070445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39">
        <f>КС!D29</f>
        <v>34410956</v>
      </c>
      <c r="E29" s="39">
        <f>'ДС (пр.01- 24)'!D29</f>
        <v>10827041</v>
      </c>
      <c r="F29" s="39">
        <f t="shared" si="5"/>
        <v>114129633</v>
      </c>
      <c r="G29" s="39">
        <f>'АПУ профилактика 1-24'!D30</f>
        <v>32149910</v>
      </c>
      <c r="H29" s="39">
        <f>'АПУ профилактика 1-24'!N30</f>
        <v>4634549</v>
      </c>
      <c r="I29" s="39">
        <f>'АПУ неотл.пом. 1-24'!D29</f>
        <v>6734326</v>
      </c>
      <c r="J29" s="39">
        <f>'АПУ обращения 1-24'!D29</f>
        <v>37358807</v>
      </c>
      <c r="K29" s="39">
        <f>'ОДИ ПГГ Пр.1-24'!D29</f>
        <v>566872</v>
      </c>
      <c r="L29" s="39">
        <f>'ОДИ МЗ РБ Пр.18-23'!D29</f>
        <v>0</v>
      </c>
      <c r="M29" s="59">
        <f>'Тестирование на грипп Пр.1-24'!D29</f>
        <v>0</v>
      </c>
      <c r="N29" s="39">
        <f>'ФАП (01-24)'!D29</f>
        <v>31544464</v>
      </c>
      <c r="O29" s="39">
        <f>'Объем средств по ПР'!D28</f>
        <v>1140705</v>
      </c>
      <c r="P29" s="39">
        <f>' СМП (1-24)'!D29</f>
        <v>0</v>
      </c>
      <c r="Q29" s="39">
        <f>'Гемодиализ (пр.19-23)'!D29</f>
        <v>0</v>
      </c>
      <c r="R29" s="39">
        <f>'Мед.реаб.(АПУ,ДС,КС) 1-24'!D29</f>
        <v>0</v>
      </c>
      <c r="S29" s="39">
        <f t="shared" si="4"/>
        <v>159367630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39">
        <f>КС!D30</f>
        <v>31890581</v>
      </c>
      <c r="E30" s="39">
        <f>'ДС (пр.01- 24)'!D30</f>
        <v>8018804</v>
      </c>
      <c r="F30" s="39">
        <f t="shared" si="5"/>
        <v>85397785</v>
      </c>
      <c r="G30" s="39">
        <f>'АПУ профилактика 1-24'!D31</f>
        <v>24798599</v>
      </c>
      <c r="H30" s="39">
        <f>'АПУ профилактика 1-24'!N31</f>
        <v>6399757</v>
      </c>
      <c r="I30" s="39">
        <f>'АПУ неотл.пом. 1-24'!D30</f>
        <v>5335320</v>
      </c>
      <c r="J30" s="39">
        <f>'АПУ обращения 1-24'!D30</f>
        <v>21689496</v>
      </c>
      <c r="K30" s="39">
        <f>'ОДИ ПГГ Пр.1-24'!D30</f>
        <v>305718</v>
      </c>
      <c r="L30" s="39">
        <f>'ОДИ МЗ РБ Пр.18-23'!D30</f>
        <v>0</v>
      </c>
      <c r="M30" s="59">
        <f>'Тестирование на грипп Пр.1-24'!D30</f>
        <v>0</v>
      </c>
      <c r="N30" s="39">
        <f>'ФАП (01-24)'!D30</f>
        <v>25854378</v>
      </c>
      <c r="O30" s="39">
        <f>'Объем средств по ПР'!D29</f>
        <v>1014517</v>
      </c>
      <c r="P30" s="39">
        <f>' СМП (1-24)'!D30</f>
        <v>0</v>
      </c>
      <c r="Q30" s="39">
        <f>'Гемодиализ (пр.19-23)'!D30</f>
        <v>0</v>
      </c>
      <c r="R30" s="39">
        <f>'Мед.реаб.(АПУ,ДС,КС) 1-24'!D30</f>
        <v>0</v>
      </c>
      <c r="S30" s="39">
        <f t="shared" si="4"/>
        <v>125307170</v>
      </c>
    </row>
    <row r="31" spans="1:19" x14ac:dyDescent="0.2">
      <c r="A31" s="25">
        <v>21</v>
      </c>
      <c r="B31" s="12" t="s">
        <v>81</v>
      </c>
      <c r="C31" s="10" t="s">
        <v>82</v>
      </c>
      <c r="D31" s="39">
        <f>КС!D31</f>
        <v>220358963</v>
      </c>
      <c r="E31" s="39">
        <f>'ДС (пр.01- 24)'!D31</f>
        <v>41788722</v>
      </c>
      <c r="F31" s="39">
        <f t="shared" si="5"/>
        <v>407121654</v>
      </c>
      <c r="G31" s="39">
        <f>'АПУ профилактика 1-24'!D32</f>
        <v>131678244</v>
      </c>
      <c r="H31" s="39">
        <f>'АПУ профилактика 1-24'!N32</f>
        <v>23573610</v>
      </c>
      <c r="I31" s="39">
        <f>'АПУ неотл.пом. 1-24'!D31</f>
        <v>24762923</v>
      </c>
      <c r="J31" s="39">
        <f>'АПУ обращения 1-24'!D31</f>
        <v>157270626</v>
      </c>
      <c r="K31" s="39">
        <f>'ОДИ ПГГ Пр.1-24'!D31</f>
        <v>7032683</v>
      </c>
      <c r="L31" s="39">
        <f>'ОДИ МЗ РБ Пр.18-23'!D31</f>
        <v>0</v>
      </c>
      <c r="M31" s="59">
        <f>'Тестирование на грипп Пр.1-24'!D31</f>
        <v>0</v>
      </c>
      <c r="N31" s="39">
        <f>'ФАП (01-24)'!D31</f>
        <v>60112891</v>
      </c>
      <c r="O31" s="39">
        <f>'Объем средств по ПР'!D30</f>
        <v>2690677</v>
      </c>
      <c r="P31" s="39">
        <f>' СМП (1-24)'!D31</f>
        <v>0</v>
      </c>
      <c r="Q31" s="39">
        <f>'Гемодиализ (пр.19-23)'!D31</f>
        <v>0</v>
      </c>
      <c r="R31" s="39">
        <f>'Мед.реаб.(АПУ,ДС,КС) 1-24'!D31</f>
        <v>15730263</v>
      </c>
      <c r="S31" s="39">
        <f t="shared" si="4"/>
        <v>684999602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39">
        <f>КС!D32</f>
        <v>420010049</v>
      </c>
      <c r="E32" s="39">
        <f>'ДС (пр.01- 24)'!D32</f>
        <v>42027988</v>
      </c>
      <c r="F32" s="39">
        <f t="shared" si="5"/>
        <v>334817094</v>
      </c>
      <c r="G32" s="39">
        <f>'АПУ профилактика 1-24'!D33</f>
        <v>121611109</v>
      </c>
      <c r="H32" s="39">
        <f>'АПУ профилактика 1-24'!N33</f>
        <v>24898571</v>
      </c>
      <c r="I32" s="39">
        <f>'АПУ неотл.пом. 1-24'!D32</f>
        <v>23967142</v>
      </c>
      <c r="J32" s="39">
        <f>'АПУ обращения 1-24'!D32</f>
        <v>112927205</v>
      </c>
      <c r="K32" s="39">
        <f>'ОДИ ПГГ Пр.1-24'!D32</f>
        <v>38105216</v>
      </c>
      <c r="L32" s="39">
        <f>'ОДИ МЗ РБ Пр.18-23'!D32</f>
        <v>2089500</v>
      </c>
      <c r="M32" s="59">
        <f>'Тестирование на грипп Пр.1-24'!D32</f>
        <v>7212781</v>
      </c>
      <c r="N32" s="39">
        <f>'ФАП (01-24)'!D32</f>
        <v>1480131</v>
      </c>
      <c r="O32" s="39">
        <f>'Объем средств по ПР'!D31</f>
        <v>2525439</v>
      </c>
      <c r="P32" s="39">
        <f>' СМП (1-24)'!D32</f>
        <v>152044571</v>
      </c>
      <c r="Q32" s="39">
        <f>'Гемодиализ (пр.19-23)'!D32</f>
        <v>0</v>
      </c>
      <c r="R32" s="39">
        <f>'Мед.реаб.(АПУ,ДС,КС) 1-24'!D32</f>
        <v>6271130</v>
      </c>
      <c r="S32" s="39">
        <f t="shared" si="4"/>
        <v>955170832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39">
        <f>КС!D33</f>
        <v>0</v>
      </c>
      <c r="E33" s="39">
        <f>'ДС (пр.01- 24)'!D33</f>
        <v>11156729</v>
      </c>
      <c r="F33" s="39">
        <f t="shared" si="5"/>
        <v>123404375</v>
      </c>
      <c r="G33" s="39">
        <f>'АПУ профилактика 1-24'!D34</f>
        <v>49745391</v>
      </c>
      <c r="H33" s="39">
        <f>'АПУ профилактика 1-24'!N34</f>
        <v>6875648</v>
      </c>
      <c r="I33" s="39">
        <f>'АПУ неотл.пом. 1-24'!D33</f>
        <v>9927695</v>
      </c>
      <c r="J33" s="39">
        <f>'АПУ обращения 1-24'!D33</f>
        <v>54676373</v>
      </c>
      <c r="K33" s="39">
        <f>'ОДИ ПГГ Пр.1-24'!D33</f>
        <v>1069232</v>
      </c>
      <c r="L33" s="39">
        <f>'ОДИ МЗ РБ Пр.18-23'!D33</f>
        <v>0</v>
      </c>
      <c r="M33" s="59">
        <f>'Тестирование на грипп Пр.1-24'!D33</f>
        <v>0</v>
      </c>
      <c r="N33" s="39">
        <f>'ФАП (01-24)'!D33</f>
        <v>0</v>
      </c>
      <c r="O33" s="39">
        <f>'Объем средств по ПР'!D32</f>
        <v>1110036</v>
      </c>
      <c r="P33" s="39">
        <f>' СМП (1-24)'!D33</f>
        <v>24210927</v>
      </c>
      <c r="Q33" s="39">
        <f>'Гемодиализ (пр.19-23)'!D33</f>
        <v>0</v>
      </c>
      <c r="R33" s="39">
        <f>'Мед.реаб.(АПУ,ДС,КС) 1-24'!D33</f>
        <v>0</v>
      </c>
      <c r="S33" s="39">
        <f t="shared" si="4"/>
        <v>158772031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39">
        <f>КС!D34</f>
        <v>0</v>
      </c>
      <c r="E34" s="39">
        <f>'ДС (пр.01- 24)'!D34</f>
        <v>0</v>
      </c>
      <c r="F34" s="39">
        <f t="shared" si="5"/>
        <v>11938118</v>
      </c>
      <c r="G34" s="39">
        <f>'АПУ профилактика 1-24'!D35</f>
        <v>0</v>
      </c>
      <c r="H34" s="39">
        <f>'АПУ профилактика 1-24'!N35</f>
        <v>0</v>
      </c>
      <c r="I34" s="39">
        <f>'АПУ неотл.пом. 1-24'!D34</f>
        <v>0</v>
      </c>
      <c r="J34" s="39">
        <f>'АПУ обращения 1-24'!D34</f>
        <v>0</v>
      </c>
      <c r="K34" s="39">
        <f>'ОДИ ПГГ Пр.1-24'!D34</f>
        <v>11938118</v>
      </c>
      <c r="L34" s="39">
        <f>'ОДИ МЗ РБ Пр.18-23'!D34</f>
        <v>0</v>
      </c>
      <c r="M34" s="59">
        <f>'Тестирование на грипп Пр.1-24'!D34</f>
        <v>0</v>
      </c>
      <c r="N34" s="39">
        <f>'ФАП (01-24)'!D34</f>
        <v>0</v>
      </c>
      <c r="O34" s="39">
        <f>'Объем средств по ПР'!D33</f>
        <v>0</v>
      </c>
      <c r="P34" s="39">
        <f>' СМП (1-24)'!D34</f>
        <v>0</v>
      </c>
      <c r="Q34" s="39">
        <f>'Гемодиализ (пр.19-23)'!D34</f>
        <v>0</v>
      </c>
      <c r="R34" s="39">
        <f>'Мед.реаб.(АПУ,ДС,КС) 1-24'!D34</f>
        <v>0</v>
      </c>
      <c r="S34" s="39">
        <f t="shared" si="4"/>
        <v>11938118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39">
        <f>КС!D35</f>
        <v>0</v>
      </c>
      <c r="E35" s="39">
        <f>'ДС (пр.01- 24)'!D35</f>
        <v>0</v>
      </c>
      <c r="F35" s="39">
        <f t="shared" si="5"/>
        <v>0</v>
      </c>
      <c r="G35" s="39">
        <f>'АПУ профилактика 1-24'!D36</f>
        <v>0</v>
      </c>
      <c r="H35" s="39">
        <f>'АПУ профилактика 1-24'!N36</f>
        <v>0</v>
      </c>
      <c r="I35" s="39">
        <f>'АПУ неотл.пом. 1-24'!D35</f>
        <v>0</v>
      </c>
      <c r="J35" s="39">
        <f>'АПУ обращения 1-24'!D35</f>
        <v>0</v>
      </c>
      <c r="K35" s="39">
        <f>'ОДИ ПГГ Пр.1-24'!D35</f>
        <v>0</v>
      </c>
      <c r="L35" s="39">
        <f>'ОДИ МЗ РБ Пр.18-23'!D35</f>
        <v>0</v>
      </c>
      <c r="M35" s="59">
        <f>'Тестирование на грипп Пр.1-24'!D35</f>
        <v>0</v>
      </c>
      <c r="N35" s="39">
        <f>'ФАП (01-24)'!D35</f>
        <v>0</v>
      </c>
      <c r="O35" s="39">
        <f>'Объем средств по ПР'!D34</f>
        <v>0</v>
      </c>
      <c r="P35" s="39">
        <f>' СМП (1-24)'!D35</f>
        <v>0</v>
      </c>
      <c r="Q35" s="39">
        <f>'Гемодиализ (пр.19-23)'!D35</f>
        <v>0</v>
      </c>
      <c r="R35" s="39">
        <f>'Мед.реаб.(АПУ,ДС,КС) 1-24'!D35</f>
        <v>19368459</v>
      </c>
      <c r="S35" s="39">
        <f t="shared" si="4"/>
        <v>19368459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39">
        <f>КС!D36</f>
        <v>1253313686</v>
      </c>
      <c r="E36" s="39">
        <f>'ДС (пр.01- 24)'!D36</f>
        <v>111002676</v>
      </c>
      <c r="F36" s="39">
        <f t="shared" si="5"/>
        <v>941646890.66382957</v>
      </c>
      <c r="G36" s="39">
        <f>'АПУ профилактика 1-24'!D37</f>
        <v>369268292</v>
      </c>
      <c r="H36" s="39">
        <f>'АПУ профилактика 1-24'!N37</f>
        <v>60779773</v>
      </c>
      <c r="I36" s="39">
        <f>'АПУ неотл.пом. 1-24'!D36</f>
        <v>53952111</v>
      </c>
      <c r="J36" s="39">
        <f>'АПУ обращения 1-24'!D36</f>
        <v>330693457.66382957</v>
      </c>
      <c r="K36" s="39">
        <f>'ОДИ ПГГ Пр.1-24'!D36</f>
        <v>71000773</v>
      </c>
      <c r="L36" s="39">
        <f>'ОДИ МЗ РБ Пр.18-23'!D36</f>
        <v>3644016</v>
      </c>
      <c r="M36" s="59">
        <f>'Тестирование на грипп Пр.1-24'!D36</f>
        <v>9599060</v>
      </c>
      <c r="N36" s="39">
        <f>'ФАП (01-24)'!D36</f>
        <v>34567307</v>
      </c>
      <c r="O36" s="39">
        <f>'Объем средств по ПР'!D35</f>
        <v>8142101</v>
      </c>
      <c r="P36" s="39">
        <f>' СМП (1-24)'!D36</f>
        <v>0</v>
      </c>
      <c r="Q36" s="39">
        <f>'Гемодиализ (пр.19-23)'!D36</f>
        <v>1711382</v>
      </c>
      <c r="R36" s="39">
        <f>'Мед.реаб.(АПУ,ДС,КС) 1-24'!D36</f>
        <v>34015400</v>
      </c>
      <c r="S36" s="39">
        <f t="shared" si="4"/>
        <v>2341690034.6638298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39">
        <f>КС!D37</f>
        <v>176916206</v>
      </c>
      <c r="E37" s="39">
        <f>'ДС (пр.01- 24)'!D37</f>
        <v>37013998</v>
      </c>
      <c r="F37" s="39">
        <f t="shared" si="5"/>
        <v>274436925</v>
      </c>
      <c r="G37" s="39">
        <f>'АПУ профилактика 1-24'!D38</f>
        <v>103298334</v>
      </c>
      <c r="H37" s="39">
        <f>'АПУ профилактика 1-24'!N38</f>
        <v>16245170</v>
      </c>
      <c r="I37" s="39">
        <f>'АПУ неотл.пом. 1-24'!D37</f>
        <v>19587029</v>
      </c>
      <c r="J37" s="39">
        <f>'АПУ обращения 1-24'!D37</f>
        <v>86285260</v>
      </c>
      <c r="K37" s="39">
        <f>'ОДИ ПГГ Пр.1-24'!D37</f>
        <v>22819271</v>
      </c>
      <c r="L37" s="39">
        <f>'ОДИ МЗ РБ Пр.18-23'!D37</f>
        <v>1916073</v>
      </c>
      <c r="M37" s="59">
        <f>'Тестирование на грипп Пр.1-24'!D37</f>
        <v>221598</v>
      </c>
      <c r="N37" s="39">
        <f>'ФАП (01-24)'!D37</f>
        <v>24064190</v>
      </c>
      <c r="O37" s="39">
        <f>'Объем средств по ПР'!D36</f>
        <v>0</v>
      </c>
      <c r="P37" s="39">
        <f>' СМП (1-24)'!D37</f>
        <v>0</v>
      </c>
      <c r="Q37" s="39">
        <f>'Гемодиализ (пр.19-23)'!D37</f>
        <v>0</v>
      </c>
      <c r="R37" s="39">
        <f>'Мед.реаб.(АПУ,ДС,КС) 1-24'!D37</f>
        <v>0</v>
      </c>
      <c r="S37" s="39">
        <f t="shared" si="4"/>
        <v>488367129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39">
        <f>КС!D38</f>
        <v>78544378</v>
      </c>
      <c r="E38" s="39">
        <f>'ДС (пр.01- 24)'!D38</f>
        <v>28452491</v>
      </c>
      <c r="F38" s="39">
        <f t="shared" si="5"/>
        <v>204149533.05368567</v>
      </c>
      <c r="G38" s="39">
        <f>'АПУ профилактика 1-24'!D39</f>
        <v>125134708</v>
      </c>
      <c r="H38" s="39">
        <f>'АПУ профилактика 1-24'!N39</f>
        <v>0</v>
      </c>
      <c r="I38" s="39">
        <f>'АПУ неотл.пом. 1-24'!D38</f>
        <v>19690997</v>
      </c>
      <c r="J38" s="39">
        <f>'АПУ обращения 1-24'!D38</f>
        <v>54681123.053685673</v>
      </c>
      <c r="K38" s="39">
        <f>'ОДИ ПГГ Пр.1-24'!D38</f>
        <v>3205272</v>
      </c>
      <c r="L38" s="39">
        <f>'ОДИ МЗ РБ Пр.18-23'!D38</f>
        <v>0</v>
      </c>
      <c r="M38" s="59">
        <f>'Тестирование на грипп Пр.1-24'!D38</f>
        <v>0</v>
      </c>
      <c r="N38" s="39">
        <f>'ФАП (01-24)'!D38</f>
        <v>0</v>
      </c>
      <c r="O38" s="39">
        <f>'Объем средств по ПР'!D37</f>
        <v>1437433</v>
      </c>
      <c r="P38" s="39">
        <f>' СМП (1-24)'!D38</f>
        <v>0</v>
      </c>
      <c r="Q38" s="39">
        <f>'Гемодиализ (пр.19-23)'!D38</f>
        <v>0</v>
      </c>
      <c r="R38" s="39">
        <f>'Мед.реаб.(АПУ,ДС,КС) 1-24'!D38</f>
        <v>27528400</v>
      </c>
      <c r="S38" s="39">
        <f t="shared" si="4"/>
        <v>338674802.05368567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39">
        <f>КС!D39</f>
        <v>0</v>
      </c>
      <c r="E39" s="39">
        <f>'ДС (пр.01- 24)'!D39</f>
        <v>0</v>
      </c>
      <c r="F39" s="39">
        <f t="shared" si="5"/>
        <v>147500310</v>
      </c>
      <c r="G39" s="39">
        <f>'АПУ профилактика 1-24'!D40</f>
        <v>8685481</v>
      </c>
      <c r="H39" s="39">
        <f>'АПУ профилактика 1-24'!N40</f>
        <v>0</v>
      </c>
      <c r="I39" s="39">
        <f>'АПУ неотл.пом. 1-24'!D39</f>
        <v>8599800</v>
      </c>
      <c r="J39" s="39">
        <f>'АПУ обращения 1-24'!D39</f>
        <v>130215029</v>
      </c>
      <c r="K39" s="39">
        <f>'ОДИ ПГГ Пр.1-24'!D39</f>
        <v>0</v>
      </c>
      <c r="L39" s="39">
        <f>'ОДИ МЗ РБ Пр.18-23'!D39</f>
        <v>0</v>
      </c>
      <c r="M39" s="59">
        <f>'Тестирование на грипп Пр.1-24'!D39</f>
        <v>0</v>
      </c>
      <c r="N39" s="39">
        <f>'ФАП (01-24)'!D39</f>
        <v>0</v>
      </c>
      <c r="O39" s="39">
        <f>'Объем средств по ПР'!D38</f>
        <v>0</v>
      </c>
      <c r="P39" s="39">
        <f>' СМП (1-24)'!D39</f>
        <v>0</v>
      </c>
      <c r="Q39" s="39">
        <f>'Гемодиализ (пр.19-23)'!D39</f>
        <v>0</v>
      </c>
      <c r="R39" s="39">
        <f>'Мед.реаб.(АПУ,ДС,КС) 1-24'!D39</f>
        <v>0</v>
      </c>
      <c r="S39" s="39">
        <f t="shared" si="4"/>
        <v>147500310</v>
      </c>
    </row>
    <row r="40" spans="1:19" s="22" customFormat="1" x14ac:dyDescent="0.2">
      <c r="A40" s="25">
        <v>30</v>
      </c>
      <c r="B40" s="23" t="s">
        <v>98</v>
      </c>
      <c r="C40" s="38" t="s">
        <v>292</v>
      </c>
      <c r="D40" s="39">
        <f>КС!D40</f>
        <v>0</v>
      </c>
      <c r="E40" s="39">
        <f>'ДС (пр.01- 24)'!D40</f>
        <v>0</v>
      </c>
      <c r="F40" s="39">
        <f t="shared" si="5"/>
        <v>0</v>
      </c>
      <c r="G40" s="39">
        <f>'АПУ профилактика 1-24'!D41</f>
        <v>0</v>
      </c>
      <c r="H40" s="39">
        <f>'АПУ профилактика 1-24'!N41</f>
        <v>0</v>
      </c>
      <c r="I40" s="39">
        <f>'АПУ неотл.пом. 1-24'!D40</f>
        <v>0</v>
      </c>
      <c r="J40" s="39">
        <f>'АПУ обращения 1-24'!D40</f>
        <v>0</v>
      </c>
      <c r="K40" s="39">
        <f>'ОДИ ПГГ Пр.1-24'!D40</f>
        <v>0</v>
      </c>
      <c r="L40" s="39">
        <f>'ОДИ МЗ РБ Пр.18-23'!D40</f>
        <v>0</v>
      </c>
      <c r="M40" s="59">
        <f>'Тестирование на грипп Пр.1-24'!D40</f>
        <v>0</v>
      </c>
      <c r="N40" s="39">
        <f>'ФАП (01-24)'!D40</f>
        <v>0</v>
      </c>
      <c r="O40" s="39">
        <f>'Объем средств по ПР'!D39</f>
        <v>0</v>
      </c>
      <c r="P40" s="39">
        <f>' СМП (1-24)'!D40</f>
        <v>662130533</v>
      </c>
      <c r="Q40" s="39">
        <f>'Гемодиализ (пр.19-23)'!D40</f>
        <v>0</v>
      </c>
      <c r="R40" s="39">
        <f>'Мед.реаб.(АПУ,ДС,КС) 1-24'!D40</f>
        <v>0</v>
      </c>
      <c r="S40" s="39">
        <f t="shared" si="4"/>
        <v>662130533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39">
        <f>КС!D41</f>
        <v>0</v>
      </c>
      <c r="E41" s="39">
        <f>'ДС (пр.01- 24)'!D41</f>
        <v>4683847</v>
      </c>
      <c r="F41" s="39">
        <f t="shared" si="5"/>
        <v>30931619</v>
      </c>
      <c r="G41" s="39">
        <f>'АПУ профилактика 1-24'!D42</f>
        <v>11554282</v>
      </c>
      <c r="H41" s="39">
        <f>'АПУ профилактика 1-24'!N42</f>
        <v>825639</v>
      </c>
      <c r="I41" s="39">
        <f>'АПУ неотл.пом. 1-24'!D41</f>
        <v>2348789</v>
      </c>
      <c r="J41" s="39">
        <f>'АПУ обращения 1-24'!D41</f>
        <v>15340123</v>
      </c>
      <c r="K41" s="39">
        <f>'ОДИ ПГГ Пр.1-24'!D41</f>
        <v>862786</v>
      </c>
      <c r="L41" s="39">
        <f>'ОДИ МЗ РБ Пр.18-23'!D41</f>
        <v>0</v>
      </c>
      <c r="M41" s="59">
        <f>'Тестирование на грипп Пр.1-24'!D41</f>
        <v>0</v>
      </c>
      <c r="N41" s="39">
        <f>'ФАП (01-24)'!D41</f>
        <v>0</v>
      </c>
      <c r="O41" s="39">
        <f>'Объем средств по ПР'!D40</f>
        <v>0</v>
      </c>
      <c r="P41" s="39">
        <f>' СМП (1-24)'!D41</f>
        <v>0</v>
      </c>
      <c r="Q41" s="39">
        <f>'Гемодиализ (пр.19-23)'!D41</f>
        <v>0</v>
      </c>
      <c r="R41" s="39">
        <f>'Мед.реаб.(АПУ,ДС,КС) 1-24'!D41</f>
        <v>0</v>
      </c>
      <c r="S41" s="39">
        <f t="shared" si="4"/>
        <v>35615466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39">
        <f>КС!D42</f>
        <v>434164490</v>
      </c>
      <c r="E42" s="39">
        <f>'ДС (пр.01- 24)'!D42</f>
        <v>54110290</v>
      </c>
      <c r="F42" s="39">
        <f t="shared" si="5"/>
        <v>443981638.38954878</v>
      </c>
      <c r="G42" s="39">
        <f>'АПУ профилактика 1-24'!D43</f>
        <v>156909885</v>
      </c>
      <c r="H42" s="39">
        <f>'АПУ профилактика 1-24'!N43</f>
        <v>20923689</v>
      </c>
      <c r="I42" s="39">
        <f>'АПУ неотл.пом. 1-24'!D42</f>
        <v>30969605</v>
      </c>
      <c r="J42" s="39">
        <f>'АПУ обращения 1-24'!D42</f>
        <v>155686050.38954875</v>
      </c>
      <c r="K42" s="39">
        <f>'ОДИ ПГГ Пр.1-24'!D42</f>
        <v>21770323</v>
      </c>
      <c r="L42" s="39">
        <f>'ОДИ МЗ РБ Пр.18-23'!D42</f>
        <v>1552590</v>
      </c>
      <c r="M42" s="59">
        <f>'Тестирование на грипп Пр.1-24'!D42</f>
        <v>6462790</v>
      </c>
      <c r="N42" s="39">
        <f>'ФАП (01-24)'!D42</f>
        <v>46646840</v>
      </c>
      <c r="O42" s="39">
        <f>'Объем средств по ПР'!D41</f>
        <v>3059866</v>
      </c>
      <c r="P42" s="39">
        <f>' СМП (1-24)'!D42</f>
        <v>221906240</v>
      </c>
      <c r="Q42" s="39">
        <f>'Гемодиализ (пр.19-23)'!D42</f>
        <v>0</v>
      </c>
      <c r="R42" s="39">
        <f>'Мед.реаб.(АПУ,ДС,КС) 1-24'!D42</f>
        <v>16229060</v>
      </c>
      <c r="S42" s="39">
        <f t="shared" si="4"/>
        <v>1170391718.3895488</v>
      </c>
    </row>
    <row r="43" spans="1:19" x14ac:dyDescent="0.2">
      <c r="A43" s="25">
        <v>33</v>
      </c>
      <c r="B43" s="12" t="s">
        <v>101</v>
      </c>
      <c r="C43" s="10" t="s">
        <v>39</v>
      </c>
      <c r="D43" s="39">
        <f>КС!D43</f>
        <v>565045604</v>
      </c>
      <c r="E43" s="39">
        <f>'ДС (пр.01- 24)'!D43</f>
        <v>72282909</v>
      </c>
      <c r="F43" s="39">
        <f t="shared" si="5"/>
        <v>636372457</v>
      </c>
      <c r="G43" s="39">
        <f>'АПУ профилактика 1-24'!D44</f>
        <v>244676170</v>
      </c>
      <c r="H43" s="39">
        <f>'АПУ профилактика 1-24'!N44</f>
        <v>41497150</v>
      </c>
      <c r="I43" s="39">
        <f>'АПУ неотл.пом. 1-24'!D43</f>
        <v>45090953</v>
      </c>
      <c r="J43" s="39">
        <f>'АПУ обращения 1-24'!D43</f>
        <v>255035655</v>
      </c>
      <c r="K43" s="39">
        <f>'ОДИ ПГГ Пр.1-24'!D43</f>
        <v>37092695</v>
      </c>
      <c r="L43" s="39">
        <f>'ОДИ МЗ РБ Пр.18-23'!D43</f>
        <v>2326950</v>
      </c>
      <c r="M43" s="59">
        <f>'Тестирование на грипп Пр.1-24'!D43</f>
        <v>6174386</v>
      </c>
      <c r="N43" s="39">
        <f>'ФАП (01-24)'!D43</f>
        <v>0</v>
      </c>
      <c r="O43" s="39">
        <f>'Объем средств по ПР'!D42</f>
        <v>4478498</v>
      </c>
      <c r="P43" s="39">
        <f>' СМП (1-24)'!D43</f>
        <v>0</v>
      </c>
      <c r="Q43" s="39">
        <f>'Гемодиализ (пр.19-23)'!D43</f>
        <v>0</v>
      </c>
      <c r="R43" s="39">
        <f>'Мед.реаб.(АПУ,ДС,КС) 1-24'!D43</f>
        <v>8902990</v>
      </c>
      <c r="S43" s="39">
        <f t="shared" ref="S43:S74" si="6">D43+E43+F43+P43+Q43+R43</f>
        <v>1282603960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39">
        <f>КС!D44</f>
        <v>58553131</v>
      </c>
      <c r="E44" s="39">
        <f>'ДС (пр.01- 24)'!D44</f>
        <v>15265058</v>
      </c>
      <c r="F44" s="39">
        <f t="shared" si="5"/>
        <v>160481679</v>
      </c>
      <c r="G44" s="39">
        <f>'АПУ профилактика 1-24'!D45</f>
        <v>46114867</v>
      </c>
      <c r="H44" s="39">
        <f>'АПУ профилактика 1-24'!N45</f>
        <v>6458832</v>
      </c>
      <c r="I44" s="39">
        <f>'АПУ неотл.пом. 1-24'!D44</f>
        <v>9926047</v>
      </c>
      <c r="J44" s="39">
        <f>'АПУ обращения 1-24'!D44</f>
        <v>46720593</v>
      </c>
      <c r="K44" s="39">
        <f>'ОДИ ПГГ Пр.1-24'!D44</f>
        <v>711019</v>
      </c>
      <c r="L44" s="39">
        <f>'ОДИ МЗ РБ Пр.18-23'!D44</f>
        <v>0</v>
      </c>
      <c r="M44" s="59">
        <f>'Тестирование на грипп Пр.1-24'!D44</f>
        <v>0</v>
      </c>
      <c r="N44" s="39">
        <f>'ФАП (01-24)'!D44</f>
        <v>49186326</v>
      </c>
      <c r="O44" s="39">
        <f>'Объем средств по ПР'!D43</f>
        <v>1363995</v>
      </c>
      <c r="P44" s="39">
        <f>' СМП (1-24)'!D44</f>
        <v>0</v>
      </c>
      <c r="Q44" s="39">
        <f>'Гемодиализ (пр.19-23)'!D44</f>
        <v>0</v>
      </c>
      <c r="R44" s="39">
        <f>'Мед.реаб.(АПУ,ДС,КС) 1-24'!D44</f>
        <v>0</v>
      </c>
      <c r="S44" s="39">
        <f t="shared" si="6"/>
        <v>234299868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39">
        <f>КС!D45</f>
        <v>315841007</v>
      </c>
      <c r="E45" s="39">
        <f>'ДС (пр.01- 24)'!D45</f>
        <v>50960586</v>
      </c>
      <c r="F45" s="39">
        <f t="shared" si="5"/>
        <v>440615610</v>
      </c>
      <c r="G45" s="39">
        <f>'АПУ профилактика 1-24'!D46</f>
        <v>155785403</v>
      </c>
      <c r="H45" s="39">
        <f>'АПУ профилактика 1-24'!N46</f>
        <v>26846629</v>
      </c>
      <c r="I45" s="39">
        <f>'АПУ неотл.пом. 1-24'!D45</f>
        <v>31034055</v>
      </c>
      <c r="J45" s="39">
        <f>'АПУ обращения 1-24'!D45</f>
        <v>167000871</v>
      </c>
      <c r="K45" s="39">
        <f>'ОДИ ПГГ Пр.1-24'!D45</f>
        <v>13862829</v>
      </c>
      <c r="L45" s="39">
        <f>'ОДИ МЗ РБ Пр.18-23'!D45</f>
        <v>0</v>
      </c>
      <c r="M45" s="59">
        <f>'Тестирование на грипп Пр.1-24'!D45</f>
        <v>0</v>
      </c>
      <c r="N45" s="39">
        <f>'ФАП (01-24)'!D45</f>
        <v>42813924</v>
      </c>
      <c r="O45" s="39">
        <f>'Объем средств по ПР'!D44</f>
        <v>3271899</v>
      </c>
      <c r="P45" s="39">
        <f>' СМП (1-24)'!D45</f>
        <v>0</v>
      </c>
      <c r="Q45" s="39">
        <f>'Гемодиализ (пр.19-23)'!D45</f>
        <v>0</v>
      </c>
      <c r="R45" s="39">
        <f>'Мед.реаб.(АПУ,ДС,КС) 1-24'!D45</f>
        <v>13821514</v>
      </c>
      <c r="S45" s="39">
        <f t="shared" si="6"/>
        <v>821238717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39">
        <f>КС!D46</f>
        <v>68413398</v>
      </c>
      <c r="E46" s="39">
        <f>'ДС (пр.01- 24)'!D46</f>
        <v>18996947</v>
      </c>
      <c r="F46" s="39">
        <f t="shared" si="5"/>
        <v>198542928</v>
      </c>
      <c r="G46" s="39">
        <f>'АПУ профилактика 1-24'!D47</f>
        <v>60460500</v>
      </c>
      <c r="H46" s="39">
        <f>'АПУ профилактика 1-24'!N47</f>
        <v>10221327</v>
      </c>
      <c r="I46" s="39">
        <f>'АПУ неотл.пом. 1-24'!D46</f>
        <v>11680256</v>
      </c>
      <c r="J46" s="39">
        <f>'АПУ обращения 1-24'!D46</f>
        <v>66762424</v>
      </c>
      <c r="K46" s="39">
        <f>'ОДИ ПГГ Пр.1-24'!D46</f>
        <v>2313270</v>
      </c>
      <c r="L46" s="39">
        <f>'ОДИ МЗ РБ Пр.18-23'!D46</f>
        <v>0</v>
      </c>
      <c r="M46" s="59">
        <f>'Тестирование на грипп Пр.1-24'!D46</f>
        <v>0</v>
      </c>
      <c r="N46" s="39">
        <f>'ФАП (01-24)'!D46</f>
        <v>45468304</v>
      </c>
      <c r="O46" s="39">
        <f>'Объем средств по ПР'!D45</f>
        <v>1636847</v>
      </c>
      <c r="P46" s="39">
        <f>' СМП (1-24)'!D46</f>
        <v>0</v>
      </c>
      <c r="Q46" s="39">
        <f>'Гемодиализ (пр.19-23)'!D46</f>
        <v>0</v>
      </c>
      <c r="R46" s="39">
        <f>'Мед.реаб.(АПУ,ДС,КС) 1-24'!D46</f>
        <v>0</v>
      </c>
      <c r="S46" s="39">
        <f t="shared" si="6"/>
        <v>285953273</v>
      </c>
    </row>
    <row r="47" spans="1:19" x14ac:dyDescent="0.2">
      <c r="A47" s="25">
        <v>37</v>
      </c>
      <c r="B47" s="12" t="s">
        <v>105</v>
      </c>
      <c r="C47" s="10" t="s">
        <v>237</v>
      </c>
      <c r="D47" s="39">
        <f>КС!D47</f>
        <v>233274798</v>
      </c>
      <c r="E47" s="39">
        <f>'ДС (пр.01- 24)'!D47</f>
        <v>50712012</v>
      </c>
      <c r="F47" s="39">
        <f t="shared" si="5"/>
        <v>431075289</v>
      </c>
      <c r="G47" s="39">
        <f>'АПУ профилактика 1-24'!D48</f>
        <v>145150240</v>
      </c>
      <c r="H47" s="39">
        <f>'АПУ профилактика 1-24'!N48</f>
        <v>39460479</v>
      </c>
      <c r="I47" s="39">
        <f>'АПУ неотл.пом. 1-24'!D47</f>
        <v>33418261</v>
      </c>
      <c r="J47" s="39">
        <f>'АПУ обращения 1-24'!D47</f>
        <v>138067166</v>
      </c>
      <c r="K47" s="39">
        <f>'ОДИ ПГГ Пр.1-24'!D47</f>
        <v>17840757</v>
      </c>
      <c r="L47" s="39">
        <f>'ОДИ МЗ РБ Пр.18-23'!D47</f>
        <v>0</v>
      </c>
      <c r="M47" s="59">
        <f>'Тестирование на грипп Пр.1-24'!D47</f>
        <v>0</v>
      </c>
      <c r="N47" s="39">
        <f>'ФАП (01-24)'!D47</f>
        <v>54193047</v>
      </c>
      <c r="O47" s="39">
        <f>'Объем средств по ПР'!D46</f>
        <v>2945339</v>
      </c>
      <c r="P47" s="39">
        <f>' СМП (1-24)'!D47</f>
        <v>0</v>
      </c>
      <c r="Q47" s="39">
        <f>'Гемодиализ (пр.19-23)'!D47</f>
        <v>0</v>
      </c>
      <c r="R47" s="39">
        <f>'Мед.реаб.(АПУ,ДС,КС) 1-24'!D47</f>
        <v>667236</v>
      </c>
      <c r="S47" s="39">
        <f t="shared" si="6"/>
        <v>715729335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39">
        <f>КС!D48</f>
        <v>64560556</v>
      </c>
      <c r="E48" s="39">
        <f>'ДС (пр.01- 24)'!D48</f>
        <v>18022927</v>
      </c>
      <c r="F48" s="39">
        <f t="shared" si="5"/>
        <v>193271473</v>
      </c>
      <c r="G48" s="39">
        <f>'АПУ профилактика 1-24'!D49</f>
        <v>51242310</v>
      </c>
      <c r="H48" s="39">
        <f>'АПУ профилактика 1-24'!N49</f>
        <v>9693874</v>
      </c>
      <c r="I48" s="39">
        <f>'АПУ неотл.пом. 1-24'!D48</f>
        <v>11070582</v>
      </c>
      <c r="J48" s="39">
        <f>'АПУ обращения 1-24'!D48</f>
        <v>57111549</v>
      </c>
      <c r="K48" s="39">
        <f>'ОДИ ПГГ Пр.1-24'!D48</f>
        <v>1473909</v>
      </c>
      <c r="L48" s="39">
        <f>'ОДИ МЗ РБ Пр.18-23'!D48</f>
        <v>0</v>
      </c>
      <c r="M48" s="59">
        <f>'Тестирование на грипп Пр.1-24'!D48</f>
        <v>0</v>
      </c>
      <c r="N48" s="39">
        <f>'ФАП (01-24)'!D48</f>
        <v>61211653</v>
      </c>
      <c r="O48" s="39">
        <f>'Объем средств по ПР'!D47</f>
        <v>1467596</v>
      </c>
      <c r="P48" s="39">
        <f>' СМП (1-24)'!D48</f>
        <v>0</v>
      </c>
      <c r="Q48" s="39">
        <f>'Гемодиализ (пр.19-23)'!D48</f>
        <v>0</v>
      </c>
      <c r="R48" s="39">
        <f>'Мед.реаб.(АПУ,ДС,КС) 1-24'!D48</f>
        <v>0</v>
      </c>
      <c r="S48" s="39">
        <f t="shared" si="6"/>
        <v>275854956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39">
        <f>КС!D49</f>
        <v>43307029</v>
      </c>
      <c r="E49" s="39">
        <f>'ДС (пр.01- 24)'!D49</f>
        <v>10941480</v>
      </c>
      <c r="F49" s="39">
        <f t="shared" si="5"/>
        <v>124791109</v>
      </c>
      <c r="G49" s="39">
        <f>'АПУ профилактика 1-24'!D50</f>
        <v>31764902</v>
      </c>
      <c r="H49" s="39">
        <f>'АПУ профилактика 1-24'!N50</f>
        <v>10034257</v>
      </c>
      <c r="I49" s="39">
        <f>'АПУ неотл.пом. 1-24'!D49</f>
        <v>7229439</v>
      </c>
      <c r="J49" s="39">
        <f>'АПУ обращения 1-24'!D49</f>
        <v>39181080</v>
      </c>
      <c r="K49" s="39">
        <f>'ОДИ ПГГ Пр.1-24'!D49</f>
        <v>756590</v>
      </c>
      <c r="L49" s="39">
        <f>'ОДИ МЗ РБ Пр.18-23'!D49</f>
        <v>0</v>
      </c>
      <c r="M49" s="59">
        <f>'Тестирование на грипп Пр.1-24'!D49</f>
        <v>0</v>
      </c>
      <c r="N49" s="39">
        <f>'ФАП (01-24)'!D49</f>
        <v>34532347</v>
      </c>
      <c r="O49" s="39">
        <f>'Объем средств по ПР'!D48</f>
        <v>1292494</v>
      </c>
      <c r="P49" s="39">
        <f>' СМП (1-24)'!D49</f>
        <v>0</v>
      </c>
      <c r="Q49" s="39">
        <f>'Гемодиализ (пр.19-23)'!D49</f>
        <v>0</v>
      </c>
      <c r="R49" s="39">
        <f>'Мед.реаб.(АПУ,ДС,КС) 1-24'!D49</f>
        <v>0</v>
      </c>
      <c r="S49" s="39">
        <f t="shared" si="6"/>
        <v>179039618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39">
        <f>КС!D50</f>
        <v>62582453</v>
      </c>
      <c r="E50" s="39">
        <f>'ДС (пр.01- 24)'!D50</f>
        <v>19661195</v>
      </c>
      <c r="F50" s="39">
        <f t="shared" si="5"/>
        <v>197879811</v>
      </c>
      <c r="G50" s="39">
        <f>'АПУ профилактика 1-24'!D51</f>
        <v>52915896</v>
      </c>
      <c r="H50" s="39">
        <f>'АПУ профилактика 1-24'!N51</f>
        <v>14317171</v>
      </c>
      <c r="I50" s="39">
        <f>'АПУ неотл.пом. 1-24'!D50</f>
        <v>12722954</v>
      </c>
      <c r="J50" s="39">
        <f>'АПУ обращения 1-24'!D50</f>
        <v>62047228</v>
      </c>
      <c r="K50" s="39">
        <f>'ОДИ ПГГ Пр.1-24'!D50</f>
        <v>1290745</v>
      </c>
      <c r="L50" s="39">
        <f>'ОДИ МЗ РБ Пр.18-23'!D50</f>
        <v>0</v>
      </c>
      <c r="M50" s="59">
        <f>'Тестирование на грипп Пр.1-24'!D50</f>
        <v>0</v>
      </c>
      <c r="N50" s="39">
        <f>'ФАП (01-24)'!D50</f>
        <v>53025951</v>
      </c>
      <c r="O50" s="39">
        <f>'Объем средств по ПР'!D49</f>
        <v>1559866</v>
      </c>
      <c r="P50" s="39">
        <f>' СМП (1-24)'!D50</f>
        <v>0</v>
      </c>
      <c r="Q50" s="39">
        <f>'Гемодиализ (пр.19-23)'!D50</f>
        <v>0</v>
      </c>
      <c r="R50" s="39">
        <f>'Мед.реаб.(АПУ,ДС,КС) 1-24'!D50</f>
        <v>269968</v>
      </c>
      <c r="S50" s="39">
        <f t="shared" si="6"/>
        <v>280393427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39">
        <f>КС!D51</f>
        <v>31742948</v>
      </c>
      <c r="E51" s="39">
        <f>'ДС (пр.01- 24)'!D51</f>
        <v>8962270</v>
      </c>
      <c r="F51" s="39">
        <f t="shared" si="5"/>
        <v>103932464</v>
      </c>
      <c r="G51" s="39">
        <f>'АПУ профилактика 1-24'!D52</f>
        <v>24999952</v>
      </c>
      <c r="H51" s="39">
        <f>'АПУ профилактика 1-24'!N52</f>
        <v>6720448</v>
      </c>
      <c r="I51" s="39">
        <f>'АПУ неотл.пом. 1-24'!D51</f>
        <v>5167766</v>
      </c>
      <c r="J51" s="39">
        <f>'АПУ обращения 1-24'!D51</f>
        <v>28674126</v>
      </c>
      <c r="K51" s="39">
        <f>'ОДИ ПГГ Пр.1-24'!D51</f>
        <v>294897</v>
      </c>
      <c r="L51" s="39">
        <f>'ОДИ МЗ РБ Пр.18-23'!D51</f>
        <v>0</v>
      </c>
      <c r="M51" s="59">
        <f>'Тестирование на грипп Пр.1-24'!D51</f>
        <v>0</v>
      </c>
      <c r="N51" s="39">
        <f>'ФАП (01-24)'!D51</f>
        <v>37016616</v>
      </c>
      <c r="O51" s="39">
        <f>'Объем средств по ПР'!D50</f>
        <v>1058659</v>
      </c>
      <c r="P51" s="39">
        <f>' СМП (1-24)'!D51</f>
        <v>0</v>
      </c>
      <c r="Q51" s="39">
        <f>'Гемодиализ (пр.19-23)'!D51</f>
        <v>0</v>
      </c>
      <c r="R51" s="39">
        <f>'Мед.реаб.(АПУ,ДС,КС) 1-24'!D51</f>
        <v>0</v>
      </c>
      <c r="S51" s="39">
        <f t="shared" si="6"/>
        <v>144637682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39">
        <f>КС!D52</f>
        <v>62586975</v>
      </c>
      <c r="E52" s="39">
        <f>'ДС (пр.01- 24)'!D52</f>
        <v>15519367</v>
      </c>
      <c r="F52" s="39">
        <f t="shared" si="5"/>
        <v>62688165</v>
      </c>
      <c r="G52" s="39">
        <f>'АПУ профилактика 1-24'!D53</f>
        <v>27076035</v>
      </c>
      <c r="H52" s="39">
        <f>'АПУ профилактика 1-24'!N53</f>
        <v>3350378</v>
      </c>
      <c r="I52" s="39">
        <f>'АПУ неотл.пом. 1-24'!D52</f>
        <v>1843918</v>
      </c>
      <c r="J52" s="39">
        <f>'АПУ обращения 1-24'!D52</f>
        <v>22739630</v>
      </c>
      <c r="K52" s="39">
        <f>'ОДИ ПГГ Пр.1-24'!D52</f>
        <v>5860983</v>
      </c>
      <c r="L52" s="39">
        <f>'ОДИ МЗ РБ Пр.18-23'!D52</f>
        <v>0</v>
      </c>
      <c r="M52" s="59">
        <f>'Тестирование на грипп Пр.1-24'!D52</f>
        <v>775340</v>
      </c>
      <c r="N52" s="39">
        <f>'ФАП (01-24)'!D52</f>
        <v>0</v>
      </c>
      <c r="O52" s="39">
        <f>'Объем средств по ПР'!D51</f>
        <v>1041881</v>
      </c>
      <c r="P52" s="39">
        <f>' СМП (1-24)'!D52</f>
        <v>0</v>
      </c>
      <c r="Q52" s="39">
        <f>'Гемодиализ (пр.19-23)'!D52</f>
        <v>0</v>
      </c>
      <c r="R52" s="39">
        <f>'Мед.реаб.(АПУ,ДС,КС) 1-24'!D52</f>
        <v>0</v>
      </c>
      <c r="S52" s="39">
        <f t="shared" si="6"/>
        <v>140794507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39">
        <f>КС!D53</f>
        <v>448085058</v>
      </c>
      <c r="E53" s="39">
        <f>'ДС (пр.01- 24)'!D53</f>
        <v>71174451</v>
      </c>
      <c r="F53" s="39">
        <f t="shared" si="5"/>
        <v>596663635</v>
      </c>
      <c r="G53" s="39">
        <f>'АПУ профилактика 1-24'!D54</f>
        <v>226844167</v>
      </c>
      <c r="H53" s="39">
        <f>'АПУ профилактика 1-24'!N54</f>
        <v>38276173</v>
      </c>
      <c r="I53" s="39">
        <f>'АПУ неотл.пом. 1-24'!D53</f>
        <v>41018805</v>
      </c>
      <c r="J53" s="39">
        <f>'АПУ обращения 1-24'!D53</f>
        <v>211331910</v>
      </c>
      <c r="K53" s="39">
        <f>'ОДИ ПГГ Пр.1-24'!D53</f>
        <v>61513452</v>
      </c>
      <c r="L53" s="39">
        <f>'ОДИ МЗ РБ Пр.18-23'!D53</f>
        <v>1985200</v>
      </c>
      <c r="M53" s="59">
        <f>'Тестирование на грипп Пр.1-24'!D53</f>
        <v>11824345</v>
      </c>
      <c r="N53" s="39">
        <f>'ФАП (01-24)'!D53</f>
        <v>0</v>
      </c>
      <c r="O53" s="39">
        <f>'Объем средств по ПР'!D52</f>
        <v>3869583</v>
      </c>
      <c r="P53" s="39">
        <f>' СМП (1-24)'!D53</f>
        <v>390517625</v>
      </c>
      <c r="Q53" s="39">
        <f>'Гемодиализ (пр.19-23)'!D53</f>
        <v>0</v>
      </c>
      <c r="R53" s="39">
        <f>'Мед.реаб.(АПУ,ДС,КС) 1-24'!D53</f>
        <v>29756244</v>
      </c>
      <c r="S53" s="39">
        <f t="shared" si="6"/>
        <v>1536197013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39">
        <f>КС!D54</f>
        <v>65763845</v>
      </c>
      <c r="E54" s="39">
        <f>'ДС (пр.01- 24)'!D54</f>
        <v>17043866</v>
      </c>
      <c r="F54" s="39">
        <f t="shared" si="5"/>
        <v>163193674</v>
      </c>
      <c r="G54" s="39">
        <f>'АПУ профилактика 1-24'!D55</f>
        <v>44560601</v>
      </c>
      <c r="H54" s="39">
        <f>'АПУ профилактика 1-24'!N55</f>
        <v>10786755</v>
      </c>
      <c r="I54" s="39">
        <f>'АПУ неотл.пом. 1-24'!D54</f>
        <v>10425894</v>
      </c>
      <c r="J54" s="39">
        <f>'АПУ обращения 1-24'!D54</f>
        <v>46078382</v>
      </c>
      <c r="K54" s="39">
        <f>'ОДИ ПГГ Пр.1-24'!D54</f>
        <v>1871413</v>
      </c>
      <c r="L54" s="39">
        <f>'ОДИ МЗ РБ Пр.18-23'!D54</f>
        <v>0</v>
      </c>
      <c r="M54" s="59">
        <f>'Тестирование на грипп Пр.1-24'!D54</f>
        <v>0</v>
      </c>
      <c r="N54" s="39">
        <f>'ФАП (01-24)'!D54</f>
        <v>48012614</v>
      </c>
      <c r="O54" s="39">
        <f>'Объем средств по ПР'!D53</f>
        <v>1458015</v>
      </c>
      <c r="P54" s="39">
        <f>' СМП (1-24)'!D54</f>
        <v>0</v>
      </c>
      <c r="Q54" s="39">
        <f>'Гемодиализ (пр.19-23)'!D54</f>
        <v>0</v>
      </c>
      <c r="R54" s="39">
        <f>'Мед.реаб.(АПУ,ДС,КС) 1-24'!D54</f>
        <v>216785</v>
      </c>
      <c r="S54" s="39">
        <f t="shared" si="6"/>
        <v>246218170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39">
        <f>КС!D55</f>
        <v>304092223</v>
      </c>
      <c r="E55" s="39">
        <f>'ДС (пр.01- 24)'!D55</f>
        <v>50699268</v>
      </c>
      <c r="F55" s="39">
        <f t="shared" si="5"/>
        <v>397597924</v>
      </c>
      <c r="G55" s="39">
        <f>'АПУ профилактика 1-24'!D56</f>
        <v>158042007</v>
      </c>
      <c r="H55" s="39">
        <f>'АПУ профилактика 1-24'!N56</f>
        <v>15272211</v>
      </c>
      <c r="I55" s="39">
        <f>'АПУ неотл.пом. 1-24'!D55</f>
        <v>30672503</v>
      </c>
      <c r="J55" s="39">
        <f>'АПУ обращения 1-24'!D55</f>
        <v>150382988</v>
      </c>
      <c r="K55" s="39">
        <f>'ОДИ ПГГ Пр.1-24'!D55</f>
        <v>11148085</v>
      </c>
      <c r="L55" s="39">
        <f>'ОДИ МЗ РБ Пр.18-23'!D55</f>
        <v>0</v>
      </c>
      <c r="M55" s="59">
        <f>'Тестирование на грипп Пр.1-24'!D55</f>
        <v>0</v>
      </c>
      <c r="N55" s="39">
        <f>'ФАП (01-24)'!D55</f>
        <v>28943177</v>
      </c>
      <c r="O55" s="39">
        <f>'Объем средств по ПР'!D54</f>
        <v>3136953</v>
      </c>
      <c r="P55" s="39">
        <f>' СМП (1-24)'!D55</f>
        <v>0</v>
      </c>
      <c r="Q55" s="39">
        <f>'Гемодиализ (пр.19-23)'!D55</f>
        <v>0</v>
      </c>
      <c r="R55" s="39">
        <f>'Мед.реаб.(АПУ,ДС,КС) 1-24'!D55</f>
        <v>0</v>
      </c>
      <c r="S55" s="39">
        <f t="shared" si="6"/>
        <v>752389415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39">
        <f>КС!D56</f>
        <v>51259005</v>
      </c>
      <c r="E56" s="39">
        <f>'ДС (пр.01- 24)'!D56</f>
        <v>11837934</v>
      </c>
      <c r="F56" s="39">
        <f t="shared" si="5"/>
        <v>136139883</v>
      </c>
      <c r="G56" s="39">
        <f>'АПУ профилактика 1-24'!D57</f>
        <v>37217578</v>
      </c>
      <c r="H56" s="39">
        <f>'АПУ профилактика 1-24'!N57</f>
        <v>9671369</v>
      </c>
      <c r="I56" s="39">
        <f>'АПУ неотл.пом. 1-24'!D56</f>
        <v>7931427</v>
      </c>
      <c r="J56" s="39">
        <f>'АПУ обращения 1-24'!D56</f>
        <v>35346453</v>
      </c>
      <c r="K56" s="39">
        <f>'ОДИ ПГГ Пр.1-24'!D56</f>
        <v>1944559</v>
      </c>
      <c r="L56" s="39">
        <f>'ОДИ МЗ РБ Пр.18-23'!D56</f>
        <v>0</v>
      </c>
      <c r="M56" s="59">
        <f>'Тестирование на грипп Пр.1-24'!D56</f>
        <v>0</v>
      </c>
      <c r="N56" s="39">
        <f>'ФАП (01-24)'!D56</f>
        <v>42804927</v>
      </c>
      <c r="O56" s="39">
        <f>'Объем средств по ПР'!D55</f>
        <v>1223570</v>
      </c>
      <c r="P56" s="39">
        <f>' СМП (1-24)'!D56</f>
        <v>0</v>
      </c>
      <c r="Q56" s="39">
        <f>'Гемодиализ (пр.19-23)'!D56</f>
        <v>0</v>
      </c>
      <c r="R56" s="39">
        <f>'Мед.реаб.(АПУ,ДС,КС) 1-24'!D56</f>
        <v>0</v>
      </c>
      <c r="S56" s="39">
        <f t="shared" si="6"/>
        <v>199236822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39">
        <f>КС!D57</f>
        <v>72697124</v>
      </c>
      <c r="E57" s="39">
        <f>'ДС (пр.01- 24)'!D57</f>
        <v>19703967</v>
      </c>
      <c r="F57" s="39">
        <f t="shared" si="5"/>
        <v>215713117</v>
      </c>
      <c r="G57" s="39">
        <f>'АПУ профилактика 1-24'!D58</f>
        <v>59708187</v>
      </c>
      <c r="H57" s="39">
        <f>'АПУ профилактика 1-24'!N58</f>
        <v>13329779</v>
      </c>
      <c r="I57" s="39">
        <f>'АПУ неотл.пом. 1-24'!D57</f>
        <v>12686913</v>
      </c>
      <c r="J57" s="39">
        <f>'АПУ обращения 1-24'!D57</f>
        <v>58220225</v>
      </c>
      <c r="K57" s="39">
        <f>'ОДИ ПГГ Пр.1-24'!D57</f>
        <v>1378941</v>
      </c>
      <c r="L57" s="39">
        <f>'ОДИ МЗ РБ Пр.18-23'!D57</f>
        <v>0</v>
      </c>
      <c r="M57" s="59">
        <f>'Тестирование на грипп Пр.1-24'!D57</f>
        <v>0</v>
      </c>
      <c r="N57" s="39">
        <f>'ФАП (01-24)'!D57</f>
        <v>68853631</v>
      </c>
      <c r="O57" s="39">
        <f>'Объем средств по ПР'!D56</f>
        <v>1535441</v>
      </c>
      <c r="P57" s="39">
        <f>' СМП (1-24)'!D57</f>
        <v>0</v>
      </c>
      <c r="Q57" s="39">
        <f>'Гемодиализ (пр.19-23)'!D57</f>
        <v>0</v>
      </c>
      <c r="R57" s="39">
        <f>'Мед.реаб.(АПУ,ДС,КС) 1-24'!D57</f>
        <v>2548710</v>
      </c>
      <c r="S57" s="39">
        <f t="shared" si="6"/>
        <v>310662918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39">
        <f>КС!D58</f>
        <v>91486886</v>
      </c>
      <c r="E58" s="39">
        <f>'ДС (пр.01- 24)'!D58</f>
        <v>22169169</v>
      </c>
      <c r="F58" s="39">
        <f t="shared" si="5"/>
        <v>218980265</v>
      </c>
      <c r="G58" s="39">
        <f>'АПУ профилактика 1-24'!D59</f>
        <v>65721611</v>
      </c>
      <c r="H58" s="39">
        <f>'АПУ профилактика 1-24'!N59</f>
        <v>14276381</v>
      </c>
      <c r="I58" s="39">
        <f>'АПУ неотл.пом. 1-24'!D58</f>
        <v>14715945</v>
      </c>
      <c r="J58" s="39">
        <f>'АПУ обращения 1-24'!D58</f>
        <v>67105997</v>
      </c>
      <c r="K58" s="39">
        <f>'ОДИ ПГГ Пр.1-24'!D58</f>
        <v>6303831</v>
      </c>
      <c r="L58" s="39">
        <f>'ОДИ МЗ РБ Пр.18-23'!D58</f>
        <v>0</v>
      </c>
      <c r="M58" s="59">
        <f>'Тестирование на грипп Пр.1-24'!D58</f>
        <v>0</v>
      </c>
      <c r="N58" s="39">
        <f>'ФАП (01-24)'!D58</f>
        <v>49084057</v>
      </c>
      <c r="O58" s="39">
        <f>'Объем средств по ПР'!D57</f>
        <v>1772443</v>
      </c>
      <c r="P58" s="39">
        <f>' СМП (1-24)'!D58</f>
        <v>0</v>
      </c>
      <c r="Q58" s="39">
        <f>'Гемодиализ (пр.19-23)'!D58</f>
        <v>0</v>
      </c>
      <c r="R58" s="39">
        <f>'Мед.реаб.(АПУ,ДС,КС) 1-24'!D58</f>
        <v>0</v>
      </c>
      <c r="S58" s="39">
        <f t="shared" si="6"/>
        <v>332636320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39">
        <f>КС!D59</f>
        <v>34371971</v>
      </c>
      <c r="E59" s="39">
        <f>'ДС (пр.01- 24)'!D59</f>
        <v>7624913</v>
      </c>
      <c r="F59" s="39">
        <f t="shared" si="5"/>
        <v>93478034</v>
      </c>
      <c r="G59" s="39">
        <f>'АПУ профилактика 1-24'!D60</f>
        <v>22228939</v>
      </c>
      <c r="H59" s="39">
        <f>'АПУ профилактика 1-24'!N60</f>
        <v>5696487</v>
      </c>
      <c r="I59" s="39">
        <f>'АПУ неотл.пом. 1-24'!D59</f>
        <v>5023682</v>
      </c>
      <c r="J59" s="39">
        <f>'АПУ обращения 1-24'!D59</f>
        <v>25068191</v>
      </c>
      <c r="K59" s="39">
        <f>'ОДИ ПГГ Пр.1-24'!D59</f>
        <v>351228</v>
      </c>
      <c r="L59" s="39">
        <f>'ОДИ МЗ РБ Пр.18-23'!D59</f>
        <v>0</v>
      </c>
      <c r="M59" s="59">
        <f>'Тестирование на грипп Пр.1-24'!D59</f>
        <v>0</v>
      </c>
      <c r="N59" s="39">
        <f>'ФАП (01-24)'!D59</f>
        <v>34108195</v>
      </c>
      <c r="O59" s="39">
        <f>'Объем средств по ПР'!D58</f>
        <v>1001312</v>
      </c>
      <c r="P59" s="39">
        <f>' СМП (1-24)'!D59</f>
        <v>0</v>
      </c>
      <c r="Q59" s="39">
        <f>'Гемодиализ (пр.19-23)'!D59</f>
        <v>0</v>
      </c>
      <c r="R59" s="39">
        <f>'Мед.реаб.(АПУ,ДС,КС) 1-24'!D59</f>
        <v>0</v>
      </c>
      <c r="S59" s="39">
        <f t="shared" si="6"/>
        <v>135474918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39">
        <f>КС!D60</f>
        <v>64812736</v>
      </c>
      <c r="E60" s="39">
        <f>'ДС (пр.01- 24)'!D60</f>
        <v>15276865</v>
      </c>
      <c r="F60" s="39">
        <f t="shared" si="5"/>
        <v>160677912</v>
      </c>
      <c r="G60" s="39">
        <f>'АПУ профилактика 1-24'!D61</f>
        <v>45000826</v>
      </c>
      <c r="H60" s="39">
        <f>'АПУ профилактика 1-24'!N61</f>
        <v>7636106</v>
      </c>
      <c r="I60" s="39">
        <f>'АПУ неотл.пом. 1-24'!D60</f>
        <v>10022731</v>
      </c>
      <c r="J60" s="39">
        <f>'АПУ обращения 1-24'!D60</f>
        <v>48366655</v>
      </c>
      <c r="K60" s="39">
        <f>'ОДИ ПГГ Пр.1-24'!D60</f>
        <v>1478682</v>
      </c>
      <c r="L60" s="39">
        <f>'ОДИ МЗ РБ Пр.18-23'!D60</f>
        <v>0</v>
      </c>
      <c r="M60" s="59">
        <f>'Тестирование на грипп Пр.1-24'!D60</f>
        <v>0</v>
      </c>
      <c r="N60" s="39">
        <f>'ФАП (01-24)'!D60</f>
        <v>46785271</v>
      </c>
      <c r="O60" s="39">
        <f>'Объем средств по ПР'!D59</f>
        <v>1387641</v>
      </c>
      <c r="P60" s="39">
        <f>' СМП (1-24)'!D60</f>
        <v>0</v>
      </c>
      <c r="Q60" s="39">
        <f>'Гемодиализ (пр.19-23)'!D60</f>
        <v>0</v>
      </c>
      <c r="R60" s="39">
        <f>'Мед.реаб.(АПУ,ДС,КС) 1-24'!D60</f>
        <v>0</v>
      </c>
      <c r="S60" s="39">
        <f t="shared" si="6"/>
        <v>240767513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39">
        <f>КС!D61</f>
        <v>89276812</v>
      </c>
      <c r="E61" s="39">
        <f>'ДС (пр.01- 24)'!D61</f>
        <v>22679218</v>
      </c>
      <c r="F61" s="39">
        <f t="shared" si="5"/>
        <v>243628423</v>
      </c>
      <c r="G61" s="39">
        <f>'АПУ профилактика 1-24'!D62</f>
        <v>66896637</v>
      </c>
      <c r="H61" s="39">
        <f>'АПУ профилактика 1-24'!N62</f>
        <v>28142052</v>
      </c>
      <c r="I61" s="39">
        <f>'АПУ неотл.пом. 1-24'!D61</f>
        <v>14940567</v>
      </c>
      <c r="J61" s="39">
        <f>'АПУ обращения 1-24'!D61</f>
        <v>80478940</v>
      </c>
      <c r="K61" s="39">
        <f>'ОДИ ПГГ Пр.1-24'!D61</f>
        <v>2621201</v>
      </c>
      <c r="L61" s="39">
        <f>'ОДИ МЗ РБ Пр.18-23'!D61</f>
        <v>0</v>
      </c>
      <c r="M61" s="59">
        <f>'Тестирование на грипп Пр.1-24'!D61</f>
        <v>0</v>
      </c>
      <c r="N61" s="39">
        <f>'ФАП (01-24)'!D61</f>
        <v>48688916</v>
      </c>
      <c r="O61" s="39">
        <f>'Объем средств по ПР'!D60</f>
        <v>1860110</v>
      </c>
      <c r="P61" s="39">
        <f>' СМП (1-24)'!D61</f>
        <v>0</v>
      </c>
      <c r="Q61" s="39">
        <f>'Гемодиализ (пр.19-23)'!D61</f>
        <v>0</v>
      </c>
      <c r="R61" s="39">
        <f>'Мед.реаб.(АПУ,ДС,КС) 1-24'!D61</f>
        <v>0</v>
      </c>
      <c r="S61" s="39">
        <f t="shared" si="6"/>
        <v>355584453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39">
        <f>КС!D62</f>
        <v>558727779</v>
      </c>
      <c r="E62" s="39">
        <f>'ДС (пр.01- 24)'!D62</f>
        <v>83174511</v>
      </c>
      <c r="F62" s="39">
        <f t="shared" si="5"/>
        <v>656234201</v>
      </c>
      <c r="G62" s="39">
        <f>'АПУ профилактика 1-24'!D63</f>
        <v>237792606</v>
      </c>
      <c r="H62" s="39">
        <f>'АПУ профилактика 1-24'!N63</f>
        <v>47702804</v>
      </c>
      <c r="I62" s="39">
        <f>'АПУ неотл.пом. 1-24'!D62</f>
        <v>50949543</v>
      </c>
      <c r="J62" s="39">
        <f>'АПУ обращения 1-24'!D62</f>
        <v>223825815</v>
      </c>
      <c r="K62" s="39">
        <f>'ОДИ ПГГ Пр.1-24'!D62</f>
        <v>19811038</v>
      </c>
      <c r="L62" s="39">
        <f>'ОДИ МЗ РБ Пр.18-23'!D62</f>
        <v>1669918</v>
      </c>
      <c r="M62" s="59">
        <f>'Тестирование на грипп Пр.1-24'!D62</f>
        <v>0</v>
      </c>
      <c r="N62" s="39">
        <f>'ФАП (01-24)'!D62</f>
        <v>69871246</v>
      </c>
      <c r="O62" s="39">
        <f>'Объем средств по ПР'!D61</f>
        <v>4611231</v>
      </c>
      <c r="P62" s="39">
        <f>' СМП (1-24)'!D62</f>
        <v>0</v>
      </c>
      <c r="Q62" s="39">
        <f>'Гемодиализ (пр.19-23)'!D62</f>
        <v>303080</v>
      </c>
      <c r="R62" s="39">
        <f>'Мед.реаб.(АПУ,ДС,КС) 1-24'!D62</f>
        <v>0</v>
      </c>
      <c r="S62" s="39">
        <f t="shared" si="6"/>
        <v>1298439571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39">
        <f>КС!D63</f>
        <v>56650280</v>
      </c>
      <c r="E63" s="39">
        <f>'ДС (пр.01- 24)'!D63</f>
        <v>13303674</v>
      </c>
      <c r="F63" s="39">
        <f t="shared" si="5"/>
        <v>148106006</v>
      </c>
      <c r="G63" s="39">
        <f>'АПУ профилактика 1-24'!D64</f>
        <v>40820213</v>
      </c>
      <c r="H63" s="39">
        <f>'АПУ профилактика 1-24'!N64</f>
        <v>8297179</v>
      </c>
      <c r="I63" s="39">
        <f>'АПУ неотл.пом. 1-24'!D63</f>
        <v>8225589</v>
      </c>
      <c r="J63" s="39">
        <f>'АПУ обращения 1-24'!D63</f>
        <v>37119956</v>
      </c>
      <c r="K63" s="39">
        <f>'ОДИ ПГГ Пр.1-24'!D63</f>
        <v>1568645</v>
      </c>
      <c r="L63" s="39">
        <f>'ОДИ МЗ РБ Пр.18-23'!D63</f>
        <v>0</v>
      </c>
      <c r="M63" s="59">
        <f>'Тестирование на грипп Пр.1-24'!D63</f>
        <v>0</v>
      </c>
      <c r="N63" s="39">
        <f>'ФАП (01-24)'!D63</f>
        <v>50951615</v>
      </c>
      <c r="O63" s="39">
        <f>'Объем средств по ПР'!D62</f>
        <v>1122809</v>
      </c>
      <c r="P63" s="39">
        <f>' СМП (1-24)'!D63</f>
        <v>0</v>
      </c>
      <c r="Q63" s="39">
        <f>'Гемодиализ (пр.19-23)'!D63</f>
        <v>0</v>
      </c>
      <c r="R63" s="39">
        <f>'Мед.реаб.(АПУ,ДС,КС) 1-24'!D63</f>
        <v>0</v>
      </c>
      <c r="S63" s="39">
        <f t="shared" si="6"/>
        <v>218059960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39">
        <f>КС!D64</f>
        <v>0</v>
      </c>
      <c r="E64" s="39">
        <f>'ДС (пр.01- 24)'!D64</f>
        <v>35152</v>
      </c>
      <c r="F64" s="39">
        <f t="shared" si="5"/>
        <v>82191</v>
      </c>
      <c r="G64" s="39">
        <f>'АПУ профилактика 1-24'!D65</f>
        <v>0</v>
      </c>
      <c r="H64" s="39">
        <f>'АПУ профилактика 1-24'!N65</f>
        <v>0</v>
      </c>
      <c r="I64" s="39">
        <f>'АПУ неотл.пом. 1-24'!D64</f>
        <v>0</v>
      </c>
      <c r="J64" s="39">
        <f>'АПУ обращения 1-24'!D64</f>
        <v>82191</v>
      </c>
      <c r="K64" s="39">
        <f>'ОДИ ПГГ Пр.1-24'!D64</f>
        <v>0</v>
      </c>
      <c r="L64" s="39">
        <f>'ОДИ МЗ РБ Пр.18-23'!D64</f>
        <v>0</v>
      </c>
      <c r="M64" s="59">
        <f>'Тестирование на грипп Пр.1-24'!D64</f>
        <v>0</v>
      </c>
      <c r="N64" s="39">
        <f>'ФАП (01-24)'!D64</f>
        <v>0</v>
      </c>
      <c r="O64" s="39">
        <f>'Объем средств по ПР'!D63</f>
        <v>0</v>
      </c>
      <c r="P64" s="39">
        <f>' СМП (1-24)'!D64</f>
        <v>0</v>
      </c>
      <c r="Q64" s="39">
        <f>'Гемодиализ (пр.19-23)'!D64</f>
        <v>0</v>
      </c>
      <c r="R64" s="39">
        <f>'Мед.реаб.(АПУ,ДС,КС) 1-24'!D64</f>
        <v>0</v>
      </c>
      <c r="S64" s="39">
        <f t="shared" si="6"/>
        <v>117343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39">
        <f>КС!D65</f>
        <v>159399605</v>
      </c>
      <c r="E65" s="39">
        <f>'ДС (пр.01- 24)'!D65</f>
        <v>0</v>
      </c>
      <c r="F65" s="39">
        <f t="shared" si="5"/>
        <v>0</v>
      </c>
      <c r="G65" s="39">
        <f>'АПУ профилактика 1-24'!D66</f>
        <v>0</v>
      </c>
      <c r="H65" s="39">
        <f>'АПУ профилактика 1-24'!N66</f>
        <v>0</v>
      </c>
      <c r="I65" s="39">
        <f>'АПУ неотл.пом. 1-24'!D65</f>
        <v>0</v>
      </c>
      <c r="J65" s="39">
        <f>'АПУ обращения 1-24'!D65</f>
        <v>0</v>
      </c>
      <c r="K65" s="39">
        <f>'ОДИ ПГГ Пр.1-24'!D65</f>
        <v>0</v>
      </c>
      <c r="L65" s="39">
        <f>'ОДИ МЗ РБ Пр.18-23'!D65</f>
        <v>0</v>
      </c>
      <c r="M65" s="59">
        <f>'Тестирование на грипп Пр.1-24'!D65</f>
        <v>0</v>
      </c>
      <c r="N65" s="39">
        <f>'ФАП (01-24)'!D65</f>
        <v>0</v>
      </c>
      <c r="O65" s="39">
        <f>'Объем средств по ПР'!D64</f>
        <v>0</v>
      </c>
      <c r="P65" s="39">
        <f>' СМП (1-24)'!D65</f>
        <v>0</v>
      </c>
      <c r="Q65" s="39">
        <f>'Гемодиализ (пр.19-23)'!D65</f>
        <v>0</v>
      </c>
      <c r="R65" s="39">
        <f>'Мед.реаб.(АПУ,ДС,КС) 1-24'!D65</f>
        <v>0</v>
      </c>
      <c r="S65" s="39">
        <f t="shared" si="6"/>
        <v>159399605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39">
        <f>КС!D66</f>
        <v>0</v>
      </c>
      <c r="E66" s="39">
        <f>'ДС (пр.01- 24)'!D66</f>
        <v>0</v>
      </c>
      <c r="F66" s="39">
        <f t="shared" si="5"/>
        <v>0</v>
      </c>
      <c r="G66" s="39">
        <f>'АПУ профилактика 1-24'!D67</f>
        <v>0</v>
      </c>
      <c r="H66" s="39">
        <f>'АПУ профилактика 1-24'!N67</f>
        <v>0</v>
      </c>
      <c r="I66" s="39">
        <f>'АПУ неотл.пом. 1-24'!D66</f>
        <v>0</v>
      </c>
      <c r="J66" s="39">
        <f>'АПУ обращения 1-24'!D66</f>
        <v>0</v>
      </c>
      <c r="K66" s="39">
        <f>'ОДИ ПГГ Пр.1-24'!D66</f>
        <v>0</v>
      </c>
      <c r="L66" s="39">
        <f>'ОДИ МЗ РБ Пр.18-23'!D66</f>
        <v>0</v>
      </c>
      <c r="M66" s="59">
        <f>'Тестирование на грипп Пр.1-24'!D66</f>
        <v>0</v>
      </c>
      <c r="N66" s="39">
        <f>'ФАП (01-24)'!D66</f>
        <v>0</v>
      </c>
      <c r="O66" s="39">
        <f>'Объем средств по ПР'!D65</f>
        <v>0</v>
      </c>
      <c r="P66" s="39">
        <f>' СМП (1-24)'!D66</f>
        <v>0</v>
      </c>
      <c r="Q66" s="39">
        <f>'Гемодиализ (пр.19-23)'!D66</f>
        <v>0</v>
      </c>
      <c r="R66" s="39">
        <f>'Мед.реаб.(АПУ,ДС,КС) 1-24'!D66</f>
        <v>10588025</v>
      </c>
      <c r="S66" s="39">
        <f t="shared" si="6"/>
        <v>10588025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39">
        <f>КС!D67</f>
        <v>0</v>
      </c>
      <c r="E67" s="39">
        <f>'ДС (пр.01- 24)'!D67</f>
        <v>24261750</v>
      </c>
      <c r="F67" s="39">
        <f t="shared" si="5"/>
        <v>168172202</v>
      </c>
      <c r="G67" s="39">
        <f>'АПУ профилактика 1-24'!D68</f>
        <v>106029403</v>
      </c>
      <c r="H67" s="39">
        <f>'АПУ профилактика 1-24'!N68</f>
        <v>0</v>
      </c>
      <c r="I67" s="39">
        <f>'АПУ неотл.пом. 1-24'!D67</f>
        <v>7364310</v>
      </c>
      <c r="J67" s="39">
        <f>'АПУ обращения 1-24'!D67</f>
        <v>51548477</v>
      </c>
      <c r="K67" s="39">
        <f>'ОДИ ПГГ Пр.1-24'!D67</f>
        <v>1801811</v>
      </c>
      <c r="L67" s="39">
        <f>'ОДИ МЗ РБ Пр.18-23'!D67</f>
        <v>0</v>
      </c>
      <c r="M67" s="59">
        <f>'Тестирование на грипп Пр.1-24'!D67</f>
        <v>0</v>
      </c>
      <c r="N67" s="39">
        <f>'ФАП (01-24)'!D67</f>
        <v>0</v>
      </c>
      <c r="O67" s="39">
        <f>'Объем средств по ПР'!D66</f>
        <v>1428201</v>
      </c>
      <c r="P67" s="39">
        <f>' СМП (1-24)'!D67</f>
        <v>0</v>
      </c>
      <c r="Q67" s="39">
        <f>'Гемодиализ (пр.19-23)'!D67</f>
        <v>0</v>
      </c>
      <c r="R67" s="39">
        <f>'Мед.реаб.(АПУ,ДС,КС) 1-24'!D67</f>
        <v>7105948</v>
      </c>
      <c r="S67" s="39">
        <f t="shared" si="6"/>
        <v>199539900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39">
        <f>КС!D68</f>
        <v>0</v>
      </c>
      <c r="E68" s="39">
        <f>'ДС (пр.01- 24)'!D68</f>
        <v>19489992</v>
      </c>
      <c r="F68" s="39">
        <f t="shared" si="5"/>
        <v>138212483</v>
      </c>
      <c r="G68" s="39">
        <f>'АПУ профилактика 1-24'!D69</f>
        <v>86209012</v>
      </c>
      <c r="H68" s="39">
        <f>'АПУ профилактика 1-24'!N69</f>
        <v>0</v>
      </c>
      <c r="I68" s="39">
        <f>'АПУ неотл.пом. 1-24'!D68</f>
        <v>6345535</v>
      </c>
      <c r="J68" s="39">
        <f>'АПУ обращения 1-24'!D68</f>
        <v>42788934</v>
      </c>
      <c r="K68" s="39">
        <f>'ОДИ ПГГ Пр.1-24'!D68</f>
        <v>1812564</v>
      </c>
      <c r="L68" s="39">
        <f>'ОДИ МЗ РБ Пр.18-23'!D68</f>
        <v>0</v>
      </c>
      <c r="M68" s="59">
        <f>'Тестирование на грипп Пр.1-24'!D68</f>
        <v>0</v>
      </c>
      <c r="N68" s="39">
        <f>'ФАП (01-24)'!D68</f>
        <v>0</v>
      </c>
      <c r="O68" s="39">
        <f>'Объем средств по ПР'!D67</f>
        <v>1056438</v>
      </c>
      <c r="P68" s="39">
        <f>' СМП (1-24)'!D68</f>
        <v>0</v>
      </c>
      <c r="Q68" s="39">
        <f>'Гемодиализ (пр.19-23)'!D68</f>
        <v>0</v>
      </c>
      <c r="R68" s="39">
        <f>'Мед.реаб.(АПУ,ДС,КС) 1-24'!D68</f>
        <v>6960506</v>
      </c>
      <c r="S68" s="39">
        <f t="shared" si="6"/>
        <v>164662981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39">
        <f>КС!D69</f>
        <v>0</v>
      </c>
      <c r="E69" s="39">
        <f>'ДС (пр.01- 24)'!D69</f>
        <v>25707260</v>
      </c>
      <c r="F69" s="39">
        <f t="shared" si="5"/>
        <v>230249140.09999999</v>
      </c>
      <c r="G69" s="39">
        <f>'АПУ профилактика 1-24'!D70</f>
        <v>126165781</v>
      </c>
      <c r="H69" s="39">
        <f>'АПУ профилактика 1-24'!N70</f>
        <v>0</v>
      </c>
      <c r="I69" s="39">
        <f>'АПУ неотл.пом. 1-24'!D69</f>
        <v>20860743</v>
      </c>
      <c r="J69" s="39">
        <f>'АПУ обращения 1-24'!D69</f>
        <v>79812707.099999994</v>
      </c>
      <c r="K69" s="39">
        <f>'ОДИ ПГГ Пр.1-24'!D69</f>
        <v>1786451</v>
      </c>
      <c r="L69" s="39">
        <f>'ОДИ МЗ РБ Пр.18-23'!D69</f>
        <v>0</v>
      </c>
      <c r="M69" s="59">
        <f>'Тестирование на грипп Пр.1-24'!D69</f>
        <v>0</v>
      </c>
      <c r="N69" s="39">
        <f>'ФАП (01-24)'!D69</f>
        <v>0</v>
      </c>
      <c r="O69" s="39">
        <f>'Объем средств по ПР'!D68</f>
        <v>1623458</v>
      </c>
      <c r="P69" s="39">
        <f>' СМП (1-24)'!D69</f>
        <v>0</v>
      </c>
      <c r="Q69" s="39">
        <f>'Гемодиализ (пр.19-23)'!D69</f>
        <v>0</v>
      </c>
      <c r="R69" s="39">
        <f>'Мед.реаб.(АПУ,ДС,КС) 1-24'!D69</f>
        <v>0</v>
      </c>
      <c r="S69" s="39">
        <f t="shared" si="6"/>
        <v>255956400.09999999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39">
        <f>КС!D70</f>
        <v>0</v>
      </c>
      <c r="E70" s="39">
        <f>'ДС (пр.01- 24)'!D70</f>
        <v>35359005</v>
      </c>
      <c r="F70" s="39">
        <f t="shared" si="5"/>
        <v>276179901</v>
      </c>
      <c r="G70" s="39">
        <f>'АПУ профилактика 1-24'!D71</f>
        <v>162284508</v>
      </c>
      <c r="H70" s="39">
        <f>'АПУ профилактика 1-24'!N71</f>
        <v>0</v>
      </c>
      <c r="I70" s="39">
        <f>'АПУ неотл.пом. 1-24'!D70</f>
        <v>25463924</v>
      </c>
      <c r="J70" s="39">
        <f>'АПУ обращения 1-24'!D70</f>
        <v>84529760</v>
      </c>
      <c r="K70" s="39">
        <f>'ОДИ ПГГ Пр.1-24'!D70</f>
        <v>2040387</v>
      </c>
      <c r="L70" s="39">
        <f>'ОДИ МЗ РБ Пр.18-23'!D70</f>
        <v>0</v>
      </c>
      <c r="M70" s="59">
        <f>'Тестирование на грипп Пр.1-24'!D70</f>
        <v>0</v>
      </c>
      <c r="N70" s="39">
        <f>'ФАП (01-24)'!D70</f>
        <v>0</v>
      </c>
      <c r="O70" s="39">
        <f>'Объем средств по ПР'!D69</f>
        <v>1861322</v>
      </c>
      <c r="P70" s="39">
        <f>' СМП (1-24)'!D70</f>
        <v>0</v>
      </c>
      <c r="Q70" s="39">
        <f>'Гемодиализ (пр.19-23)'!D70</f>
        <v>0</v>
      </c>
      <c r="R70" s="39">
        <f>'Мед.реаб.(АПУ,ДС,КС) 1-24'!D70</f>
        <v>7939261</v>
      </c>
      <c r="S70" s="39">
        <f t="shared" si="6"/>
        <v>319478167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39">
        <f>КС!D71</f>
        <v>0</v>
      </c>
      <c r="E71" s="39">
        <f>'ДС (пр.01- 24)'!D71</f>
        <v>16592797</v>
      </c>
      <c r="F71" s="39">
        <f t="shared" si="5"/>
        <v>120733405</v>
      </c>
      <c r="G71" s="39">
        <f>'АПУ профилактика 1-24'!D72</f>
        <v>69760735</v>
      </c>
      <c r="H71" s="39">
        <f>'АПУ профилактика 1-24'!N72</f>
        <v>0</v>
      </c>
      <c r="I71" s="39">
        <f>'АПУ неотл.пом. 1-24'!D71</f>
        <v>5899298</v>
      </c>
      <c r="J71" s="39">
        <f>'АПУ обращения 1-24'!D71</f>
        <v>42127452</v>
      </c>
      <c r="K71" s="39">
        <f>'ОДИ ПГГ Пр.1-24'!D71</f>
        <v>1983945</v>
      </c>
      <c r="L71" s="39">
        <f>'ОДИ МЗ РБ Пр.18-23'!D71</f>
        <v>0</v>
      </c>
      <c r="M71" s="59">
        <f>'Тестирование на грипп Пр.1-24'!D71</f>
        <v>0</v>
      </c>
      <c r="N71" s="39">
        <f>'ФАП (01-24)'!D71</f>
        <v>0</v>
      </c>
      <c r="O71" s="39">
        <f>'Объем средств по ПР'!D70</f>
        <v>961975</v>
      </c>
      <c r="P71" s="39">
        <f>' СМП (1-24)'!D71</f>
        <v>0</v>
      </c>
      <c r="Q71" s="39">
        <f>'Гемодиализ (пр.19-23)'!D71</f>
        <v>0</v>
      </c>
      <c r="R71" s="39">
        <f>'Мед.реаб.(АПУ,ДС,КС) 1-24'!D71</f>
        <v>8909030</v>
      </c>
      <c r="S71" s="39">
        <f t="shared" si="6"/>
        <v>146235232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39">
        <f>КС!D72</f>
        <v>0</v>
      </c>
      <c r="E72" s="39">
        <f>'ДС (пр.01- 24)'!D72</f>
        <v>0</v>
      </c>
      <c r="F72" s="39">
        <f t="shared" si="5"/>
        <v>80478705.988236725</v>
      </c>
      <c r="G72" s="39">
        <f>'АПУ профилактика 1-24'!D73</f>
        <v>29130392</v>
      </c>
      <c r="H72" s="39">
        <f>'АПУ профилактика 1-24'!N73</f>
        <v>0</v>
      </c>
      <c r="I72" s="39">
        <f>'АПУ неотл.пом. 1-24'!D72</f>
        <v>0</v>
      </c>
      <c r="J72" s="39">
        <f>'АПУ обращения 1-24'!D72</f>
        <v>51348313.988236733</v>
      </c>
      <c r="K72" s="39">
        <f>'ОДИ ПГГ Пр.1-24'!D72</f>
        <v>0</v>
      </c>
      <c r="L72" s="39">
        <f>'ОДИ МЗ РБ Пр.18-23'!D72</f>
        <v>0</v>
      </c>
      <c r="M72" s="59">
        <f>'Тестирование на грипп Пр.1-24'!D72</f>
        <v>0</v>
      </c>
      <c r="N72" s="39">
        <f>'ФАП (01-24)'!D72</f>
        <v>0</v>
      </c>
      <c r="O72" s="39">
        <f>'Объем средств по ПР'!D71</f>
        <v>0</v>
      </c>
      <c r="P72" s="39">
        <f>' СМП (1-24)'!D72</f>
        <v>0</v>
      </c>
      <c r="Q72" s="39">
        <f>'Гемодиализ (пр.19-23)'!D72</f>
        <v>0</v>
      </c>
      <c r="R72" s="39">
        <f>'Мед.реаб.(АПУ,ДС,КС) 1-24'!D72</f>
        <v>0</v>
      </c>
      <c r="S72" s="39">
        <f t="shared" si="6"/>
        <v>80478705.988236725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39">
        <f>КС!D73</f>
        <v>0</v>
      </c>
      <c r="E73" s="39">
        <f>'ДС (пр.01- 24)'!D73</f>
        <v>0</v>
      </c>
      <c r="F73" s="39">
        <f t="shared" si="5"/>
        <v>106620953.00580738</v>
      </c>
      <c r="G73" s="39">
        <f>'АПУ профилактика 1-24'!D74</f>
        <v>23806641</v>
      </c>
      <c r="H73" s="39">
        <f>'АПУ профилактика 1-24'!N74</f>
        <v>0</v>
      </c>
      <c r="I73" s="39">
        <f>'АПУ неотл.пом. 1-24'!D73</f>
        <v>6880556</v>
      </c>
      <c r="J73" s="39">
        <f>'АПУ обращения 1-24'!D73</f>
        <v>75933756.005807385</v>
      </c>
      <c r="K73" s="39">
        <f>'ОДИ ПГГ Пр.1-24'!D73</f>
        <v>0</v>
      </c>
      <c r="L73" s="39">
        <f>'ОДИ МЗ РБ Пр.18-23'!D73</f>
        <v>0</v>
      </c>
      <c r="M73" s="59">
        <f>'Тестирование на грипп Пр.1-24'!D73</f>
        <v>0</v>
      </c>
      <c r="N73" s="39">
        <f>'ФАП (01-24)'!D73</f>
        <v>0</v>
      </c>
      <c r="O73" s="39">
        <f>'Объем средств по ПР'!D72</f>
        <v>0</v>
      </c>
      <c r="P73" s="39">
        <f>' СМП (1-24)'!D73</f>
        <v>0</v>
      </c>
      <c r="Q73" s="39">
        <f>'Гемодиализ (пр.19-23)'!D73</f>
        <v>0</v>
      </c>
      <c r="R73" s="39">
        <f>'Мед.реаб.(АПУ,ДС,КС) 1-24'!D73</f>
        <v>0</v>
      </c>
      <c r="S73" s="39">
        <f t="shared" si="6"/>
        <v>106620953.00580738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39">
        <f>КС!D74</f>
        <v>0</v>
      </c>
      <c r="E74" s="39">
        <f>'ДС (пр.01- 24)'!D74</f>
        <v>46691553</v>
      </c>
      <c r="F74" s="39">
        <f t="shared" si="5"/>
        <v>323312710</v>
      </c>
      <c r="G74" s="39">
        <f>'АПУ профилактика 1-24'!D75</f>
        <v>124377640</v>
      </c>
      <c r="H74" s="39">
        <f>'АПУ профилактика 1-24'!N75</f>
        <v>32188668</v>
      </c>
      <c r="I74" s="39">
        <f>'АПУ неотл.пом. 1-24'!D74</f>
        <v>18791708</v>
      </c>
      <c r="J74" s="39">
        <f>'АПУ обращения 1-24'!D74</f>
        <v>136111168</v>
      </c>
      <c r="K74" s="39">
        <f>'ОДИ ПГГ Пр.1-24'!D74</f>
        <v>7743973</v>
      </c>
      <c r="L74" s="39">
        <f>'ОДИ МЗ РБ Пр.18-23'!D74</f>
        <v>1066800</v>
      </c>
      <c r="M74" s="59">
        <f>'Тестирование на грипп Пр.1-24'!D74</f>
        <v>0</v>
      </c>
      <c r="N74" s="39">
        <f>'ФАП (01-24)'!D74</f>
        <v>0</v>
      </c>
      <c r="O74" s="39">
        <f>'Объем средств по ПР'!D73</f>
        <v>3032753</v>
      </c>
      <c r="P74" s="39">
        <f>' СМП (1-24)'!D74</f>
        <v>0</v>
      </c>
      <c r="Q74" s="39">
        <f>'Гемодиализ (пр.19-23)'!D74</f>
        <v>0</v>
      </c>
      <c r="R74" s="39">
        <f>'Мед.реаб.(АПУ,ДС,КС) 1-24'!D74</f>
        <v>3137029</v>
      </c>
      <c r="S74" s="39">
        <f t="shared" si="6"/>
        <v>373141292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39">
        <f>КС!D75</f>
        <v>0</v>
      </c>
      <c r="E75" s="39">
        <f>'ДС (пр.01- 24)'!D75</f>
        <v>27856113</v>
      </c>
      <c r="F75" s="39">
        <f t="shared" si="5"/>
        <v>224566890</v>
      </c>
      <c r="G75" s="39">
        <f>'АПУ профилактика 1-24'!D76</f>
        <v>92129972</v>
      </c>
      <c r="H75" s="39">
        <f>'АПУ профилактика 1-24'!N76</f>
        <v>37986426</v>
      </c>
      <c r="I75" s="39">
        <f>'АПУ неотл.пом. 1-24'!D75</f>
        <v>13258874</v>
      </c>
      <c r="J75" s="39">
        <f>'АПУ обращения 1-24'!D75</f>
        <v>72735914</v>
      </c>
      <c r="K75" s="39">
        <f>'ОДИ ПГГ Пр.1-24'!D75</f>
        <v>6508150</v>
      </c>
      <c r="L75" s="39">
        <f>'ОДИ МЗ РБ Пр.18-23'!D75</f>
        <v>0</v>
      </c>
      <c r="M75" s="59">
        <f>'Тестирование на грипп Пр.1-24'!D75</f>
        <v>0</v>
      </c>
      <c r="N75" s="39">
        <f>'ФАП (01-24)'!D75</f>
        <v>0</v>
      </c>
      <c r="O75" s="39">
        <f>'Объем средств по ПР'!D74</f>
        <v>1947554</v>
      </c>
      <c r="P75" s="39">
        <f>' СМП (1-24)'!D75</f>
        <v>0</v>
      </c>
      <c r="Q75" s="39">
        <f>'Гемодиализ (пр.19-23)'!D75</f>
        <v>0</v>
      </c>
      <c r="R75" s="39">
        <f>'Мед.реаб.(АПУ,ДС,КС) 1-24'!D75</f>
        <v>10275280</v>
      </c>
      <c r="S75" s="39">
        <f t="shared" ref="S75:S106" si="7">D75+E75+F75+P75+Q75+R75</f>
        <v>262698283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39">
        <f>КС!D76</f>
        <v>0</v>
      </c>
      <c r="E76" s="39">
        <f>'ДС (пр.01- 24)'!D76</f>
        <v>70216959</v>
      </c>
      <c r="F76" s="39">
        <f t="shared" ref="F76:F139" si="8">G76+H76+I76+J76+K76+L76+N76+O76+M76</f>
        <v>466707137</v>
      </c>
      <c r="G76" s="39">
        <f>'АПУ профилактика 1-24'!D77</f>
        <v>167501000</v>
      </c>
      <c r="H76" s="39">
        <f>'АПУ профилактика 1-24'!N77</f>
        <v>63976472</v>
      </c>
      <c r="I76" s="39">
        <f>'АПУ неотл.пом. 1-24'!D76</f>
        <v>28453414</v>
      </c>
      <c r="J76" s="39">
        <f>'АПУ обращения 1-24'!D76</f>
        <v>188810173</v>
      </c>
      <c r="K76" s="39">
        <f>'ОДИ ПГГ Пр.1-24'!D76</f>
        <v>11675054</v>
      </c>
      <c r="L76" s="39">
        <f>'ОДИ МЗ РБ Пр.18-23'!D76</f>
        <v>2432525</v>
      </c>
      <c r="M76" s="59">
        <f>'Тестирование на грипп Пр.1-24'!D76</f>
        <v>0</v>
      </c>
      <c r="N76" s="39">
        <f>'ФАП (01-24)'!D76</f>
        <v>0</v>
      </c>
      <c r="O76" s="39">
        <f>'Объем средств по ПР'!D75</f>
        <v>3858499</v>
      </c>
      <c r="P76" s="39">
        <f>' СМП (1-24)'!D76</f>
        <v>0</v>
      </c>
      <c r="Q76" s="39">
        <f>'Гемодиализ (пр.19-23)'!D76</f>
        <v>0</v>
      </c>
      <c r="R76" s="39">
        <f>'Мед.реаб.(АПУ,ДС,КС) 1-24'!D76</f>
        <v>8226492</v>
      </c>
      <c r="S76" s="39">
        <f t="shared" si="7"/>
        <v>545150588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39">
        <f>КС!D77</f>
        <v>0</v>
      </c>
      <c r="E77" s="39">
        <f>'ДС (пр.01- 24)'!D77</f>
        <v>0</v>
      </c>
      <c r="F77" s="39">
        <f t="shared" si="8"/>
        <v>37700908.008327551</v>
      </c>
      <c r="G77" s="39">
        <f>'АПУ профилактика 1-24'!D78</f>
        <v>1596666</v>
      </c>
      <c r="H77" s="39">
        <f>'АПУ профилактика 1-24'!N78</f>
        <v>18286</v>
      </c>
      <c r="I77" s="39">
        <f>'АПУ неотл.пом. 1-24'!D77</f>
        <v>0</v>
      </c>
      <c r="J77" s="39">
        <f>'АПУ обращения 1-24'!D77</f>
        <v>36085956.008327551</v>
      </c>
      <c r="K77" s="39">
        <f>'ОДИ ПГГ Пр.1-24'!D77</f>
        <v>0</v>
      </c>
      <c r="L77" s="39">
        <f>'ОДИ МЗ РБ Пр.18-23'!D77</f>
        <v>0</v>
      </c>
      <c r="M77" s="59">
        <f>'Тестирование на грипп Пр.1-24'!D77</f>
        <v>0</v>
      </c>
      <c r="N77" s="39">
        <f>'ФАП (01-24)'!D77</f>
        <v>0</v>
      </c>
      <c r="O77" s="39">
        <f>'Объем средств по ПР'!D76</f>
        <v>0</v>
      </c>
      <c r="P77" s="39">
        <f>' СМП (1-24)'!D77</f>
        <v>0</v>
      </c>
      <c r="Q77" s="39">
        <f>'Гемодиализ (пр.19-23)'!D77</f>
        <v>0</v>
      </c>
      <c r="R77" s="39">
        <f>'Мед.реаб.(АПУ,ДС,КС) 1-24'!D77</f>
        <v>0</v>
      </c>
      <c r="S77" s="39">
        <f t="shared" si="7"/>
        <v>37700908.008327551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39">
        <f>КС!D78</f>
        <v>0</v>
      </c>
      <c r="E78" s="39">
        <f>'ДС (пр.01- 24)'!D78</f>
        <v>0</v>
      </c>
      <c r="F78" s="39">
        <f t="shared" si="8"/>
        <v>61277287</v>
      </c>
      <c r="G78" s="39">
        <f>'АПУ профилактика 1-24'!D79</f>
        <v>2436933</v>
      </c>
      <c r="H78" s="39">
        <f>'АПУ профилактика 1-24'!N79</f>
        <v>1407</v>
      </c>
      <c r="I78" s="39">
        <f>'АПУ неотл.пом. 1-24'!D78</f>
        <v>16519500</v>
      </c>
      <c r="J78" s="39">
        <f>'АПУ обращения 1-24'!D78</f>
        <v>42319447</v>
      </c>
      <c r="K78" s="39">
        <f>'ОДИ ПГГ Пр.1-24'!D78</f>
        <v>0</v>
      </c>
      <c r="L78" s="39">
        <f>'ОДИ МЗ РБ Пр.18-23'!D78</f>
        <v>0</v>
      </c>
      <c r="M78" s="59">
        <f>'Тестирование на грипп Пр.1-24'!D78</f>
        <v>0</v>
      </c>
      <c r="N78" s="39">
        <f>'ФАП (01-24)'!D78</f>
        <v>0</v>
      </c>
      <c r="O78" s="39">
        <f>'Объем средств по ПР'!D77</f>
        <v>0</v>
      </c>
      <c r="P78" s="39">
        <f>' СМП (1-24)'!D78</f>
        <v>0</v>
      </c>
      <c r="Q78" s="39">
        <f>'Гемодиализ (пр.19-23)'!D78</f>
        <v>0</v>
      </c>
      <c r="R78" s="39">
        <f>'Мед.реаб.(АПУ,ДС,КС) 1-24'!D78</f>
        <v>0</v>
      </c>
      <c r="S78" s="39">
        <f t="shared" si="7"/>
        <v>61277287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39">
        <f>КС!D79</f>
        <v>0</v>
      </c>
      <c r="E79" s="39">
        <f>'ДС (пр.01- 24)'!D79</f>
        <v>0</v>
      </c>
      <c r="F79" s="39">
        <f t="shared" si="8"/>
        <v>50616238</v>
      </c>
      <c r="G79" s="39">
        <f>'АПУ профилактика 1-24'!D80</f>
        <v>2328800</v>
      </c>
      <c r="H79" s="39">
        <f>'АПУ профилактика 1-24'!N80</f>
        <v>18285</v>
      </c>
      <c r="I79" s="39">
        <f>'АПУ неотл.пом. 1-24'!D79</f>
        <v>0</v>
      </c>
      <c r="J79" s="39">
        <f>'АПУ обращения 1-24'!D79</f>
        <v>48269153</v>
      </c>
      <c r="K79" s="39">
        <f>'ОДИ ПГГ Пр.1-24'!D79</f>
        <v>0</v>
      </c>
      <c r="L79" s="39">
        <f>'ОДИ МЗ РБ Пр.18-23'!D79</f>
        <v>0</v>
      </c>
      <c r="M79" s="59">
        <f>'Тестирование на грипп Пр.1-24'!D79</f>
        <v>0</v>
      </c>
      <c r="N79" s="39">
        <f>'ФАП (01-24)'!D79</f>
        <v>0</v>
      </c>
      <c r="O79" s="39">
        <f>'Объем средств по ПР'!D78</f>
        <v>0</v>
      </c>
      <c r="P79" s="39">
        <f>' СМП (1-24)'!D79</f>
        <v>0</v>
      </c>
      <c r="Q79" s="39">
        <f>'Гемодиализ (пр.19-23)'!D79</f>
        <v>0</v>
      </c>
      <c r="R79" s="39">
        <f>'Мед.реаб.(АПУ,ДС,КС) 1-24'!D79</f>
        <v>0</v>
      </c>
      <c r="S79" s="39">
        <f t="shared" si="7"/>
        <v>50616238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39">
        <f>КС!D80</f>
        <v>0</v>
      </c>
      <c r="E80" s="39">
        <f>'ДС (пр.01- 24)'!D80</f>
        <v>0</v>
      </c>
      <c r="F80" s="39">
        <f t="shared" si="8"/>
        <v>42541447.007406645</v>
      </c>
      <c r="G80" s="39">
        <f>'АПУ профилактика 1-24'!D81</f>
        <v>2165376</v>
      </c>
      <c r="H80" s="39">
        <f>'АПУ профилактика 1-24'!N81</f>
        <v>19692</v>
      </c>
      <c r="I80" s="39">
        <f>'АПУ неотл.пом. 1-24'!D80</f>
        <v>0</v>
      </c>
      <c r="J80" s="39">
        <f>'АПУ обращения 1-24'!D80</f>
        <v>40356379.007406645</v>
      </c>
      <c r="K80" s="39">
        <f>'ОДИ ПГГ Пр.1-24'!D80</f>
        <v>0</v>
      </c>
      <c r="L80" s="39">
        <f>'ОДИ МЗ РБ Пр.18-23'!D80</f>
        <v>0</v>
      </c>
      <c r="M80" s="59">
        <f>'Тестирование на грипп Пр.1-24'!D80</f>
        <v>0</v>
      </c>
      <c r="N80" s="39">
        <f>'ФАП (01-24)'!D80</f>
        <v>0</v>
      </c>
      <c r="O80" s="39">
        <f>'Объем средств по ПР'!D79</f>
        <v>0</v>
      </c>
      <c r="P80" s="39">
        <f>' СМП (1-24)'!D80</f>
        <v>0</v>
      </c>
      <c r="Q80" s="39">
        <f>'Гемодиализ (пр.19-23)'!D80</f>
        <v>0</v>
      </c>
      <c r="R80" s="39">
        <f>'Мед.реаб.(АПУ,ДС,КС) 1-24'!D80</f>
        <v>0</v>
      </c>
      <c r="S80" s="39">
        <f t="shared" si="7"/>
        <v>42541447.007406645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39">
        <f>КС!D81</f>
        <v>0</v>
      </c>
      <c r="E81" s="39">
        <f>'ДС (пр.01- 24)'!D81</f>
        <v>0</v>
      </c>
      <c r="F81" s="39">
        <f t="shared" si="8"/>
        <v>73780380.001654372</v>
      </c>
      <c r="G81" s="39">
        <f>'АПУ профилактика 1-24'!D82</f>
        <v>14066775</v>
      </c>
      <c r="H81" s="39">
        <f>'АПУ профилактика 1-24'!N82</f>
        <v>0</v>
      </c>
      <c r="I81" s="39">
        <f>'АПУ неотл.пом. 1-24'!D81</f>
        <v>0</v>
      </c>
      <c r="J81" s="39">
        <f>'АПУ обращения 1-24'!D81</f>
        <v>59713605.001654372</v>
      </c>
      <c r="K81" s="39">
        <f>'ОДИ ПГГ Пр.1-24'!D81</f>
        <v>0</v>
      </c>
      <c r="L81" s="39">
        <f>'ОДИ МЗ РБ Пр.18-23'!D81</f>
        <v>0</v>
      </c>
      <c r="M81" s="59">
        <f>'Тестирование на грипп Пр.1-24'!D81</f>
        <v>0</v>
      </c>
      <c r="N81" s="39">
        <f>'ФАП (01-24)'!D81</f>
        <v>0</v>
      </c>
      <c r="O81" s="39">
        <f>'Объем средств по ПР'!D80</f>
        <v>0</v>
      </c>
      <c r="P81" s="39">
        <f>' СМП (1-24)'!D81</f>
        <v>0</v>
      </c>
      <c r="Q81" s="39">
        <f>'Гемодиализ (пр.19-23)'!D81</f>
        <v>0</v>
      </c>
      <c r="R81" s="39">
        <f>'Мед.реаб.(АПУ,ДС,КС) 1-24'!D81</f>
        <v>0</v>
      </c>
      <c r="S81" s="39">
        <f t="shared" si="7"/>
        <v>73780380.001654372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39">
        <f>КС!D82</f>
        <v>0</v>
      </c>
      <c r="E82" s="39">
        <f>'ДС (пр.01- 24)'!D82</f>
        <v>0</v>
      </c>
      <c r="F82" s="39">
        <f t="shared" si="8"/>
        <v>43150110</v>
      </c>
      <c r="G82" s="39">
        <f>'АПУ профилактика 1-24'!D83</f>
        <v>2390816</v>
      </c>
      <c r="H82" s="39">
        <f>'АПУ профилактика 1-24'!N83</f>
        <v>11253</v>
      </c>
      <c r="I82" s="39">
        <f>'АПУ неотл.пом. 1-24'!D82</f>
        <v>0</v>
      </c>
      <c r="J82" s="39">
        <f>'АПУ обращения 1-24'!D82</f>
        <v>40748041</v>
      </c>
      <c r="K82" s="39">
        <f>'ОДИ ПГГ Пр.1-24'!D82</f>
        <v>0</v>
      </c>
      <c r="L82" s="39">
        <f>'ОДИ МЗ РБ Пр.18-23'!D82</f>
        <v>0</v>
      </c>
      <c r="M82" s="59">
        <f>'Тестирование на грипп Пр.1-24'!D82</f>
        <v>0</v>
      </c>
      <c r="N82" s="39">
        <f>'ФАП (01-24)'!D82</f>
        <v>0</v>
      </c>
      <c r="O82" s="39">
        <f>'Объем средств по ПР'!D81</f>
        <v>0</v>
      </c>
      <c r="P82" s="39">
        <f>' СМП (1-24)'!D82</f>
        <v>0</v>
      </c>
      <c r="Q82" s="39">
        <f>'Гемодиализ (пр.19-23)'!D82</f>
        <v>0</v>
      </c>
      <c r="R82" s="39">
        <f>'Мед.реаб.(АПУ,ДС,КС) 1-24'!D82</f>
        <v>0</v>
      </c>
      <c r="S82" s="39">
        <f t="shared" si="7"/>
        <v>43150110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39">
        <f>КС!D83</f>
        <v>0</v>
      </c>
      <c r="E83" s="39">
        <f>'ДС (пр.01- 24)'!D83</f>
        <v>0</v>
      </c>
      <c r="F83" s="39">
        <f t="shared" si="8"/>
        <v>42811339.007840149</v>
      </c>
      <c r="G83" s="39">
        <f>'АПУ профилактика 1-24'!D84</f>
        <v>4526055</v>
      </c>
      <c r="H83" s="39">
        <f>'АПУ профилактика 1-24'!N84</f>
        <v>0</v>
      </c>
      <c r="I83" s="39">
        <f>'АПУ неотл.пом. 1-24'!D83</f>
        <v>0</v>
      </c>
      <c r="J83" s="39">
        <f>'АПУ обращения 1-24'!D83</f>
        <v>38285284.007840149</v>
      </c>
      <c r="K83" s="39">
        <f>'ОДИ ПГГ Пр.1-24'!D83</f>
        <v>0</v>
      </c>
      <c r="L83" s="39">
        <f>'ОДИ МЗ РБ Пр.18-23'!D83</f>
        <v>0</v>
      </c>
      <c r="M83" s="59">
        <f>'Тестирование на грипп Пр.1-24'!D83</f>
        <v>0</v>
      </c>
      <c r="N83" s="39">
        <f>'ФАП (01-24)'!D83</f>
        <v>0</v>
      </c>
      <c r="O83" s="39">
        <f>'Объем средств по ПР'!D82</f>
        <v>0</v>
      </c>
      <c r="P83" s="39">
        <f>' СМП (1-24)'!D83</f>
        <v>0</v>
      </c>
      <c r="Q83" s="39">
        <f>'Гемодиализ (пр.19-23)'!D83</f>
        <v>0</v>
      </c>
      <c r="R83" s="39">
        <f>'Мед.реаб.(АПУ,ДС,КС) 1-24'!D83</f>
        <v>0</v>
      </c>
      <c r="S83" s="39">
        <f t="shared" si="7"/>
        <v>42811339.007840149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39">
        <f>КС!D84</f>
        <v>364602301</v>
      </c>
      <c r="E84" s="39">
        <f>'ДС (пр.01- 24)'!D84</f>
        <v>52622104</v>
      </c>
      <c r="F84" s="39">
        <f t="shared" si="8"/>
        <v>385632133</v>
      </c>
      <c r="G84" s="39">
        <f>'АПУ профилактика 1-24'!D85</f>
        <v>171336436</v>
      </c>
      <c r="H84" s="39">
        <f>'АПУ профилактика 1-24'!N85</f>
        <v>32605004</v>
      </c>
      <c r="I84" s="39">
        <f>'АПУ неотл.пом. 1-24'!D84</f>
        <v>29981007</v>
      </c>
      <c r="J84" s="39">
        <f>'АПУ обращения 1-24'!D84</f>
        <v>132327892</v>
      </c>
      <c r="K84" s="39">
        <f>'ОДИ ПГГ Пр.1-24'!D84</f>
        <v>11146142</v>
      </c>
      <c r="L84" s="39">
        <f>'ОДИ МЗ РБ Пр.18-23'!D84</f>
        <v>0</v>
      </c>
      <c r="M84" s="59">
        <f>'Тестирование на грипп Пр.1-24'!D84</f>
        <v>0</v>
      </c>
      <c r="N84" s="39">
        <f>'ФАП (01-24)'!D84</f>
        <v>4976059</v>
      </c>
      <c r="O84" s="39">
        <f>'Объем средств по ПР'!D83</f>
        <v>3259593</v>
      </c>
      <c r="P84" s="39">
        <f>' СМП (1-24)'!D84</f>
        <v>0</v>
      </c>
      <c r="Q84" s="39">
        <f>'Гемодиализ (пр.19-23)'!D84</f>
        <v>0</v>
      </c>
      <c r="R84" s="39">
        <f>'Мед.реаб.(АПУ,ДС,КС) 1-24'!D84</f>
        <v>9671913</v>
      </c>
      <c r="S84" s="39">
        <f t="shared" si="7"/>
        <v>812528451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39">
        <f>КС!D85</f>
        <v>80877393</v>
      </c>
      <c r="E85" s="39">
        <f>'ДС (пр.01- 24)'!D85</f>
        <v>91236650</v>
      </c>
      <c r="F85" s="39">
        <f t="shared" si="8"/>
        <v>656248733.11862397</v>
      </c>
      <c r="G85" s="39">
        <f>'АПУ профилактика 1-24'!D86</f>
        <v>251886339</v>
      </c>
      <c r="H85" s="39">
        <f>'АПУ профилактика 1-24'!N86</f>
        <v>62011536</v>
      </c>
      <c r="I85" s="39">
        <f>'АПУ неотл.пом. 1-24'!D85</f>
        <v>56046589</v>
      </c>
      <c r="J85" s="39">
        <f>'АПУ обращения 1-24'!D85</f>
        <v>260234648.11862397</v>
      </c>
      <c r="K85" s="39">
        <f>'ОДИ ПГГ Пр.1-24'!D85</f>
        <v>17389850</v>
      </c>
      <c r="L85" s="39">
        <f>'ОДИ МЗ РБ Пр.18-23'!D85</f>
        <v>0</v>
      </c>
      <c r="M85" s="59">
        <f>'Тестирование на грипп Пр.1-24'!D85</f>
        <v>0</v>
      </c>
      <c r="N85" s="39">
        <f>'ФАП (01-24)'!D85</f>
        <v>3484750</v>
      </c>
      <c r="O85" s="39">
        <f>'Объем средств по ПР'!D84</f>
        <v>5195021</v>
      </c>
      <c r="P85" s="39">
        <f>' СМП (1-24)'!D85</f>
        <v>0</v>
      </c>
      <c r="Q85" s="39">
        <f>'Гемодиализ (пр.19-23)'!D85</f>
        <v>0</v>
      </c>
      <c r="R85" s="39">
        <f>'Мед.реаб.(АПУ,ДС,КС) 1-24'!D85</f>
        <v>46094874</v>
      </c>
      <c r="S85" s="39">
        <f t="shared" si="7"/>
        <v>874457650.11862397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39">
        <f>КС!D86</f>
        <v>752682101</v>
      </c>
      <c r="E86" s="39">
        <f>'ДС (пр.01- 24)'!D86</f>
        <v>56674279</v>
      </c>
      <c r="F86" s="39">
        <f t="shared" si="8"/>
        <v>431385552</v>
      </c>
      <c r="G86" s="39">
        <f>'АПУ профилактика 1-24'!D87</f>
        <v>145031545</v>
      </c>
      <c r="H86" s="39">
        <f>'АПУ профилактика 1-24'!N87</f>
        <v>43241259</v>
      </c>
      <c r="I86" s="39">
        <f>'АПУ неотл.пом. 1-24'!D86</f>
        <v>54489728</v>
      </c>
      <c r="J86" s="39">
        <f>'АПУ обращения 1-24'!D86</f>
        <v>155645899</v>
      </c>
      <c r="K86" s="39">
        <f>'ОДИ ПГГ Пр.1-24'!D86</f>
        <v>27271920</v>
      </c>
      <c r="L86" s="39">
        <f>'ОДИ МЗ РБ Пр.18-23'!D86</f>
        <v>0</v>
      </c>
      <c r="M86" s="59">
        <f>'Тестирование на грипп Пр.1-24'!D86</f>
        <v>0</v>
      </c>
      <c r="N86" s="39">
        <f>'ФАП (01-24)'!D86</f>
        <v>2523551</v>
      </c>
      <c r="O86" s="39">
        <f>'Объем средств по ПР'!D85</f>
        <v>3181650</v>
      </c>
      <c r="P86" s="39">
        <f>' СМП (1-24)'!D86</f>
        <v>0</v>
      </c>
      <c r="Q86" s="39">
        <f>'Гемодиализ (пр.19-23)'!D86</f>
        <v>0</v>
      </c>
      <c r="R86" s="39">
        <f>'Мед.реаб.(АПУ,ДС,КС) 1-24'!D86</f>
        <v>63646742</v>
      </c>
      <c r="S86" s="39">
        <f t="shared" si="7"/>
        <v>1304388674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39">
        <f>КС!D87</f>
        <v>28781600</v>
      </c>
      <c r="E87" s="39">
        <f>'ДС (пр.01- 24)'!D87</f>
        <v>18886304</v>
      </c>
      <c r="F87" s="39">
        <f t="shared" si="8"/>
        <v>142574104</v>
      </c>
      <c r="G87" s="39">
        <f>'АПУ профилактика 1-24'!D88</f>
        <v>52849525</v>
      </c>
      <c r="H87" s="39">
        <f>'АПУ профилактика 1-24'!N88</f>
        <v>12737626</v>
      </c>
      <c r="I87" s="39">
        <f>'АПУ неотл.пом. 1-24'!D87</f>
        <v>8108141</v>
      </c>
      <c r="J87" s="39">
        <f>'АПУ обращения 1-24'!D87</f>
        <v>61340951</v>
      </c>
      <c r="K87" s="39">
        <f>'ОДИ ПГГ Пр.1-24'!D87</f>
        <v>2704822</v>
      </c>
      <c r="L87" s="39">
        <f>'ОДИ МЗ РБ Пр.18-23'!D87</f>
        <v>0</v>
      </c>
      <c r="M87" s="59">
        <f>'Тестирование на грипп Пр.1-24'!D87</f>
        <v>0</v>
      </c>
      <c r="N87" s="39">
        <f>'ФАП (01-24)'!D87</f>
        <v>3160033</v>
      </c>
      <c r="O87" s="39">
        <f>'Объем средств по ПР'!D86</f>
        <v>1673006</v>
      </c>
      <c r="P87" s="39">
        <f>' СМП (1-24)'!D87</f>
        <v>0</v>
      </c>
      <c r="Q87" s="39">
        <f>'Гемодиализ (пр.19-23)'!D87</f>
        <v>0</v>
      </c>
      <c r="R87" s="39">
        <f>'Мед.реаб.(АПУ,ДС,КС) 1-24'!D87</f>
        <v>2133270</v>
      </c>
      <c r="S87" s="39">
        <f t="shared" si="7"/>
        <v>192375278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39">
        <f>КС!D88</f>
        <v>654503339</v>
      </c>
      <c r="E88" s="39">
        <f>'ДС (пр.01- 24)'!D88</f>
        <v>103543259</v>
      </c>
      <c r="F88" s="39">
        <f t="shared" si="8"/>
        <v>815831960</v>
      </c>
      <c r="G88" s="39">
        <f>'АПУ профилактика 1-24'!D89</f>
        <v>295197429</v>
      </c>
      <c r="H88" s="39">
        <f>'АПУ профилактика 1-24'!N89</f>
        <v>71260943</v>
      </c>
      <c r="I88" s="39">
        <f>'АПУ неотл.пом. 1-24'!D88</f>
        <v>35303808</v>
      </c>
      <c r="J88" s="39">
        <f>'АПУ обращения 1-24'!D88</f>
        <v>277701711</v>
      </c>
      <c r="K88" s="39">
        <f>'ОДИ ПГГ Пр.1-24'!D88</f>
        <v>107989876</v>
      </c>
      <c r="L88" s="39">
        <f>'ОДИ МЗ РБ Пр.18-23'!D88</f>
        <v>3282650</v>
      </c>
      <c r="M88" s="59">
        <f>'Тестирование на грипп Пр.1-24'!D88</f>
        <v>15745830</v>
      </c>
      <c r="N88" s="39">
        <f>'ФАП (01-24)'!D88</f>
        <v>4429077</v>
      </c>
      <c r="O88" s="39">
        <f>'Объем средств по ПР'!D87</f>
        <v>4920636</v>
      </c>
      <c r="P88" s="39">
        <f>' СМП (1-24)'!D88</f>
        <v>0</v>
      </c>
      <c r="Q88" s="39">
        <f>'Гемодиализ (пр.19-23)'!D88</f>
        <v>0</v>
      </c>
      <c r="R88" s="39">
        <f>'Мед.реаб.(АПУ,ДС,КС) 1-24'!D88</f>
        <v>44841509</v>
      </c>
      <c r="S88" s="39">
        <f t="shared" si="7"/>
        <v>1618720067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39">
        <f>КС!D89</f>
        <v>463011948</v>
      </c>
      <c r="E89" s="39">
        <f>'ДС (пр.01- 24)'!D89</f>
        <v>18568723</v>
      </c>
      <c r="F89" s="39">
        <f t="shared" si="8"/>
        <v>186624783</v>
      </c>
      <c r="G89" s="39">
        <f>'АПУ профилактика 1-24'!D90</f>
        <v>99332686</v>
      </c>
      <c r="H89" s="39">
        <f>'АПУ профилактика 1-24'!N90</f>
        <v>0</v>
      </c>
      <c r="I89" s="39">
        <f>'АПУ неотл.пом. 1-24'!D89</f>
        <v>22448879</v>
      </c>
      <c r="J89" s="39">
        <f>'АПУ обращения 1-24'!D89</f>
        <v>45283459</v>
      </c>
      <c r="K89" s="39">
        <f>'ОДИ ПГГ Пр.1-24'!D89</f>
        <v>18388798</v>
      </c>
      <c r="L89" s="39">
        <f>'ОДИ МЗ РБ Пр.18-23'!D89</f>
        <v>0</v>
      </c>
      <c r="M89" s="59">
        <f>'Тестирование на грипп Пр.1-24'!D89</f>
        <v>0</v>
      </c>
      <c r="N89" s="39">
        <f>'ФАП (01-24)'!D89</f>
        <v>0</v>
      </c>
      <c r="O89" s="39">
        <f>'Объем средств по ПР'!D88</f>
        <v>1170961</v>
      </c>
      <c r="P89" s="39">
        <f>' СМП (1-24)'!D89</f>
        <v>0</v>
      </c>
      <c r="Q89" s="39">
        <f>'Гемодиализ (пр.19-23)'!D89</f>
        <v>0</v>
      </c>
      <c r="R89" s="39">
        <f>'Мед.реаб.(АПУ,ДС,КС) 1-24'!D89</f>
        <v>213344385</v>
      </c>
      <c r="S89" s="39">
        <f t="shared" si="7"/>
        <v>881549839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39">
        <f>КС!D90</f>
        <v>932985163</v>
      </c>
      <c r="E90" s="39">
        <f>'ДС (пр.01- 24)'!D90</f>
        <v>69978316</v>
      </c>
      <c r="F90" s="39">
        <f t="shared" si="8"/>
        <v>512574040</v>
      </c>
      <c r="G90" s="39">
        <f>'АПУ профилактика 1-24'!D91</f>
        <v>225901512</v>
      </c>
      <c r="H90" s="39">
        <f>'АПУ профилактика 1-24'!N91</f>
        <v>52846521</v>
      </c>
      <c r="I90" s="39">
        <f>'АПУ неотл.пом. 1-24'!D90</f>
        <v>28925770</v>
      </c>
      <c r="J90" s="39">
        <f>'АПУ обращения 1-24'!D90</f>
        <v>181890328</v>
      </c>
      <c r="K90" s="39">
        <f>'ОДИ ПГГ Пр.1-24'!D90</f>
        <v>16894631</v>
      </c>
      <c r="L90" s="39">
        <f>'ОДИ МЗ РБ Пр.18-23'!D90</f>
        <v>0</v>
      </c>
      <c r="M90" s="59">
        <f>'Тестирование на грипп Пр.1-24'!D90</f>
        <v>0</v>
      </c>
      <c r="N90" s="39">
        <f>'ФАП (01-24)'!D90</f>
        <v>2047566</v>
      </c>
      <c r="O90" s="39">
        <f>'Объем средств по ПР'!D89</f>
        <v>4067712</v>
      </c>
      <c r="P90" s="39">
        <f>' СМП (1-24)'!D90</f>
        <v>0</v>
      </c>
      <c r="Q90" s="39">
        <f>'Гемодиализ (пр.19-23)'!D90</f>
        <v>5910060</v>
      </c>
      <c r="R90" s="39">
        <f>'Мед.реаб.(АПУ,ДС,КС) 1-24'!D90</f>
        <v>101242031</v>
      </c>
      <c r="S90" s="39">
        <f t="shared" si="7"/>
        <v>1622689610</v>
      </c>
    </row>
    <row r="91" spans="1:19" s="1" customFormat="1" x14ac:dyDescent="0.2">
      <c r="A91" s="25">
        <v>81</v>
      </c>
      <c r="B91" s="12" t="s">
        <v>152</v>
      </c>
      <c r="C91" s="10" t="s">
        <v>380</v>
      </c>
      <c r="D91" s="39">
        <f>КС!D91</f>
        <v>359322374</v>
      </c>
      <c r="E91" s="39">
        <f>'ДС (пр.01- 24)'!D91</f>
        <v>7426708</v>
      </c>
      <c r="F91" s="39">
        <f t="shared" si="8"/>
        <v>63872597</v>
      </c>
      <c r="G91" s="39">
        <f>'АПУ профилактика 1-24'!D92</f>
        <v>11155557</v>
      </c>
      <c r="H91" s="39">
        <f>'АПУ профилактика 1-24'!N92</f>
        <v>0</v>
      </c>
      <c r="I91" s="39">
        <f>'АПУ неотл.пом. 1-24'!D91</f>
        <v>0</v>
      </c>
      <c r="J91" s="39">
        <f>'АПУ обращения 1-24'!D91</f>
        <v>50157740</v>
      </c>
      <c r="K91" s="39">
        <f>'ОДИ ПГГ Пр.1-24'!D91</f>
        <v>0</v>
      </c>
      <c r="L91" s="39">
        <f>'ОДИ МЗ РБ Пр.18-23'!D91</f>
        <v>2559300</v>
      </c>
      <c r="M91" s="59">
        <f>'Тестирование на грипп Пр.1-24'!D91</f>
        <v>0</v>
      </c>
      <c r="N91" s="39">
        <f>'ФАП (01-24)'!D91</f>
        <v>0</v>
      </c>
      <c r="O91" s="39">
        <f>'Объем средств по ПР'!D90</f>
        <v>0</v>
      </c>
      <c r="P91" s="39">
        <f>' СМП (1-24)'!D91</f>
        <v>0</v>
      </c>
      <c r="Q91" s="39">
        <f>'Гемодиализ (пр.19-23)'!D91</f>
        <v>0</v>
      </c>
      <c r="R91" s="39">
        <f>'Мед.реаб.(АПУ,ДС,КС) 1-24'!D91</f>
        <v>0</v>
      </c>
      <c r="S91" s="39">
        <f t="shared" si="7"/>
        <v>430621679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39">
        <f>КС!D92</f>
        <v>0</v>
      </c>
      <c r="E92" s="39">
        <f>'ДС (пр.01- 24)'!D92</f>
        <v>0</v>
      </c>
      <c r="F92" s="39">
        <f t="shared" si="8"/>
        <v>0</v>
      </c>
      <c r="G92" s="39">
        <f>'АПУ профилактика 1-24'!D93</f>
        <v>0</v>
      </c>
      <c r="H92" s="39">
        <f>'АПУ профилактика 1-24'!N93</f>
        <v>0</v>
      </c>
      <c r="I92" s="39">
        <f>'АПУ неотл.пом. 1-24'!D92</f>
        <v>0</v>
      </c>
      <c r="J92" s="39">
        <f>'АПУ обращения 1-24'!D92</f>
        <v>0</v>
      </c>
      <c r="K92" s="39">
        <f>'ОДИ ПГГ Пр.1-24'!D92</f>
        <v>0</v>
      </c>
      <c r="L92" s="39">
        <f>'ОДИ МЗ РБ Пр.18-23'!D92</f>
        <v>0</v>
      </c>
      <c r="M92" s="59">
        <f>'Тестирование на грипп Пр.1-24'!D92</f>
        <v>0</v>
      </c>
      <c r="N92" s="39">
        <f>'ФАП (01-24)'!D92</f>
        <v>0</v>
      </c>
      <c r="O92" s="39">
        <f>'Объем средств по ПР'!D91</f>
        <v>0</v>
      </c>
      <c r="P92" s="39">
        <f>' СМП (1-24)'!D92</f>
        <v>1813595826</v>
      </c>
      <c r="Q92" s="39">
        <f>'Гемодиализ (пр.19-23)'!D92</f>
        <v>0</v>
      </c>
      <c r="R92" s="39">
        <f>'Мед.реаб.(АПУ,ДС,КС) 1-24'!D92</f>
        <v>0</v>
      </c>
      <c r="S92" s="39">
        <f t="shared" si="7"/>
        <v>1813595826</v>
      </c>
    </row>
    <row r="93" spans="1:19" s="1" customFormat="1" ht="24" x14ac:dyDescent="0.2">
      <c r="A93" s="165">
        <v>83</v>
      </c>
      <c r="B93" s="168" t="s">
        <v>154</v>
      </c>
      <c r="C93" s="17" t="s">
        <v>274</v>
      </c>
      <c r="D93" s="39">
        <f>КС!D93</f>
        <v>540013577</v>
      </c>
      <c r="E93" s="39">
        <f>'ДС (пр.01- 24)'!D93</f>
        <v>205848711</v>
      </c>
      <c r="F93" s="39">
        <f t="shared" si="8"/>
        <v>70362444</v>
      </c>
      <c r="G93" s="39">
        <f>'АПУ профилактика 1-24'!D94</f>
        <v>15818750</v>
      </c>
      <c r="H93" s="39">
        <f>'АПУ профилактика 1-24'!N94</f>
        <v>163159</v>
      </c>
      <c r="I93" s="39">
        <f>'АПУ неотл.пом. 1-24'!D93</f>
        <v>11287692</v>
      </c>
      <c r="J93" s="39">
        <f>'АПУ обращения 1-24'!D93</f>
        <v>38430407</v>
      </c>
      <c r="K93" s="39">
        <f>'ОДИ ПГГ Пр.1-24'!D93</f>
        <v>4209089</v>
      </c>
      <c r="L93" s="39">
        <f>'ОДИ МЗ РБ Пр.18-23'!D93</f>
        <v>0</v>
      </c>
      <c r="M93" s="59">
        <f>'Тестирование на грипп Пр.1-24'!D93</f>
        <v>266167</v>
      </c>
      <c r="N93" s="39">
        <f>'ФАП (01-24)'!D93</f>
        <v>0</v>
      </c>
      <c r="O93" s="39">
        <f>'Объем средств по ПР'!D92</f>
        <v>187180</v>
      </c>
      <c r="P93" s="39">
        <f>' СМП (1-24)'!D93</f>
        <v>0</v>
      </c>
      <c r="Q93" s="39">
        <f>'Гемодиализ (пр.19-23)'!D93</f>
        <v>0</v>
      </c>
      <c r="R93" s="39">
        <f>'Мед.реаб.(АПУ,ДС,КС) 1-24'!D93</f>
        <v>0</v>
      </c>
      <c r="S93" s="39">
        <f t="shared" si="7"/>
        <v>816224732</v>
      </c>
    </row>
    <row r="94" spans="1:19" s="1" customFormat="1" ht="36" x14ac:dyDescent="0.2">
      <c r="A94" s="166"/>
      <c r="B94" s="169"/>
      <c r="C94" s="10" t="s">
        <v>378</v>
      </c>
      <c r="D94" s="39">
        <f>КС!D94</f>
        <v>0</v>
      </c>
      <c r="E94" s="39">
        <f>'ДС (пр.01- 24)'!D94</f>
        <v>0</v>
      </c>
      <c r="F94" s="39">
        <f t="shared" si="8"/>
        <v>27487306</v>
      </c>
      <c r="G94" s="39">
        <f>'АПУ профилактика 1-24'!D95</f>
        <v>11819836</v>
      </c>
      <c r="H94" s="39">
        <f>'АПУ профилактика 1-24'!N95</f>
        <v>163159</v>
      </c>
      <c r="I94" s="39">
        <f>'АПУ неотл.пом. 1-24'!D94</f>
        <v>1621012</v>
      </c>
      <c r="J94" s="39">
        <f>'АПУ обращения 1-24'!D94</f>
        <v>9220863</v>
      </c>
      <c r="K94" s="39">
        <f>'ОДИ ПГГ Пр.1-24'!D94</f>
        <v>4209089</v>
      </c>
      <c r="L94" s="39">
        <f>'ОДИ МЗ РБ Пр.18-23'!D94</f>
        <v>0</v>
      </c>
      <c r="M94" s="59">
        <f>'Тестирование на грипп Пр.1-24'!D94</f>
        <v>266167</v>
      </c>
      <c r="N94" s="39">
        <f>'ФАП (01-24)'!D94</f>
        <v>0</v>
      </c>
      <c r="O94" s="39">
        <f>'Объем средств по ПР'!D93</f>
        <v>187180</v>
      </c>
      <c r="P94" s="39">
        <f>' СМП (1-24)'!D94</f>
        <v>0</v>
      </c>
      <c r="Q94" s="39">
        <f>'Гемодиализ (пр.19-23)'!D94</f>
        <v>0</v>
      </c>
      <c r="R94" s="39">
        <f>'Мед.реаб.(АПУ,ДС,КС) 1-24'!D94</f>
        <v>0</v>
      </c>
      <c r="S94" s="39">
        <f t="shared" si="7"/>
        <v>27487306</v>
      </c>
    </row>
    <row r="95" spans="1:19" s="1" customFormat="1" ht="24" x14ac:dyDescent="0.2">
      <c r="A95" s="166"/>
      <c r="B95" s="169"/>
      <c r="C95" s="10" t="s">
        <v>275</v>
      </c>
      <c r="D95" s="39">
        <f>КС!D95</f>
        <v>0</v>
      </c>
      <c r="E95" s="39">
        <f>'ДС (пр.01- 24)'!D95</f>
        <v>0</v>
      </c>
      <c r="F95" s="39">
        <f t="shared" si="8"/>
        <v>11204334</v>
      </c>
      <c r="G95" s="39">
        <f>'АПУ профилактика 1-24'!D96</f>
        <v>2337912</v>
      </c>
      <c r="H95" s="39">
        <f>'АПУ профилактика 1-24'!N96</f>
        <v>0</v>
      </c>
      <c r="I95" s="39">
        <f>'АПУ неотл.пом. 1-24'!D95</f>
        <v>0</v>
      </c>
      <c r="J95" s="39">
        <f>'АПУ обращения 1-24'!D95</f>
        <v>8866422</v>
      </c>
      <c r="K95" s="39">
        <f>'ОДИ ПГГ Пр.1-24'!D95</f>
        <v>0</v>
      </c>
      <c r="L95" s="39">
        <f>'ОДИ МЗ РБ Пр.18-23'!D95</f>
        <v>0</v>
      </c>
      <c r="M95" s="59">
        <f>'Тестирование на грипп Пр.1-24'!D95</f>
        <v>0</v>
      </c>
      <c r="N95" s="39">
        <f>'ФАП (01-24)'!D95</f>
        <v>0</v>
      </c>
      <c r="O95" s="39">
        <f>'Объем средств по ПР'!D94</f>
        <v>0</v>
      </c>
      <c r="P95" s="39">
        <f>' СМП (1-24)'!D95</f>
        <v>0</v>
      </c>
      <c r="Q95" s="39">
        <f>'Гемодиализ (пр.19-23)'!D95</f>
        <v>0</v>
      </c>
      <c r="R95" s="39">
        <f>'Мед.реаб.(АПУ,ДС,КС) 1-24'!D95</f>
        <v>0</v>
      </c>
      <c r="S95" s="39">
        <f t="shared" si="7"/>
        <v>11204334</v>
      </c>
    </row>
    <row r="96" spans="1:19" s="1" customFormat="1" ht="36" x14ac:dyDescent="0.2">
      <c r="A96" s="167"/>
      <c r="B96" s="170"/>
      <c r="C96" s="28" t="s">
        <v>379</v>
      </c>
      <c r="D96" s="39">
        <f>КС!D96</f>
        <v>540013577</v>
      </c>
      <c r="E96" s="39">
        <f>'ДС (пр.01- 24)'!D96</f>
        <v>205848711</v>
      </c>
      <c r="F96" s="39">
        <f t="shared" si="8"/>
        <v>31670804</v>
      </c>
      <c r="G96" s="39">
        <f>'АПУ профилактика 1-24'!D97</f>
        <v>1661002</v>
      </c>
      <c r="H96" s="39">
        <f>'АПУ профилактика 1-24'!N97</f>
        <v>0</v>
      </c>
      <c r="I96" s="39">
        <f>'АПУ неотл.пом. 1-24'!D96</f>
        <v>9666680</v>
      </c>
      <c r="J96" s="39">
        <f>'АПУ обращения 1-24'!D96</f>
        <v>20343122</v>
      </c>
      <c r="K96" s="39">
        <f>'ОДИ ПГГ Пр.1-24'!D96</f>
        <v>0</v>
      </c>
      <c r="L96" s="39">
        <f>'ОДИ МЗ РБ Пр.18-23'!D96</f>
        <v>0</v>
      </c>
      <c r="M96" s="59">
        <f>'Тестирование на грипп Пр.1-24'!D96</f>
        <v>0</v>
      </c>
      <c r="N96" s="39">
        <f>'ФАП (01-24)'!D96</f>
        <v>0</v>
      </c>
      <c r="O96" s="39">
        <f>'Объем средств по ПР'!D95</f>
        <v>0</v>
      </c>
      <c r="P96" s="39">
        <f>' СМП (1-24)'!D96</f>
        <v>0</v>
      </c>
      <c r="Q96" s="39">
        <f>'Гемодиализ (пр.19-23)'!D96</f>
        <v>0</v>
      </c>
      <c r="R96" s="39">
        <f>'Мед.реаб.(АПУ,ДС,КС) 1-24'!D96</f>
        <v>0</v>
      </c>
      <c r="S96" s="39">
        <f t="shared" si="7"/>
        <v>777533092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39">
        <f>КС!D97</f>
        <v>0</v>
      </c>
      <c r="E97" s="39">
        <f>'ДС (пр.01- 24)'!D97</f>
        <v>0</v>
      </c>
      <c r="F97" s="39">
        <f t="shared" si="8"/>
        <v>3160908</v>
      </c>
      <c r="G97" s="39">
        <f>'АПУ профилактика 1-24'!D98</f>
        <v>1518279</v>
      </c>
      <c r="H97" s="39">
        <f>'АПУ профилактика 1-24'!N98</f>
        <v>0</v>
      </c>
      <c r="I97" s="39">
        <f>'АПУ неотл.пом. 1-24'!D97</f>
        <v>0</v>
      </c>
      <c r="J97" s="39">
        <f>'АПУ обращения 1-24'!D97</f>
        <v>1642629</v>
      </c>
      <c r="K97" s="39">
        <f>'ОДИ ПГГ Пр.1-24'!D97</f>
        <v>0</v>
      </c>
      <c r="L97" s="39">
        <f>'ОДИ МЗ РБ Пр.18-23'!D97</f>
        <v>0</v>
      </c>
      <c r="M97" s="59">
        <f>'Тестирование на грипп Пр.1-24'!D97</f>
        <v>0</v>
      </c>
      <c r="N97" s="39">
        <f>'ФАП (01-24)'!D97</f>
        <v>0</v>
      </c>
      <c r="O97" s="39">
        <f>'Объем средств по ПР'!D96</f>
        <v>0</v>
      </c>
      <c r="P97" s="39">
        <f>' СМП (1-24)'!D97</f>
        <v>0</v>
      </c>
      <c r="Q97" s="39">
        <f>'Гемодиализ (пр.19-23)'!D97</f>
        <v>0</v>
      </c>
      <c r="R97" s="39">
        <f>'Мед.реаб.(АПУ,ДС,КС) 1-24'!D97</f>
        <v>0</v>
      </c>
      <c r="S97" s="39">
        <f t="shared" si="7"/>
        <v>3160908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39">
        <f>КС!D98</f>
        <v>0</v>
      </c>
      <c r="E98" s="39">
        <f>'ДС (пр.01- 24)'!D98</f>
        <v>1332001</v>
      </c>
      <c r="F98" s="39">
        <f t="shared" si="8"/>
        <v>23303472</v>
      </c>
      <c r="G98" s="39">
        <f>'АПУ профилактика 1-24'!D99</f>
        <v>8406330</v>
      </c>
      <c r="H98" s="39">
        <f>'АПУ профилактика 1-24'!N99</f>
        <v>3050785</v>
      </c>
      <c r="I98" s="39">
        <f>'АПУ неотл.пом. 1-24'!D98</f>
        <v>1895443</v>
      </c>
      <c r="J98" s="39">
        <f>'АПУ обращения 1-24'!D98</f>
        <v>8994855</v>
      </c>
      <c r="K98" s="39">
        <f>'ОДИ ПГГ Пр.1-24'!D98</f>
        <v>481555</v>
      </c>
      <c r="L98" s="39">
        <f>'ОДИ МЗ РБ Пр.18-23'!D98</f>
        <v>0</v>
      </c>
      <c r="M98" s="59">
        <f>'Тестирование на грипп Пр.1-24'!D98</f>
        <v>0</v>
      </c>
      <c r="N98" s="39">
        <f>'ФАП (01-24)'!D98</f>
        <v>0</v>
      </c>
      <c r="O98" s="39">
        <f>'Объем средств по ПР'!D97</f>
        <v>474504</v>
      </c>
      <c r="P98" s="39">
        <f>' СМП (1-24)'!D98</f>
        <v>0</v>
      </c>
      <c r="Q98" s="39">
        <f>'Гемодиализ (пр.19-23)'!D98</f>
        <v>0</v>
      </c>
      <c r="R98" s="39">
        <f>'Мед.реаб.(АПУ,ДС,КС) 1-24'!D98</f>
        <v>0</v>
      </c>
      <c r="S98" s="39">
        <f t="shared" si="7"/>
        <v>24635473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39">
        <f>КС!D99</f>
        <v>197672869</v>
      </c>
      <c r="E99" s="39">
        <f>'ДС (пр.01- 24)'!D99</f>
        <v>15940594</v>
      </c>
      <c r="F99" s="39">
        <f t="shared" si="8"/>
        <v>109380987</v>
      </c>
      <c r="G99" s="39">
        <f>'АПУ профилактика 1-24'!D100</f>
        <v>37029376</v>
      </c>
      <c r="H99" s="39">
        <f>'АПУ профилактика 1-24'!N100</f>
        <v>9543374</v>
      </c>
      <c r="I99" s="39">
        <f>'АПУ неотл.пом. 1-24'!D99</f>
        <v>6042214</v>
      </c>
      <c r="J99" s="39">
        <f>'АПУ обращения 1-24'!D99</f>
        <v>37992311</v>
      </c>
      <c r="K99" s="39">
        <f>'ОДИ ПГГ Пр.1-24'!D99</f>
        <v>17259712</v>
      </c>
      <c r="L99" s="39">
        <f>'ОДИ МЗ РБ Пр.18-23'!D99</f>
        <v>0</v>
      </c>
      <c r="M99" s="59">
        <f>'Тестирование на грипп Пр.1-24'!D99</f>
        <v>0</v>
      </c>
      <c r="N99" s="39">
        <f>'ФАП (01-24)'!D99</f>
        <v>0</v>
      </c>
      <c r="O99" s="39">
        <f>'Объем средств по ПР'!D98</f>
        <v>1514000</v>
      </c>
      <c r="P99" s="39">
        <f>' СМП (1-24)'!D99</f>
        <v>0</v>
      </c>
      <c r="Q99" s="39">
        <f>'Гемодиализ (пр.19-23)'!D99</f>
        <v>0</v>
      </c>
      <c r="R99" s="39">
        <f>'Мед.реаб.(АПУ,ДС,КС) 1-24'!D99</f>
        <v>49766382</v>
      </c>
      <c r="S99" s="39">
        <f t="shared" si="7"/>
        <v>372760832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39">
        <f>КС!D100</f>
        <v>38551135</v>
      </c>
      <c r="E100" s="39">
        <f>'ДС (пр.01- 24)'!D100</f>
        <v>10596704</v>
      </c>
      <c r="F100" s="39">
        <f t="shared" si="8"/>
        <v>121056441</v>
      </c>
      <c r="G100" s="39">
        <f>'АПУ профилактика 1-24'!D101</f>
        <v>32738078</v>
      </c>
      <c r="H100" s="39">
        <f>'АПУ профилактика 1-24'!N101</f>
        <v>4977745</v>
      </c>
      <c r="I100" s="39">
        <f>'АПУ неотл.пом. 1-24'!D100</f>
        <v>6877833</v>
      </c>
      <c r="J100" s="39">
        <f>'АПУ обращения 1-24'!D100</f>
        <v>34865768</v>
      </c>
      <c r="K100" s="39">
        <f>'ОДИ ПГГ Пр.1-24'!D100</f>
        <v>1377733</v>
      </c>
      <c r="L100" s="39">
        <f>'ОДИ МЗ РБ Пр.18-23'!D100</f>
        <v>0</v>
      </c>
      <c r="M100" s="59">
        <f>'Тестирование на грипп Пр.1-24'!D100</f>
        <v>0</v>
      </c>
      <c r="N100" s="39">
        <f>'ФАП (01-24)'!D100</f>
        <v>39042560</v>
      </c>
      <c r="O100" s="39">
        <f>'Объем средств по ПР'!D99</f>
        <v>1176724</v>
      </c>
      <c r="P100" s="39">
        <f>' СМП (1-24)'!D100</f>
        <v>0</v>
      </c>
      <c r="Q100" s="39">
        <f>'Гемодиализ (пр.19-23)'!D100</f>
        <v>0</v>
      </c>
      <c r="R100" s="39">
        <f>'Мед.реаб.(АПУ,ДС,КС) 1-24'!D100</f>
        <v>829290</v>
      </c>
      <c r="S100" s="39">
        <f t="shared" si="7"/>
        <v>171033570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39">
        <f>КС!D101</f>
        <v>45050986</v>
      </c>
      <c r="E101" s="39">
        <f>'ДС (пр.01- 24)'!D101</f>
        <v>10555840</v>
      </c>
      <c r="F101" s="39">
        <f t="shared" si="8"/>
        <v>104892022</v>
      </c>
      <c r="G101" s="39">
        <f>'АПУ профилактика 1-24'!D102</f>
        <v>30818107</v>
      </c>
      <c r="H101" s="39">
        <f>'АПУ профилактика 1-24'!N102</f>
        <v>5216857</v>
      </c>
      <c r="I101" s="39">
        <f>'АПУ неотл.пом. 1-24'!D101</f>
        <v>7151732</v>
      </c>
      <c r="J101" s="39">
        <f>'АПУ обращения 1-24'!D101</f>
        <v>35076609</v>
      </c>
      <c r="K101" s="39">
        <f>'ОДИ ПГГ Пр.1-24'!D101</f>
        <v>573618</v>
      </c>
      <c r="L101" s="39">
        <f>'ОДИ МЗ РБ Пр.18-23'!D101</f>
        <v>0</v>
      </c>
      <c r="M101" s="59">
        <f>'Тестирование на грипп Пр.1-24'!D101</f>
        <v>0</v>
      </c>
      <c r="N101" s="39">
        <f>'ФАП (01-24)'!D101</f>
        <v>24863952</v>
      </c>
      <c r="O101" s="39">
        <f>'Объем средств по ПР'!D100</f>
        <v>1191147</v>
      </c>
      <c r="P101" s="39">
        <f>' СМП (1-24)'!D101</f>
        <v>0</v>
      </c>
      <c r="Q101" s="39">
        <f>'Гемодиализ (пр.19-23)'!D101</f>
        <v>0</v>
      </c>
      <c r="R101" s="39">
        <f>'Мед.реаб.(АПУ,ДС,КС) 1-24'!D101</f>
        <v>915926</v>
      </c>
      <c r="S101" s="39">
        <f t="shared" si="7"/>
        <v>161414774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39">
        <f>КС!D102</f>
        <v>102177578</v>
      </c>
      <c r="E102" s="39">
        <f>'ДС (пр.01- 24)'!D102</f>
        <v>29161157</v>
      </c>
      <c r="F102" s="39">
        <f t="shared" si="8"/>
        <v>258829501</v>
      </c>
      <c r="G102" s="39">
        <f>'АПУ профилактика 1-24'!D103</f>
        <v>97245628</v>
      </c>
      <c r="H102" s="39">
        <f>'АПУ профилактика 1-24'!N103</f>
        <v>18605712</v>
      </c>
      <c r="I102" s="39">
        <f>'АПУ неотл.пом. 1-24'!D102</f>
        <v>19499185</v>
      </c>
      <c r="J102" s="39">
        <f>'АПУ обращения 1-24'!D102</f>
        <v>97697016</v>
      </c>
      <c r="K102" s="39">
        <f>'ОДИ ПГГ Пр.1-24'!D102</f>
        <v>4318419</v>
      </c>
      <c r="L102" s="39">
        <f>'ОДИ МЗ РБ Пр.18-23'!D102</f>
        <v>0</v>
      </c>
      <c r="M102" s="59">
        <f>'Тестирование на грипп Пр.1-24'!D102</f>
        <v>0</v>
      </c>
      <c r="N102" s="39">
        <f>'ФАП (01-24)'!D102</f>
        <v>19468339</v>
      </c>
      <c r="O102" s="39">
        <f>'Объем средств по ПР'!D101</f>
        <v>1995202</v>
      </c>
      <c r="P102" s="39">
        <f>' СМП (1-24)'!D102</f>
        <v>0</v>
      </c>
      <c r="Q102" s="39">
        <f>'Гемодиализ (пр.19-23)'!D102</f>
        <v>0</v>
      </c>
      <c r="R102" s="39">
        <f>'Мед.реаб.(АПУ,ДС,КС) 1-24'!D102</f>
        <v>0</v>
      </c>
      <c r="S102" s="39">
        <f t="shared" si="7"/>
        <v>390168236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39">
        <f>КС!D103</f>
        <v>53163812</v>
      </c>
      <c r="E103" s="39">
        <f>'ДС (пр.01- 24)'!D103</f>
        <v>12900463</v>
      </c>
      <c r="F103" s="39">
        <f t="shared" si="8"/>
        <v>133213643</v>
      </c>
      <c r="G103" s="39">
        <f>'АПУ профилактика 1-24'!D104</f>
        <v>38825027</v>
      </c>
      <c r="H103" s="39">
        <f>'АПУ профилактика 1-24'!N104</f>
        <v>9781080</v>
      </c>
      <c r="I103" s="39">
        <f>'АПУ неотл.пом. 1-24'!D103</f>
        <v>7957097</v>
      </c>
      <c r="J103" s="39">
        <f>'АПУ обращения 1-24'!D103</f>
        <v>38096883</v>
      </c>
      <c r="K103" s="39">
        <f>'ОДИ ПГГ Пр.1-24'!D103</f>
        <v>3261979</v>
      </c>
      <c r="L103" s="39">
        <f>'ОДИ МЗ РБ Пр.18-23'!D103</f>
        <v>0</v>
      </c>
      <c r="M103" s="59">
        <f>'Тестирование на грипп Пр.1-24'!D103</f>
        <v>0</v>
      </c>
      <c r="N103" s="39">
        <f>'ФАП (01-24)'!D103</f>
        <v>33983895</v>
      </c>
      <c r="O103" s="39">
        <f>'Объем средств по ПР'!D102</f>
        <v>1307682</v>
      </c>
      <c r="P103" s="39">
        <f>' СМП (1-24)'!D103</f>
        <v>0</v>
      </c>
      <c r="Q103" s="39">
        <f>'Гемодиализ (пр.19-23)'!D103</f>
        <v>0</v>
      </c>
      <c r="R103" s="39">
        <f>'Мед.реаб.(АПУ,ДС,КС) 1-24'!D103</f>
        <v>0</v>
      </c>
      <c r="S103" s="39">
        <f t="shared" si="7"/>
        <v>199277918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39">
        <f>КС!D104</f>
        <v>87647892</v>
      </c>
      <c r="E104" s="39">
        <f>'ДС (пр.01- 24)'!D104</f>
        <v>16105523</v>
      </c>
      <c r="F104" s="39">
        <f t="shared" si="8"/>
        <v>180027277</v>
      </c>
      <c r="G104" s="39">
        <f>'АПУ профилактика 1-24'!D105</f>
        <v>47858756</v>
      </c>
      <c r="H104" s="39">
        <f>'АПУ профилактика 1-24'!N105</f>
        <v>14747572</v>
      </c>
      <c r="I104" s="39">
        <f>'АПУ неотл.пом. 1-24'!D104</f>
        <v>10407193</v>
      </c>
      <c r="J104" s="39">
        <f>'АПУ обращения 1-24'!D104</f>
        <v>50220930</v>
      </c>
      <c r="K104" s="39">
        <f>'ОДИ ПГГ Пр.1-24'!D104</f>
        <v>5438766</v>
      </c>
      <c r="L104" s="39">
        <f>'ОДИ МЗ РБ Пр.18-23'!D104</f>
        <v>0</v>
      </c>
      <c r="M104" s="59">
        <f>'Тестирование на грипп Пр.1-24'!D104</f>
        <v>0</v>
      </c>
      <c r="N104" s="39">
        <f>'ФАП (01-24)'!D104</f>
        <v>49826941</v>
      </c>
      <c r="O104" s="39">
        <f>'Объем средств по ПР'!D103</f>
        <v>1527119</v>
      </c>
      <c r="P104" s="39">
        <f>' СМП (1-24)'!D104</f>
        <v>0</v>
      </c>
      <c r="Q104" s="39">
        <f>'Гемодиализ (пр.19-23)'!D104</f>
        <v>0</v>
      </c>
      <c r="R104" s="39">
        <f>'Мед.реаб.(АПУ,ДС,КС) 1-24'!D104</f>
        <v>263223</v>
      </c>
      <c r="S104" s="39">
        <f t="shared" si="7"/>
        <v>284043915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39">
        <f>КС!D105</f>
        <v>70798178</v>
      </c>
      <c r="E105" s="39">
        <f>'ДС (пр.01- 24)'!D105</f>
        <v>33546000</v>
      </c>
      <c r="F105" s="39">
        <f t="shared" si="8"/>
        <v>324025938</v>
      </c>
      <c r="G105" s="39">
        <f>'АПУ профилактика 1-24'!D106</f>
        <v>106074670</v>
      </c>
      <c r="H105" s="39">
        <f>'АПУ профилактика 1-24'!N106</f>
        <v>17514236</v>
      </c>
      <c r="I105" s="39">
        <f>'АПУ неотл.пом. 1-24'!D105</f>
        <v>23412213</v>
      </c>
      <c r="J105" s="39">
        <f>'АПУ обращения 1-24'!D105</f>
        <v>117091910</v>
      </c>
      <c r="K105" s="39">
        <f>'ОДИ ПГГ Пр.1-24'!D105</f>
        <v>0</v>
      </c>
      <c r="L105" s="39">
        <f>'ОДИ МЗ РБ Пр.18-23'!D105</f>
        <v>0</v>
      </c>
      <c r="M105" s="59">
        <f>'Тестирование на грипп Пр.1-24'!D105</f>
        <v>0</v>
      </c>
      <c r="N105" s="39">
        <f>'ФАП (01-24)'!D105</f>
        <v>57392733</v>
      </c>
      <c r="O105" s="39">
        <f>'Объем средств по ПР'!D104</f>
        <v>2540176</v>
      </c>
      <c r="P105" s="39">
        <f>' СМП (1-24)'!D105</f>
        <v>0</v>
      </c>
      <c r="Q105" s="39">
        <f>'Гемодиализ (пр.19-23)'!D105</f>
        <v>0</v>
      </c>
      <c r="R105" s="39">
        <f>'Мед.реаб.(АПУ,ДС,КС) 1-24'!D105</f>
        <v>0</v>
      </c>
      <c r="S105" s="39">
        <f t="shared" si="7"/>
        <v>428370116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39">
        <f>КС!D106</f>
        <v>108544815</v>
      </c>
      <c r="E106" s="39">
        <f>'ДС (пр.01- 24)'!D106</f>
        <v>29031328</v>
      </c>
      <c r="F106" s="39">
        <f t="shared" si="8"/>
        <v>259095234</v>
      </c>
      <c r="G106" s="39">
        <f>'АПУ профилактика 1-24'!D107</f>
        <v>86551671</v>
      </c>
      <c r="H106" s="39">
        <f>'АПУ профилактика 1-24'!N107</f>
        <v>13803783</v>
      </c>
      <c r="I106" s="39">
        <f>'АПУ неотл.пом. 1-24'!D106</f>
        <v>17981435</v>
      </c>
      <c r="J106" s="39">
        <f>'АПУ обращения 1-24'!D106</f>
        <v>83772004</v>
      </c>
      <c r="K106" s="39">
        <f>'ОДИ ПГГ Пр.1-24'!D106</f>
        <v>842436</v>
      </c>
      <c r="L106" s="39">
        <f>'ОДИ МЗ РБ Пр.18-23'!D106</f>
        <v>0</v>
      </c>
      <c r="M106" s="59">
        <f>'Тестирование на грипп Пр.1-24'!D106</f>
        <v>0</v>
      </c>
      <c r="N106" s="39">
        <f>'ФАП (01-24)'!D106</f>
        <v>53979447</v>
      </c>
      <c r="O106" s="39">
        <f>'Объем средств по ПР'!D105</f>
        <v>2164458</v>
      </c>
      <c r="P106" s="39">
        <f>' СМП (1-24)'!D106</f>
        <v>0</v>
      </c>
      <c r="Q106" s="39">
        <f>'Гемодиализ (пр.19-23)'!D106</f>
        <v>0</v>
      </c>
      <c r="R106" s="39">
        <f>'Мед.реаб.(АПУ,ДС,КС) 1-24'!D106</f>
        <v>0</v>
      </c>
      <c r="S106" s="39">
        <f t="shared" si="7"/>
        <v>396671377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39">
        <f>КС!D107</f>
        <v>33389373</v>
      </c>
      <c r="E107" s="39">
        <f>'ДС (пр.01- 24)'!D107</f>
        <v>9774945</v>
      </c>
      <c r="F107" s="39">
        <f t="shared" si="8"/>
        <v>105168149</v>
      </c>
      <c r="G107" s="39">
        <f>'АПУ профилактика 1-24'!D108</f>
        <v>30100843</v>
      </c>
      <c r="H107" s="39">
        <f>'АПУ профилактика 1-24'!N108</f>
        <v>7022854</v>
      </c>
      <c r="I107" s="39">
        <f>'АПУ неотл.пом. 1-24'!D107</f>
        <v>6535105</v>
      </c>
      <c r="J107" s="39">
        <f>'АПУ обращения 1-24'!D107</f>
        <v>33065453</v>
      </c>
      <c r="K107" s="39">
        <f>'ОДИ ПГГ Пр.1-24'!D107</f>
        <v>885525</v>
      </c>
      <c r="L107" s="39">
        <f>'ОДИ МЗ РБ Пр.18-23'!D107</f>
        <v>0</v>
      </c>
      <c r="M107" s="59">
        <f>'Тестирование на грипп Пр.1-24'!D107</f>
        <v>0</v>
      </c>
      <c r="N107" s="39">
        <f>'ФАП (01-24)'!D107</f>
        <v>26464544</v>
      </c>
      <c r="O107" s="39">
        <f>'Объем средств по ПР'!D106</f>
        <v>1093825</v>
      </c>
      <c r="P107" s="39">
        <f>' СМП (1-24)'!D107</f>
        <v>0</v>
      </c>
      <c r="Q107" s="39">
        <f>'Гемодиализ (пр.19-23)'!D107</f>
        <v>0</v>
      </c>
      <c r="R107" s="39">
        <f>'Мед.реаб.(АПУ,ДС,КС) 1-24'!D107</f>
        <v>0</v>
      </c>
      <c r="S107" s="39">
        <f t="shared" ref="S107:S138" si="9">D107+E107+F107+P107+Q107+R107</f>
        <v>148332467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39">
        <f>КС!D108</f>
        <v>51368181</v>
      </c>
      <c r="E108" s="39">
        <f>'ДС (пр.01- 24)'!D108</f>
        <v>15702850</v>
      </c>
      <c r="F108" s="39">
        <f t="shared" si="8"/>
        <v>151158379</v>
      </c>
      <c r="G108" s="39">
        <f>'АПУ профилактика 1-24'!D109</f>
        <v>45219275</v>
      </c>
      <c r="H108" s="39">
        <f>'АПУ профилактика 1-24'!N109</f>
        <v>9956897</v>
      </c>
      <c r="I108" s="39">
        <f>'АПУ неотл.пом. 1-24'!D108</f>
        <v>10082238</v>
      </c>
      <c r="J108" s="39">
        <f>'АПУ обращения 1-24'!D108</f>
        <v>40050857</v>
      </c>
      <c r="K108" s="39">
        <f>'ОДИ ПГГ Пр.1-24'!D108</f>
        <v>908778</v>
      </c>
      <c r="L108" s="39">
        <f>'ОДИ МЗ РБ Пр.18-23'!D108</f>
        <v>0</v>
      </c>
      <c r="M108" s="59">
        <f>'Тестирование на грипп Пр.1-24'!D108</f>
        <v>0</v>
      </c>
      <c r="N108" s="39">
        <f>'ФАП (01-24)'!D108</f>
        <v>43488515</v>
      </c>
      <c r="O108" s="39">
        <f>'Объем средств по ПР'!D107</f>
        <v>1451819</v>
      </c>
      <c r="P108" s="39">
        <f>' СМП (1-24)'!D108</f>
        <v>0</v>
      </c>
      <c r="Q108" s="39">
        <f>'Гемодиализ (пр.19-23)'!D108</f>
        <v>0</v>
      </c>
      <c r="R108" s="39">
        <f>'Мед.реаб.(АПУ,ДС,КС) 1-24'!D108</f>
        <v>0</v>
      </c>
      <c r="S108" s="39">
        <f t="shared" si="9"/>
        <v>218229410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39">
        <f>КС!D109</f>
        <v>95747292</v>
      </c>
      <c r="E109" s="39">
        <f>'ДС (пр.01- 24)'!D109</f>
        <v>15022806</v>
      </c>
      <c r="F109" s="39">
        <f t="shared" si="8"/>
        <v>152503690</v>
      </c>
      <c r="G109" s="39">
        <f>'АПУ профилактика 1-24'!D110</f>
        <v>43817017</v>
      </c>
      <c r="H109" s="39">
        <f>'АПУ профилактика 1-24'!N110</f>
        <v>9745916</v>
      </c>
      <c r="I109" s="39">
        <f>'АПУ неотл.пом. 1-24'!D109</f>
        <v>9249120</v>
      </c>
      <c r="J109" s="39">
        <f>'АПУ обращения 1-24'!D109</f>
        <v>44985890</v>
      </c>
      <c r="K109" s="39">
        <f>'ОДИ ПГГ Пр.1-24'!D109</f>
        <v>1844424</v>
      </c>
      <c r="L109" s="39">
        <f>'ОДИ МЗ РБ Пр.18-23'!D109</f>
        <v>0</v>
      </c>
      <c r="M109" s="59">
        <f>'Тестирование на грипп Пр.1-24'!D109</f>
        <v>0</v>
      </c>
      <c r="N109" s="39">
        <f>'ФАП (01-24)'!D109</f>
        <v>41522999</v>
      </c>
      <c r="O109" s="39">
        <f>'Объем средств по ПР'!D108</f>
        <v>1338324</v>
      </c>
      <c r="P109" s="39">
        <f>' СМП (1-24)'!D109</f>
        <v>0</v>
      </c>
      <c r="Q109" s="39">
        <f>'Гемодиализ (пр.19-23)'!D109</f>
        <v>0</v>
      </c>
      <c r="R109" s="39">
        <f>'Мед.реаб.(АПУ,ДС,КС) 1-24'!D109</f>
        <v>0</v>
      </c>
      <c r="S109" s="39">
        <f t="shared" si="9"/>
        <v>263273788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39">
        <f>КС!D110</f>
        <v>186163677</v>
      </c>
      <c r="E110" s="39">
        <f>'ДС (пр.01- 24)'!D110</f>
        <v>20290119</v>
      </c>
      <c r="F110" s="39">
        <f t="shared" si="8"/>
        <v>175788208</v>
      </c>
      <c r="G110" s="39">
        <f>'АПУ профилактика 1-24'!D111</f>
        <v>62919949</v>
      </c>
      <c r="H110" s="39">
        <f>'АПУ профилактика 1-24'!N111</f>
        <v>11028680</v>
      </c>
      <c r="I110" s="39">
        <f>'АПУ неотл.пом. 1-24'!D110</f>
        <v>9279837</v>
      </c>
      <c r="J110" s="39">
        <f>'АПУ обращения 1-24'!D110</f>
        <v>52957429</v>
      </c>
      <c r="K110" s="39">
        <f>'ОДИ ПГГ Пр.1-24'!D110</f>
        <v>13376683</v>
      </c>
      <c r="L110" s="39">
        <f>'ОДИ МЗ РБ Пр.18-23'!D110</f>
        <v>1194000</v>
      </c>
      <c r="M110" s="59">
        <f>'Тестирование на грипп Пр.1-24'!D110</f>
        <v>0</v>
      </c>
      <c r="N110" s="39">
        <f>'ФАП (01-24)'!D110</f>
        <v>23561544</v>
      </c>
      <c r="O110" s="39">
        <f>'Объем средств по ПР'!D109</f>
        <v>1470086</v>
      </c>
      <c r="P110" s="39">
        <f>' СМП (1-24)'!D110</f>
        <v>103052332</v>
      </c>
      <c r="Q110" s="39">
        <f>'Гемодиализ (пр.19-23)'!D110</f>
        <v>0</v>
      </c>
      <c r="R110" s="39">
        <f>'Мед.реаб.(АПУ,ДС,КС) 1-24'!D110</f>
        <v>17559814</v>
      </c>
      <c r="S110" s="39">
        <f t="shared" si="9"/>
        <v>502854150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39">
        <f>КС!D111</f>
        <v>43458834</v>
      </c>
      <c r="E111" s="39">
        <f>'ДС (пр.01- 24)'!D111</f>
        <v>12159513</v>
      </c>
      <c r="F111" s="39">
        <f t="shared" si="8"/>
        <v>111652694</v>
      </c>
      <c r="G111" s="39">
        <f>'АПУ профилактика 1-24'!D112</f>
        <v>39428061</v>
      </c>
      <c r="H111" s="39">
        <f>'АПУ профилактика 1-24'!N112</f>
        <v>6112823</v>
      </c>
      <c r="I111" s="39">
        <f>'АПУ неотл.пом. 1-24'!D111</f>
        <v>7521515</v>
      </c>
      <c r="J111" s="39">
        <f>'АПУ обращения 1-24'!D111</f>
        <v>34771277</v>
      </c>
      <c r="K111" s="39">
        <f>'ОДИ ПГГ Пр.1-24'!D111</f>
        <v>1172729</v>
      </c>
      <c r="L111" s="39">
        <f>'ОДИ МЗ РБ Пр.18-23'!D111</f>
        <v>0</v>
      </c>
      <c r="M111" s="59">
        <f>'Тестирование на грипп Пр.1-24'!D111</f>
        <v>0</v>
      </c>
      <c r="N111" s="39">
        <f>'ФАП (01-24)'!D111</f>
        <v>21517178</v>
      </c>
      <c r="O111" s="39">
        <f>'Объем средств по ПР'!D110</f>
        <v>1129111</v>
      </c>
      <c r="P111" s="39">
        <f>' СМП (1-24)'!D111</f>
        <v>0</v>
      </c>
      <c r="Q111" s="39">
        <f>'Гемодиализ (пр.19-23)'!D111</f>
        <v>0</v>
      </c>
      <c r="R111" s="39">
        <f>'Мед.реаб.(АПУ,ДС,КС) 1-24'!D111</f>
        <v>0</v>
      </c>
      <c r="S111" s="39">
        <f t="shared" si="9"/>
        <v>167271041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39">
        <f>КС!D112</f>
        <v>63334347</v>
      </c>
      <c r="E112" s="39">
        <f>'ДС (пр.01- 24)'!D112</f>
        <v>15800299</v>
      </c>
      <c r="F112" s="39">
        <f t="shared" si="8"/>
        <v>173904758</v>
      </c>
      <c r="G112" s="39">
        <f>'АПУ профилактика 1-24'!D113</f>
        <v>50722669</v>
      </c>
      <c r="H112" s="39">
        <f>'АПУ профилактика 1-24'!N113</f>
        <v>12066707</v>
      </c>
      <c r="I112" s="39">
        <f>'АПУ неотл.пом. 1-24'!D112</f>
        <v>10768409</v>
      </c>
      <c r="J112" s="39">
        <f>'АПУ обращения 1-24'!D112</f>
        <v>50002368</v>
      </c>
      <c r="K112" s="39">
        <f>'ОДИ ПГГ Пр.1-24'!D112</f>
        <v>2361209</v>
      </c>
      <c r="L112" s="39">
        <f>'ОДИ МЗ РБ Пр.18-23'!D112</f>
        <v>0</v>
      </c>
      <c r="M112" s="59">
        <f>'Тестирование на грипп Пр.1-24'!D112</f>
        <v>0</v>
      </c>
      <c r="N112" s="39">
        <f>'ФАП (01-24)'!D112</f>
        <v>46428027</v>
      </c>
      <c r="O112" s="39">
        <f>'Объем средств по ПР'!D111</f>
        <v>1555369</v>
      </c>
      <c r="P112" s="39">
        <f>' СМП (1-24)'!D112</f>
        <v>0</v>
      </c>
      <c r="Q112" s="39">
        <f>'Гемодиализ (пр.19-23)'!D112</f>
        <v>0</v>
      </c>
      <c r="R112" s="39">
        <f>'Мед.реаб.(АПУ,ДС,КС) 1-24'!D112</f>
        <v>0</v>
      </c>
      <c r="S112" s="39">
        <f t="shared" si="9"/>
        <v>253039404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39">
        <f>КС!D113</f>
        <v>97089576</v>
      </c>
      <c r="E113" s="39">
        <f>'ДС (пр.01- 24)'!D113</f>
        <v>29621493</v>
      </c>
      <c r="F113" s="39">
        <f t="shared" si="8"/>
        <v>269428191</v>
      </c>
      <c r="G113" s="39">
        <f>'АПУ профилактика 1-24'!D114</f>
        <v>83279961</v>
      </c>
      <c r="H113" s="39">
        <f>'АПУ профилактика 1-24'!N114</f>
        <v>18078259</v>
      </c>
      <c r="I113" s="39">
        <f>'АПУ неотл.пом. 1-24'!D113</f>
        <v>18665716</v>
      </c>
      <c r="J113" s="39">
        <f>'АПУ обращения 1-24'!D113</f>
        <v>88607096</v>
      </c>
      <c r="K113" s="39">
        <f>'ОДИ ПГГ Пр.1-24'!D113</f>
        <v>7410353</v>
      </c>
      <c r="L113" s="39">
        <f>'ОДИ МЗ РБ Пр.18-23'!D113</f>
        <v>0</v>
      </c>
      <c r="M113" s="59">
        <f>'Тестирование на грипп Пр.1-24'!D113</f>
        <v>0</v>
      </c>
      <c r="N113" s="39">
        <f>'ФАП (01-24)'!D113</f>
        <v>51289527</v>
      </c>
      <c r="O113" s="39">
        <f>'Объем средств по ПР'!D112</f>
        <v>2097279</v>
      </c>
      <c r="P113" s="39">
        <f>' СМП (1-24)'!D113</f>
        <v>0</v>
      </c>
      <c r="Q113" s="39">
        <f>'Гемодиализ (пр.19-23)'!D113</f>
        <v>0</v>
      </c>
      <c r="R113" s="39">
        <f>'Мед.реаб.(АПУ,ДС,КС) 1-24'!D113</f>
        <v>0</v>
      </c>
      <c r="S113" s="39">
        <f t="shared" si="9"/>
        <v>396139260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39">
        <f>КС!D114</f>
        <v>44064254</v>
      </c>
      <c r="E114" s="39">
        <f>'ДС (пр.01- 24)'!D114</f>
        <v>13286121</v>
      </c>
      <c r="F114" s="39">
        <f t="shared" si="8"/>
        <v>137096042</v>
      </c>
      <c r="G114" s="39">
        <f>'АПУ профилактика 1-24'!D115</f>
        <v>40137305</v>
      </c>
      <c r="H114" s="39">
        <f>'АПУ профилактика 1-24'!N115</f>
        <v>9914700</v>
      </c>
      <c r="I114" s="39">
        <f>'АПУ неотл.пом. 1-24'!D114</f>
        <v>8726287</v>
      </c>
      <c r="J114" s="39">
        <f>'АПУ обращения 1-24'!D114</f>
        <v>38697397</v>
      </c>
      <c r="K114" s="39">
        <f>'ОДИ ПГГ Пр.1-24'!D114</f>
        <v>1320265</v>
      </c>
      <c r="L114" s="39">
        <f>'ОДИ МЗ РБ Пр.18-23'!D114</f>
        <v>0</v>
      </c>
      <c r="M114" s="59">
        <f>'Тестирование на грипп Пр.1-24'!D114</f>
        <v>0</v>
      </c>
      <c r="N114" s="39">
        <f>'ФАП (01-24)'!D114</f>
        <v>36868410</v>
      </c>
      <c r="O114" s="39">
        <f>'Объем средств по ПР'!D113</f>
        <v>1431678</v>
      </c>
      <c r="P114" s="39">
        <f>' СМП (1-24)'!D114</f>
        <v>0</v>
      </c>
      <c r="Q114" s="39">
        <f>'Гемодиализ (пр.19-23)'!D114</f>
        <v>0</v>
      </c>
      <c r="R114" s="39">
        <f>'Мед.реаб.(АПУ,ДС,КС) 1-24'!D114</f>
        <v>5573209</v>
      </c>
      <c r="S114" s="39">
        <f t="shared" si="9"/>
        <v>200019626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39">
        <f>КС!D115</f>
        <v>0</v>
      </c>
      <c r="E115" s="39">
        <f>'ДС (пр.01- 24)'!D115</f>
        <v>0</v>
      </c>
      <c r="F115" s="39">
        <f t="shared" si="8"/>
        <v>1107266</v>
      </c>
      <c r="G115" s="39">
        <f>'АПУ профилактика 1-24'!D116</f>
        <v>1107266</v>
      </c>
      <c r="H115" s="39">
        <f>'АПУ профилактика 1-24'!N116</f>
        <v>0</v>
      </c>
      <c r="I115" s="39">
        <f>'АПУ неотл.пом. 1-24'!D115</f>
        <v>0</v>
      </c>
      <c r="J115" s="39">
        <f>'АПУ обращения 1-24'!D115</f>
        <v>0</v>
      </c>
      <c r="K115" s="39">
        <f>'ОДИ ПГГ Пр.1-24'!D115</f>
        <v>0</v>
      </c>
      <c r="L115" s="39">
        <f>'ОДИ МЗ РБ Пр.18-23'!D115</f>
        <v>0</v>
      </c>
      <c r="M115" s="59">
        <f>'Тестирование на грипп Пр.1-24'!D115</f>
        <v>0</v>
      </c>
      <c r="N115" s="39">
        <f>'ФАП (01-24)'!D115</f>
        <v>0</v>
      </c>
      <c r="O115" s="39">
        <f>'Объем средств по ПР'!D114</f>
        <v>0</v>
      </c>
      <c r="P115" s="39">
        <f>' СМП (1-24)'!D115</f>
        <v>0</v>
      </c>
      <c r="Q115" s="39">
        <f>'Гемодиализ (пр.19-23)'!D115</f>
        <v>203399597</v>
      </c>
      <c r="R115" s="39">
        <f>'Мед.реаб.(АПУ,ДС,КС) 1-24'!D115</f>
        <v>0</v>
      </c>
      <c r="S115" s="39">
        <f t="shared" si="9"/>
        <v>204506863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39">
        <f>КС!D116</f>
        <v>0</v>
      </c>
      <c r="E116" s="39">
        <f>'ДС (пр.01- 24)'!D116</f>
        <v>106757563</v>
      </c>
      <c r="F116" s="39">
        <f t="shared" si="8"/>
        <v>0</v>
      </c>
      <c r="G116" s="39">
        <f>'АПУ профилактика 1-24'!D117</f>
        <v>0</v>
      </c>
      <c r="H116" s="39">
        <f>'АПУ профилактика 1-24'!N117</f>
        <v>0</v>
      </c>
      <c r="I116" s="39">
        <f>'АПУ неотл.пом. 1-24'!D116</f>
        <v>0</v>
      </c>
      <c r="J116" s="39">
        <f>'АПУ обращения 1-24'!D116</f>
        <v>0</v>
      </c>
      <c r="K116" s="39">
        <f>'ОДИ ПГГ Пр.1-24'!D116</f>
        <v>0</v>
      </c>
      <c r="L116" s="39">
        <f>'ОДИ МЗ РБ Пр.18-23'!D116</f>
        <v>0</v>
      </c>
      <c r="M116" s="59">
        <f>'Тестирование на грипп Пр.1-24'!D116</f>
        <v>0</v>
      </c>
      <c r="N116" s="39">
        <f>'ФАП (01-24)'!D116</f>
        <v>0</v>
      </c>
      <c r="O116" s="39">
        <f>'Объем средств по ПР'!D115</f>
        <v>0</v>
      </c>
      <c r="P116" s="39">
        <f>' СМП (1-24)'!D116</f>
        <v>0</v>
      </c>
      <c r="Q116" s="39">
        <f>'Гемодиализ (пр.19-23)'!D116</f>
        <v>0</v>
      </c>
      <c r="R116" s="39">
        <f>'Мед.реаб.(АПУ,ДС,КС) 1-24'!D116</f>
        <v>0</v>
      </c>
      <c r="S116" s="39">
        <f t="shared" si="9"/>
        <v>106757563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39">
        <f>КС!D117</f>
        <v>0</v>
      </c>
      <c r="E117" s="39">
        <f>'ДС (пр.01- 24)'!D117</f>
        <v>0</v>
      </c>
      <c r="F117" s="39">
        <f t="shared" si="8"/>
        <v>158666</v>
      </c>
      <c r="G117" s="39">
        <f>'АПУ профилактика 1-24'!D118</f>
        <v>158666</v>
      </c>
      <c r="H117" s="39">
        <f>'АПУ профилактика 1-24'!N118</f>
        <v>0</v>
      </c>
      <c r="I117" s="39">
        <f>'АПУ неотл.пом. 1-24'!D117</f>
        <v>0</v>
      </c>
      <c r="J117" s="39">
        <f>'АПУ обращения 1-24'!D117</f>
        <v>0</v>
      </c>
      <c r="K117" s="39">
        <f>'ОДИ ПГГ Пр.1-24'!D117</f>
        <v>0</v>
      </c>
      <c r="L117" s="39">
        <f>'ОДИ МЗ РБ Пр.18-23'!D117</f>
        <v>0</v>
      </c>
      <c r="M117" s="59">
        <f>'Тестирование на грипп Пр.1-24'!D117</f>
        <v>0</v>
      </c>
      <c r="N117" s="39">
        <f>'ФАП (01-24)'!D117</f>
        <v>0</v>
      </c>
      <c r="O117" s="39">
        <f>'Объем средств по ПР'!D116</f>
        <v>0</v>
      </c>
      <c r="P117" s="39">
        <f>' СМП (1-24)'!D117</f>
        <v>0</v>
      </c>
      <c r="Q117" s="39">
        <f>'Гемодиализ (пр.19-23)'!D117</f>
        <v>24859335</v>
      </c>
      <c r="R117" s="39">
        <f>'Мед.реаб.(АПУ,ДС,КС) 1-24'!D117</f>
        <v>0</v>
      </c>
      <c r="S117" s="39">
        <f t="shared" si="9"/>
        <v>25018001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39">
        <f>КС!D118</f>
        <v>0</v>
      </c>
      <c r="E118" s="39">
        <f>'ДС (пр.01- 24)'!D118</f>
        <v>211043</v>
      </c>
      <c r="F118" s="39">
        <f t="shared" si="8"/>
        <v>23551</v>
      </c>
      <c r="G118" s="39">
        <f>'АПУ профилактика 1-24'!D119</f>
        <v>0</v>
      </c>
      <c r="H118" s="39">
        <f>'АПУ профилактика 1-24'!N119</f>
        <v>0</v>
      </c>
      <c r="I118" s="39">
        <f>'АПУ неотл.пом. 1-24'!D118</f>
        <v>0</v>
      </c>
      <c r="J118" s="39">
        <f>'АПУ обращения 1-24'!D118</f>
        <v>23551</v>
      </c>
      <c r="K118" s="39">
        <f>'ОДИ ПГГ Пр.1-24'!D118</f>
        <v>0</v>
      </c>
      <c r="L118" s="39">
        <f>'ОДИ МЗ РБ Пр.18-23'!D118</f>
        <v>0</v>
      </c>
      <c r="M118" s="59">
        <f>'Тестирование на грипп Пр.1-24'!D118</f>
        <v>0</v>
      </c>
      <c r="N118" s="39">
        <f>'ФАП (01-24)'!D118</f>
        <v>0</v>
      </c>
      <c r="O118" s="39">
        <f>'Объем средств по ПР'!D117</f>
        <v>0</v>
      </c>
      <c r="P118" s="39">
        <f>' СМП (1-24)'!D118</f>
        <v>0</v>
      </c>
      <c r="Q118" s="39">
        <f>'Гемодиализ (пр.19-23)'!D118</f>
        <v>0</v>
      </c>
      <c r="R118" s="39">
        <f>'Мед.реаб.(АПУ,ДС,КС) 1-24'!D118</f>
        <v>0</v>
      </c>
      <c r="S118" s="39">
        <f t="shared" si="9"/>
        <v>234594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39">
        <f>КС!D119</f>
        <v>0</v>
      </c>
      <c r="E119" s="39">
        <f>'ДС (пр.01- 24)'!D119</f>
        <v>151795</v>
      </c>
      <c r="F119" s="39">
        <f t="shared" si="8"/>
        <v>0</v>
      </c>
      <c r="G119" s="39">
        <f>'АПУ профилактика 1-24'!D120</f>
        <v>0</v>
      </c>
      <c r="H119" s="39">
        <f>'АПУ профилактика 1-24'!N120</f>
        <v>0</v>
      </c>
      <c r="I119" s="39">
        <f>'АПУ неотл.пом. 1-24'!D119</f>
        <v>0</v>
      </c>
      <c r="J119" s="39">
        <f>'АПУ обращения 1-24'!D119</f>
        <v>0</v>
      </c>
      <c r="K119" s="39">
        <f>'ОДИ ПГГ Пр.1-24'!D119</f>
        <v>0</v>
      </c>
      <c r="L119" s="39">
        <f>'ОДИ МЗ РБ Пр.18-23'!D119</f>
        <v>0</v>
      </c>
      <c r="M119" s="59">
        <f>'Тестирование на грипп Пр.1-24'!D119</f>
        <v>0</v>
      </c>
      <c r="N119" s="39">
        <f>'ФАП (01-24)'!D119</f>
        <v>0</v>
      </c>
      <c r="O119" s="39">
        <f>'Объем средств по ПР'!D118</f>
        <v>0</v>
      </c>
      <c r="P119" s="39">
        <f>' СМП (1-24)'!D119</f>
        <v>0</v>
      </c>
      <c r="Q119" s="39">
        <f>'Гемодиализ (пр.19-23)'!D119</f>
        <v>0</v>
      </c>
      <c r="R119" s="39">
        <f>'Мед.реаб.(АПУ,ДС,КС) 1-24'!D119</f>
        <v>0</v>
      </c>
      <c r="S119" s="39">
        <f t="shared" si="9"/>
        <v>151795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39">
        <f>КС!D120</f>
        <v>0</v>
      </c>
      <c r="E120" s="39">
        <f>'ДС (пр.01- 24)'!D120</f>
        <v>275461</v>
      </c>
      <c r="F120" s="39">
        <f t="shared" si="8"/>
        <v>0</v>
      </c>
      <c r="G120" s="39">
        <f>'АПУ профилактика 1-24'!D121</f>
        <v>0</v>
      </c>
      <c r="H120" s="39">
        <f>'АПУ профилактика 1-24'!N121</f>
        <v>0</v>
      </c>
      <c r="I120" s="39">
        <f>'АПУ неотл.пом. 1-24'!D120</f>
        <v>0</v>
      </c>
      <c r="J120" s="39">
        <f>'АПУ обращения 1-24'!D120</f>
        <v>0</v>
      </c>
      <c r="K120" s="39">
        <f>'ОДИ ПГГ Пр.1-24'!D120</f>
        <v>0</v>
      </c>
      <c r="L120" s="39">
        <f>'ОДИ МЗ РБ Пр.18-23'!D120</f>
        <v>0</v>
      </c>
      <c r="M120" s="59">
        <f>'Тестирование на грипп Пр.1-24'!D120</f>
        <v>0</v>
      </c>
      <c r="N120" s="39">
        <f>'ФАП (01-24)'!D120</f>
        <v>0</v>
      </c>
      <c r="O120" s="39">
        <f>'Объем средств по ПР'!D119</f>
        <v>0</v>
      </c>
      <c r="P120" s="39">
        <f>' СМП (1-24)'!D120</f>
        <v>0</v>
      </c>
      <c r="Q120" s="39">
        <f>'Гемодиализ (пр.19-23)'!D120</f>
        <v>0</v>
      </c>
      <c r="R120" s="39">
        <f>'Мед.реаб.(АПУ,ДС,КС) 1-24'!D120</f>
        <v>0</v>
      </c>
      <c r="S120" s="39">
        <f t="shared" si="9"/>
        <v>275461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39">
        <f>КС!D121</f>
        <v>0</v>
      </c>
      <c r="E121" s="39">
        <f>'ДС (пр.01- 24)'!D121</f>
        <v>0</v>
      </c>
      <c r="F121" s="39">
        <f t="shared" si="8"/>
        <v>3452141</v>
      </c>
      <c r="G121" s="39">
        <f>'АПУ профилактика 1-24'!D122</f>
        <v>0</v>
      </c>
      <c r="H121" s="39">
        <f>'АПУ профилактика 1-24'!N122</f>
        <v>0</v>
      </c>
      <c r="I121" s="39">
        <f>'АПУ неотл.пом. 1-24'!D121</f>
        <v>0</v>
      </c>
      <c r="J121" s="39">
        <f>'АПУ обращения 1-24'!D121</f>
        <v>0</v>
      </c>
      <c r="K121" s="39">
        <f>'ОДИ ПГГ Пр.1-24'!D121</f>
        <v>3452141</v>
      </c>
      <c r="L121" s="39">
        <f>'ОДИ МЗ РБ Пр.18-23'!D121</f>
        <v>0</v>
      </c>
      <c r="M121" s="59">
        <f>'Тестирование на грипп Пр.1-24'!D121</f>
        <v>0</v>
      </c>
      <c r="N121" s="39">
        <f>'ФАП (01-24)'!D121</f>
        <v>0</v>
      </c>
      <c r="O121" s="39">
        <f>'Объем средств по ПР'!D120</f>
        <v>0</v>
      </c>
      <c r="P121" s="39">
        <f>' СМП (1-24)'!D121</f>
        <v>0</v>
      </c>
      <c r="Q121" s="39">
        <f>'Гемодиализ (пр.19-23)'!D121</f>
        <v>0</v>
      </c>
      <c r="R121" s="39">
        <f>'Мед.реаб.(АПУ,ДС,КС) 1-24'!D121</f>
        <v>0</v>
      </c>
      <c r="S121" s="39">
        <f t="shared" si="9"/>
        <v>3452141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39">
        <f>КС!D122</f>
        <v>0</v>
      </c>
      <c r="E122" s="39">
        <f>'ДС (пр.01- 24)'!D122</f>
        <v>21630667</v>
      </c>
      <c r="F122" s="39">
        <f t="shared" si="8"/>
        <v>4968182</v>
      </c>
      <c r="G122" s="39">
        <f>'АПУ профилактика 1-24'!D123</f>
        <v>4968182</v>
      </c>
      <c r="H122" s="39">
        <f>'АПУ профилактика 1-24'!N123</f>
        <v>0</v>
      </c>
      <c r="I122" s="39">
        <f>'АПУ неотл.пом. 1-24'!D122</f>
        <v>0</v>
      </c>
      <c r="J122" s="39">
        <f>'АПУ обращения 1-24'!D122</f>
        <v>0</v>
      </c>
      <c r="K122" s="39">
        <f>'ОДИ ПГГ Пр.1-24'!D122</f>
        <v>0</v>
      </c>
      <c r="L122" s="39">
        <f>'ОДИ МЗ РБ Пр.18-23'!D122</f>
        <v>0</v>
      </c>
      <c r="M122" s="59">
        <f>'Тестирование на грипп Пр.1-24'!D122</f>
        <v>0</v>
      </c>
      <c r="N122" s="39">
        <f>'ФАП (01-24)'!D122</f>
        <v>0</v>
      </c>
      <c r="O122" s="39">
        <f>'Объем средств по ПР'!D121</f>
        <v>0</v>
      </c>
      <c r="P122" s="39">
        <f>' СМП (1-24)'!D122</f>
        <v>0</v>
      </c>
      <c r="Q122" s="39">
        <f>'Гемодиализ (пр.19-23)'!D122</f>
        <v>757739028</v>
      </c>
      <c r="R122" s="39">
        <f>'Мед.реаб.(АПУ,ДС,КС) 1-24'!D122</f>
        <v>0</v>
      </c>
      <c r="S122" s="39">
        <f t="shared" si="9"/>
        <v>784337877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39">
        <f>КС!D123</f>
        <v>0</v>
      </c>
      <c r="E123" s="39">
        <f>'ДС (пр.01- 24)'!D123</f>
        <v>0</v>
      </c>
      <c r="F123" s="39">
        <f t="shared" si="8"/>
        <v>68518261</v>
      </c>
      <c r="G123" s="39">
        <f>'АПУ профилактика 1-24'!D124</f>
        <v>0</v>
      </c>
      <c r="H123" s="39">
        <f>'АПУ профилактика 1-24'!N124</f>
        <v>0</v>
      </c>
      <c r="I123" s="39">
        <f>'АПУ неотл.пом. 1-24'!D123</f>
        <v>0</v>
      </c>
      <c r="J123" s="39">
        <f>'АПУ обращения 1-24'!D123</f>
        <v>0</v>
      </c>
      <c r="K123" s="39">
        <f>'ОДИ ПГГ Пр.1-24'!D123</f>
        <v>68518261</v>
      </c>
      <c r="L123" s="39">
        <f>'ОДИ МЗ РБ Пр.18-23'!D123</f>
        <v>0</v>
      </c>
      <c r="M123" s="59">
        <f>'Тестирование на грипп Пр.1-24'!D123</f>
        <v>0</v>
      </c>
      <c r="N123" s="39">
        <f>'ФАП (01-24)'!D123</f>
        <v>0</v>
      </c>
      <c r="O123" s="39">
        <f>'Объем средств по ПР'!D122</f>
        <v>0</v>
      </c>
      <c r="P123" s="39">
        <f>' СМП (1-24)'!D123</f>
        <v>0</v>
      </c>
      <c r="Q123" s="39">
        <f>'Гемодиализ (пр.19-23)'!D123</f>
        <v>0</v>
      </c>
      <c r="R123" s="39">
        <f>'Мед.реаб.(АПУ,ДС,КС) 1-24'!D123</f>
        <v>0</v>
      </c>
      <c r="S123" s="39">
        <f t="shared" si="9"/>
        <v>68518261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39">
        <f>КС!D124</f>
        <v>0</v>
      </c>
      <c r="E124" s="39">
        <f>'ДС (пр.01- 24)'!D124</f>
        <v>0</v>
      </c>
      <c r="F124" s="39">
        <f t="shared" si="8"/>
        <v>238002</v>
      </c>
      <c r="G124" s="39">
        <f>'АПУ профилактика 1-24'!D125</f>
        <v>238002</v>
      </c>
      <c r="H124" s="39">
        <f>'АПУ профилактика 1-24'!N125</f>
        <v>0</v>
      </c>
      <c r="I124" s="39">
        <f>'АПУ неотл.пом. 1-24'!D124</f>
        <v>0</v>
      </c>
      <c r="J124" s="39">
        <f>'АПУ обращения 1-24'!D124</f>
        <v>0</v>
      </c>
      <c r="K124" s="39">
        <f>'ОДИ ПГГ Пр.1-24'!D124</f>
        <v>0</v>
      </c>
      <c r="L124" s="39">
        <f>'ОДИ МЗ РБ Пр.18-23'!D124</f>
        <v>0</v>
      </c>
      <c r="M124" s="59">
        <f>'Тестирование на грипп Пр.1-24'!D124</f>
        <v>0</v>
      </c>
      <c r="N124" s="39">
        <f>'ФАП (01-24)'!D124</f>
        <v>0</v>
      </c>
      <c r="O124" s="39">
        <f>'Объем средств по ПР'!D123</f>
        <v>0</v>
      </c>
      <c r="P124" s="39">
        <f>' СМП (1-24)'!D124</f>
        <v>0</v>
      </c>
      <c r="Q124" s="39">
        <f>'Гемодиализ (пр.19-23)'!D124</f>
        <v>0</v>
      </c>
      <c r="R124" s="39">
        <f>'Мед.реаб.(АПУ,ДС,КС) 1-24'!D124</f>
        <v>0</v>
      </c>
      <c r="S124" s="39">
        <f t="shared" si="9"/>
        <v>238002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39">
        <f>КС!D125</f>
        <v>220280830</v>
      </c>
      <c r="E125" s="39">
        <f>'ДС (пр.01- 24)'!D125</f>
        <v>50561808</v>
      </c>
      <c r="F125" s="39">
        <f t="shared" si="8"/>
        <v>9248095</v>
      </c>
      <c r="G125" s="39">
        <f>'АПУ профилактика 1-24'!D126</f>
        <v>0</v>
      </c>
      <c r="H125" s="39">
        <f>'АПУ профилактика 1-24'!N126</f>
        <v>0</v>
      </c>
      <c r="I125" s="39">
        <f>'АПУ неотл.пом. 1-24'!D125</f>
        <v>0</v>
      </c>
      <c r="J125" s="39">
        <f>'АПУ обращения 1-24'!D125</f>
        <v>0</v>
      </c>
      <c r="K125" s="39">
        <f>'ОДИ ПГГ Пр.1-24'!D125</f>
        <v>9248095</v>
      </c>
      <c r="L125" s="39">
        <f>'ОДИ МЗ РБ Пр.18-23'!D125</f>
        <v>0</v>
      </c>
      <c r="M125" s="59">
        <f>'Тестирование на грипп Пр.1-24'!D125</f>
        <v>0</v>
      </c>
      <c r="N125" s="39">
        <f>'ФАП (01-24)'!D125</f>
        <v>0</v>
      </c>
      <c r="O125" s="39">
        <f>'Объем средств по ПР'!D124</f>
        <v>0</v>
      </c>
      <c r="P125" s="39">
        <f>' СМП (1-24)'!D125</f>
        <v>0</v>
      </c>
      <c r="Q125" s="39">
        <f>'Гемодиализ (пр.19-23)'!D125</f>
        <v>0</v>
      </c>
      <c r="R125" s="39">
        <f>'Мед.реаб.(АПУ,ДС,КС) 1-24'!D125</f>
        <v>0</v>
      </c>
      <c r="S125" s="39">
        <f t="shared" si="9"/>
        <v>280090733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39">
        <f>КС!D126</f>
        <v>0</v>
      </c>
      <c r="E126" s="39">
        <f>'ДС (пр.01- 24)'!D126</f>
        <v>0</v>
      </c>
      <c r="F126" s="39">
        <f t="shared" si="8"/>
        <v>25889</v>
      </c>
      <c r="G126" s="39">
        <f>'АПУ профилактика 1-24'!D127</f>
        <v>0</v>
      </c>
      <c r="H126" s="39">
        <f>'АПУ профилактика 1-24'!N127</f>
        <v>0</v>
      </c>
      <c r="I126" s="39">
        <f>'АПУ неотл.пом. 1-24'!D126</f>
        <v>0</v>
      </c>
      <c r="J126" s="39">
        <f>'АПУ обращения 1-24'!D126</f>
        <v>25889</v>
      </c>
      <c r="K126" s="39">
        <f>'ОДИ ПГГ Пр.1-24'!D126</f>
        <v>0</v>
      </c>
      <c r="L126" s="39">
        <f>'ОДИ МЗ РБ Пр.18-23'!D126</f>
        <v>0</v>
      </c>
      <c r="M126" s="59">
        <f>'Тестирование на грипп Пр.1-24'!D126</f>
        <v>0</v>
      </c>
      <c r="N126" s="39">
        <f>'ФАП (01-24)'!D126</f>
        <v>0</v>
      </c>
      <c r="O126" s="39">
        <f>'Объем средств по ПР'!D125</f>
        <v>0</v>
      </c>
      <c r="P126" s="39">
        <f>' СМП (1-24)'!D126</f>
        <v>0</v>
      </c>
      <c r="Q126" s="39">
        <f>'Гемодиализ (пр.19-23)'!D126</f>
        <v>0</v>
      </c>
      <c r="R126" s="39">
        <f>'Мед.реаб.(АПУ,ДС,КС) 1-24'!D126</f>
        <v>0</v>
      </c>
      <c r="S126" s="39">
        <f t="shared" si="9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39">
        <f>КС!D127</f>
        <v>0</v>
      </c>
      <c r="E127" s="39">
        <f>'ДС (пр.01- 24)'!D127</f>
        <v>17893985</v>
      </c>
      <c r="F127" s="39">
        <f t="shared" si="8"/>
        <v>0</v>
      </c>
      <c r="G127" s="39">
        <f>'АПУ профилактика 1-24'!D128</f>
        <v>0</v>
      </c>
      <c r="H127" s="39">
        <f>'АПУ профилактика 1-24'!N128</f>
        <v>0</v>
      </c>
      <c r="I127" s="39">
        <f>'АПУ неотл.пом. 1-24'!D127</f>
        <v>0</v>
      </c>
      <c r="J127" s="39">
        <f>'АПУ обращения 1-24'!D127</f>
        <v>0</v>
      </c>
      <c r="K127" s="39">
        <f>'ОДИ ПГГ Пр.1-24'!D127</f>
        <v>0</v>
      </c>
      <c r="L127" s="39">
        <f>'ОДИ МЗ РБ Пр.18-23'!D127</f>
        <v>0</v>
      </c>
      <c r="M127" s="59">
        <f>'Тестирование на грипп Пр.1-24'!D127</f>
        <v>0</v>
      </c>
      <c r="N127" s="39">
        <f>'ФАП (01-24)'!D127</f>
        <v>0</v>
      </c>
      <c r="O127" s="39">
        <f>'Объем средств по ПР'!D126</f>
        <v>0</v>
      </c>
      <c r="P127" s="39">
        <f>' СМП (1-24)'!D127</f>
        <v>0</v>
      </c>
      <c r="Q127" s="39">
        <f>'Гемодиализ (пр.19-23)'!D127</f>
        <v>0</v>
      </c>
      <c r="R127" s="39">
        <f>'Мед.реаб.(АПУ,ДС,КС) 1-24'!D127</f>
        <v>0</v>
      </c>
      <c r="S127" s="39">
        <f t="shared" si="9"/>
        <v>17893985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39">
        <f>КС!D128</f>
        <v>17773177</v>
      </c>
      <c r="E128" s="39">
        <f>'ДС (пр.01- 24)'!D128</f>
        <v>262040</v>
      </c>
      <c r="F128" s="39">
        <f t="shared" si="8"/>
        <v>4668022</v>
      </c>
      <c r="G128" s="39">
        <f>'АПУ профилактика 1-24'!D129</f>
        <v>0</v>
      </c>
      <c r="H128" s="39">
        <f>'АПУ профилактика 1-24'!N129</f>
        <v>0</v>
      </c>
      <c r="I128" s="39">
        <f>'АПУ неотл.пом. 1-24'!D128</f>
        <v>0</v>
      </c>
      <c r="J128" s="39">
        <f>'АПУ обращения 1-24'!D128</f>
        <v>0</v>
      </c>
      <c r="K128" s="39">
        <f>'ОДИ ПГГ Пр.1-24'!D128</f>
        <v>4668022</v>
      </c>
      <c r="L128" s="39">
        <f>'ОДИ МЗ РБ Пр.18-23'!D128</f>
        <v>0</v>
      </c>
      <c r="M128" s="59">
        <f>'Тестирование на грипп Пр.1-24'!D128</f>
        <v>0</v>
      </c>
      <c r="N128" s="39">
        <f>'ФАП (01-24)'!D128</f>
        <v>0</v>
      </c>
      <c r="O128" s="39">
        <f>'Объем средств по ПР'!D127</f>
        <v>0</v>
      </c>
      <c r="P128" s="39">
        <f>' СМП (1-24)'!D128</f>
        <v>0</v>
      </c>
      <c r="Q128" s="39">
        <f>'Гемодиализ (пр.19-23)'!D128</f>
        <v>0</v>
      </c>
      <c r="R128" s="39">
        <f>'Мед.реаб.(АПУ,ДС,КС) 1-24'!D128</f>
        <v>0</v>
      </c>
      <c r="S128" s="39">
        <f t="shared" si="9"/>
        <v>22703239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39">
        <f>КС!D129</f>
        <v>0</v>
      </c>
      <c r="E129" s="39">
        <f>'ДС (пр.01- 24)'!D129</f>
        <v>130088</v>
      </c>
      <c r="F129" s="39">
        <f t="shared" si="8"/>
        <v>5408090</v>
      </c>
      <c r="G129" s="39">
        <f>'АПУ профилактика 1-24'!D130</f>
        <v>0</v>
      </c>
      <c r="H129" s="39">
        <f>'АПУ профилактика 1-24'!N130</f>
        <v>0</v>
      </c>
      <c r="I129" s="39">
        <f>'АПУ неотл.пом. 1-24'!D129</f>
        <v>0</v>
      </c>
      <c r="J129" s="39">
        <f>'АПУ обращения 1-24'!D129</f>
        <v>79795</v>
      </c>
      <c r="K129" s="39">
        <f>'ОДИ ПГГ Пр.1-24'!D129</f>
        <v>5328295</v>
      </c>
      <c r="L129" s="39">
        <f>'ОДИ МЗ РБ Пр.18-23'!D129</f>
        <v>0</v>
      </c>
      <c r="M129" s="59">
        <f>'Тестирование на грипп Пр.1-24'!D129</f>
        <v>0</v>
      </c>
      <c r="N129" s="39">
        <f>'ФАП (01-24)'!D129</f>
        <v>0</v>
      </c>
      <c r="O129" s="39">
        <f>'Объем средств по ПР'!D128</f>
        <v>0</v>
      </c>
      <c r="P129" s="39">
        <f>' СМП (1-24)'!D129</f>
        <v>0</v>
      </c>
      <c r="Q129" s="39">
        <f>'Гемодиализ (пр.19-23)'!D129</f>
        <v>0</v>
      </c>
      <c r="R129" s="39">
        <f>'Мед.реаб.(АПУ,ДС,КС) 1-24'!D129</f>
        <v>0</v>
      </c>
      <c r="S129" s="39">
        <f t="shared" si="9"/>
        <v>5538178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39">
        <f>КС!D130</f>
        <v>0</v>
      </c>
      <c r="E130" s="39">
        <f>'ДС (пр.01- 24)'!D130</f>
        <v>0</v>
      </c>
      <c r="F130" s="39">
        <f t="shared" si="8"/>
        <v>0</v>
      </c>
      <c r="G130" s="39">
        <f>'АПУ профилактика 1-24'!D131</f>
        <v>0</v>
      </c>
      <c r="H130" s="39">
        <f>'АПУ профилактика 1-24'!N131</f>
        <v>0</v>
      </c>
      <c r="I130" s="39">
        <f>'АПУ неотл.пом. 1-24'!D130</f>
        <v>0</v>
      </c>
      <c r="J130" s="39">
        <f>'АПУ обращения 1-24'!D130</f>
        <v>0</v>
      </c>
      <c r="K130" s="39">
        <f>'ОДИ ПГГ Пр.1-24'!D130</f>
        <v>0</v>
      </c>
      <c r="L130" s="39">
        <f>'ОДИ МЗ РБ Пр.18-23'!D130</f>
        <v>0</v>
      </c>
      <c r="M130" s="59">
        <f>'Тестирование на грипп Пр.1-24'!D130</f>
        <v>0</v>
      </c>
      <c r="N130" s="39">
        <f>'ФАП (01-24)'!D130</f>
        <v>0</v>
      </c>
      <c r="O130" s="39">
        <f>'Объем средств по ПР'!D129</f>
        <v>0</v>
      </c>
      <c r="P130" s="39">
        <f>' СМП (1-24)'!D130</f>
        <v>0</v>
      </c>
      <c r="Q130" s="39">
        <f>'Гемодиализ (пр.19-23)'!D130</f>
        <v>0</v>
      </c>
      <c r="R130" s="39">
        <f>'Мед.реаб.(АПУ,ДС,КС) 1-24'!D130</f>
        <v>0</v>
      </c>
      <c r="S130" s="39">
        <f t="shared" si="9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39">
        <f>КС!D131</f>
        <v>0</v>
      </c>
      <c r="E131" s="39">
        <f>'ДС (пр.01- 24)'!D131</f>
        <v>0</v>
      </c>
      <c r="F131" s="39">
        <f t="shared" si="8"/>
        <v>0</v>
      </c>
      <c r="G131" s="39">
        <f>'АПУ профилактика 1-24'!D132</f>
        <v>0</v>
      </c>
      <c r="H131" s="39">
        <f>'АПУ профилактика 1-24'!N132</f>
        <v>0</v>
      </c>
      <c r="I131" s="39">
        <f>'АПУ неотл.пом. 1-24'!D131</f>
        <v>0</v>
      </c>
      <c r="J131" s="39">
        <f>'АПУ обращения 1-24'!D131</f>
        <v>0</v>
      </c>
      <c r="K131" s="39">
        <f>'ОДИ ПГГ Пр.1-24'!D131</f>
        <v>0</v>
      </c>
      <c r="L131" s="39">
        <f>'ОДИ МЗ РБ Пр.18-23'!D131</f>
        <v>0</v>
      </c>
      <c r="M131" s="59">
        <f>'Тестирование на грипп Пр.1-24'!D131</f>
        <v>0</v>
      </c>
      <c r="N131" s="39">
        <f>'ФАП (01-24)'!D131</f>
        <v>0</v>
      </c>
      <c r="O131" s="39">
        <f>'Объем средств по ПР'!D130</f>
        <v>0</v>
      </c>
      <c r="P131" s="39">
        <f>' СМП (1-24)'!D131</f>
        <v>0</v>
      </c>
      <c r="Q131" s="39">
        <f>'Гемодиализ (пр.19-23)'!D131</f>
        <v>0</v>
      </c>
      <c r="R131" s="39">
        <f>'Мед.реаб.(АПУ,ДС,КС) 1-24'!D131</f>
        <v>0</v>
      </c>
      <c r="S131" s="39">
        <f t="shared" si="9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39">
        <f>КС!D132</f>
        <v>0</v>
      </c>
      <c r="E132" s="39">
        <f>'ДС (пр.01- 24)'!D132</f>
        <v>0</v>
      </c>
      <c r="F132" s="39">
        <f t="shared" si="8"/>
        <v>228901</v>
      </c>
      <c r="G132" s="39">
        <f>'АПУ профилактика 1-24'!D133</f>
        <v>228901</v>
      </c>
      <c r="H132" s="39">
        <f>'АПУ профилактика 1-24'!N133</f>
        <v>0</v>
      </c>
      <c r="I132" s="39">
        <f>'АПУ неотл.пом. 1-24'!D132</f>
        <v>0</v>
      </c>
      <c r="J132" s="39">
        <f>'АПУ обращения 1-24'!D132</f>
        <v>0</v>
      </c>
      <c r="K132" s="39">
        <f>'ОДИ ПГГ Пр.1-24'!D132</f>
        <v>0</v>
      </c>
      <c r="L132" s="39">
        <f>'ОДИ МЗ РБ Пр.18-23'!D132</f>
        <v>0</v>
      </c>
      <c r="M132" s="59">
        <f>'Тестирование на грипп Пр.1-24'!D132</f>
        <v>0</v>
      </c>
      <c r="N132" s="39">
        <f>'ФАП (01-24)'!D132</f>
        <v>0</v>
      </c>
      <c r="O132" s="39">
        <f>'Объем средств по ПР'!D131</f>
        <v>0</v>
      </c>
      <c r="P132" s="39">
        <f>' СМП (1-24)'!D132</f>
        <v>0</v>
      </c>
      <c r="Q132" s="39">
        <f>'Гемодиализ (пр.19-23)'!D132</f>
        <v>34990278</v>
      </c>
      <c r="R132" s="39">
        <f>'Мед.реаб.(АПУ,ДС,КС) 1-24'!D132</f>
        <v>0</v>
      </c>
      <c r="S132" s="39">
        <f t="shared" si="9"/>
        <v>35219179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39">
        <f>КС!D133</f>
        <v>0</v>
      </c>
      <c r="E133" s="39">
        <f>'ДС (пр.01- 24)'!D133</f>
        <v>48672015</v>
      </c>
      <c r="F133" s="39">
        <f t="shared" si="8"/>
        <v>0</v>
      </c>
      <c r="G133" s="39">
        <f>'АПУ профилактика 1-24'!D134</f>
        <v>0</v>
      </c>
      <c r="H133" s="39">
        <f>'АПУ профилактика 1-24'!N134</f>
        <v>0</v>
      </c>
      <c r="I133" s="39">
        <f>'АПУ неотл.пом. 1-24'!D133</f>
        <v>0</v>
      </c>
      <c r="J133" s="39">
        <f>'АПУ обращения 1-24'!D133</f>
        <v>0</v>
      </c>
      <c r="K133" s="39">
        <f>'ОДИ ПГГ Пр.1-24'!D133</f>
        <v>0</v>
      </c>
      <c r="L133" s="39">
        <f>'ОДИ МЗ РБ Пр.18-23'!D133</f>
        <v>0</v>
      </c>
      <c r="M133" s="59">
        <f>'Тестирование на грипп Пр.1-24'!D133</f>
        <v>0</v>
      </c>
      <c r="N133" s="39">
        <f>'ФАП (01-24)'!D133</f>
        <v>0</v>
      </c>
      <c r="O133" s="39">
        <f>'Объем средств по ПР'!D132</f>
        <v>0</v>
      </c>
      <c r="P133" s="39">
        <f>' СМП (1-24)'!D133</f>
        <v>0</v>
      </c>
      <c r="Q133" s="39">
        <f>'Гемодиализ (пр.19-23)'!D133</f>
        <v>0</v>
      </c>
      <c r="R133" s="39">
        <f>'Мед.реаб.(АПУ,ДС,КС) 1-24'!D133</f>
        <v>0</v>
      </c>
      <c r="S133" s="39">
        <f t="shared" si="9"/>
        <v>48672015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39">
        <f>КС!D134</f>
        <v>0</v>
      </c>
      <c r="E134" s="39">
        <f>'ДС (пр.01- 24)'!D134</f>
        <v>0</v>
      </c>
      <c r="F134" s="39">
        <f t="shared" si="8"/>
        <v>1552625</v>
      </c>
      <c r="G134" s="39">
        <f>'АПУ профилактика 1-24'!D135</f>
        <v>1552625</v>
      </c>
      <c r="H134" s="39">
        <f>'АПУ профилактика 1-24'!N135</f>
        <v>0</v>
      </c>
      <c r="I134" s="39">
        <f>'АПУ неотл.пом. 1-24'!D134</f>
        <v>0</v>
      </c>
      <c r="J134" s="39">
        <f>'АПУ обращения 1-24'!D134</f>
        <v>0</v>
      </c>
      <c r="K134" s="39">
        <f>'ОДИ ПГГ Пр.1-24'!D134</f>
        <v>0</v>
      </c>
      <c r="L134" s="39">
        <f>'ОДИ МЗ РБ Пр.18-23'!D134</f>
        <v>0</v>
      </c>
      <c r="M134" s="59">
        <f>'Тестирование на грипп Пр.1-24'!D134</f>
        <v>0</v>
      </c>
      <c r="N134" s="39">
        <f>'ФАП (01-24)'!D134</f>
        <v>0</v>
      </c>
      <c r="O134" s="39">
        <f>'Объем средств по ПР'!D133</f>
        <v>0</v>
      </c>
      <c r="P134" s="39">
        <f>' СМП (1-24)'!D134</f>
        <v>0</v>
      </c>
      <c r="Q134" s="39">
        <f>'Гемодиализ (пр.19-23)'!D134</f>
        <v>242654769</v>
      </c>
      <c r="R134" s="39">
        <f>'Мед.реаб.(АПУ,ДС,КС) 1-24'!D134</f>
        <v>0</v>
      </c>
      <c r="S134" s="39">
        <f t="shared" si="9"/>
        <v>244207394</v>
      </c>
    </row>
    <row r="135" spans="1:19" s="1" customFormat="1" ht="24" x14ac:dyDescent="0.2">
      <c r="A135" s="25">
        <v>122</v>
      </c>
      <c r="B135" s="26" t="s">
        <v>211</v>
      </c>
      <c r="C135" s="50" t="s">
        <v>377</v>
      </c>
      <c r="D135" s="39">
        <f>КС!D135</f>
        <v>0</v>
      </c>
      <c r="E135" s="39">
        <f>'ДС (пр.01- 24)'!D135</f>
        <v>102792</v>
      </c>
      <c r="F135" s="39">
        <f t="shared" si="8"/>
        <v>0</v>
      </c>
      <c r="G135" s="39">
        <f>'АПУ профилактика 1-24'!D136</f>
        <v>0</v>
      </c>
      <c r="H135" s="39">
        <f>'АПУ профилактика 1-24'!N136</f>
        <v>0</v>
      </c>
      <c r="I135" s="39">
        <f>'АПУ неотл.пом. 1-24'!D135</f>
        <v>0</v>
      </c>
      <c r="J135" s="39">
        <f>'АПУ обращения 1-24'!D135</f>
        <v>0</v>
      </c>
      <c r="K135" s="39">
        <f>'ОДИ ПГГ Пр.1-24'!D135</f>
        <v>0</v>
      </c>
      <c r="L135" s="39">
        <f>'ОДИ МЗ РБ Пр.18-23'!D135</f>
        <v>0</v>
      </c>
      <c r="M135" s="59">
        <f>'Тестирование на грипп Пр.1-24'!D135</f>
        <v>0</v>
      </c>
      <c r="N135" s="39">
        <f>'ФАП (01-24)'!D135</f>
        <v>0</v>
      </c>
      <c r="O135" s="39">
        <f>'Объем средств по ПР'!D134</f>
        <v>0</v>
      </c>
      <c r="P135" s="39">
        <f>' СМП (1-24)'!D135</f>
        <v>0</v>
      </c>
      <c r="Q135" s="39">
        <f>'Гемодиализ (пр.19-23)'!D135</f>
        <v>0</v>
      </c>
      <c r="R135" s="39">
        <f>'Мед.реаб.(АПУ,ДС,КС) 1-24'!D135</f>
        <v>0</v>
      </c>
      <c r="S135" s="39">
        <f t="shared" si="9"/>
        <v>102792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39">
        <f>КС!D136</f>
        <v>2185461632</v>
      </c>
      <c r="E136" s="39">
        <f>'ДС (пр.01- 24)'!D136</f>
        <v>38464214</v>
      </c>
      <c r="F136" s="39">
        <f t="shared" si="8"/>
        <v>239010362</v>
      </c>
      <c r="G136" s="39">
        <f>'АПУ профилактика 1-24'!D137</f>
        <v>83807474</v>
      </c>
      <c r="H136" s="39">
        <f>'АПУ профилактика 1-24'!N137</f>
        <v>0</v>
      </c>
      <c r="I136" s="39">
        <f>'АПУ неотл.пом. 1-24'!D136</f>
        <v>0</v>
      </c>
      <c r="J136" s="39">
        <f>'АПУ обращения 1-24'!D136</f>
        <v>0</v>
      </c>
      <c r="K136" s="39">
        <f>'ОДИ ПГГ Пр.1-24'!D136</f>
        <v>142187385</v>
      </c>
      <c r="L136" s="39">
        <f>'ОДИ МЗ РБ Пр.18-23'!D136</f>
        <v>8613390</v>
      </c>
      <c r="M136" s="59">
        <f>'Тестирование на грипп Пр.1-24'!D136</f>
        <v>4402113</v>
      </c>
      <c r="N136" s="39">
        <f>'ФАП (01-24)'!D136</f>
        <v>0</v>
      </c>
      <c r="O136" s="39">
        <f>'Объем средств по ПР'!D135</f>
        <v>0</v>
      </c>
      <c r="P136" s="39">
        <f>' СМП (1-24)'!D136</f>
        <v>0</v>
      </c>
      <c r="Q136" s="39">
        <f>'Гемодиализ (пр.19-23)'!D136</f>
        <v>22530568</v>
      </c>
      <c r="R136" s="39">
        <f>'Мед.реаб.(АПУ,ДС,КС) 1-24'!D136</f>
        <v>88759946</v>
      </c>
      <c r="S136" s="39">
        <f t="shared" si="9"/>
        <v>2574226722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39">
        <f>КС!D137</f>
        <v>3122318052</v>
      </c>
      <c r="E137" s="39">
        <f>'ДС (пр.01- 24)'!D137</f>
        <v>3793300473</v>
      </c>
      <c r="F137" s="39">
        <f t="shared" si="8"/>
        <v>554180145</v>
      </c>
      <c r="G137" s="39">
        <f>'АПУ профилактика 1-24'!D138</f>
        <v>249238829</v>
      </c>
      <c r="H137" s="39">
        <f>'АПУ профилактика 1-24'!N138</f>
        <v>0</v>
      </c>
      <c r="I137" s="39">
        <f>'АПУ неотл.пом. 1-24'!D137</f>
        <v>0</v>
      </c>
      <c r="J137" s="39">
        <f>'АПУ обращения 1-24'!D137</f>
        <v>0</v>
      </c>
      <c r="K137" s="39">
        <f>'ОДИ ПГГ Пр.1-24'!D137</f>
        <v>283557688</v>
      </c>
      <c r="L137" s="39">
        <f>'ОДИ МЗ РБ Пр.18-23'!D137</f>
        <v>15675380</v>
      </c>
      <c r="M137" s="59">
        <f>'Тестирование на грипп Пр.1-24'!D137</f>
        <v>5708248</v>
      </c>
      <c r="N137" s="39">
        <f>'ФАП (01-24)'!D137</f>
        <v>0</v>
      </c>
      <c r="O137" s="39">
        <f>'Объем средств по ПР'!D136</f>
        <v>0</v>
      </c>
      <c r="P137" s="39">
        <f>' СМП (1-24)'!D137</f>
        <v>0</v>
      </c>
      <c r="Q137" s="39">
        <f>'Гемодиализ (пр.19-23)'!D137</f>
        <v>0</v>
      </c>
      <c r="R137" s="39">
        <f>'Мед.реаб.(АПУ,ДС,КС) 1-24'!D137</f>
        <v>14283174</v>
      </c>
      <c r="S137" s="39">
        <f t="shared" si="9"/>
        <v>7484081844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39">
        <f>КС!D138</f>
        <v>1316512649</v>
      </c>
      <c r="E138" s="39">
        <f>'ДС (пр.01- 24)'!D138</f>
        <v>4117955</v>
      </c>
      <c r="F138" s="39">
        <f t="shared" si="8"/>
        <v>58136896</v>
      </c>
      <c r="G138" s="39">
        <f>'АПУ профилактика 1-24'!D139</f>
        <v>29861485</v>
      </c>
      <c r="H138" s="39">
        <f>'АПУ профилактика 1-24'!N139</f>
        <v>0</v>
      </c>
      <c r="I138" s="39">
        <f>'АПУ неотл.пом. 1-24'!D138</f>
        <v>545216</v>
      </c>
      <c r="J138" s="39">
        <f>'АПУ обращения 1-24'!D138</f>
        <v>0</v>
      </c>
      <c r="K138" s="39">
        <f>'ОДИ ПГГ Пр.1-24'!D138</f>
        <v>24863185</v>
      </c>
      <c r="L138" s="39">
        <f>'ОДИ МЗ РБ Пр.18-23'!D138</f>
        <v>2867010</v>
      </c>
      <c r="M138" s="59">
        <f>'Тестирование на грипп Пр.1-24'!D138</f>
        <v>0</v>
      </c>
      <c r="N138" s="39">
        <f>'ФАП (01-24)'!D138</f>
        <v>0</v>
      </c>
      <c r="O138" s="39">
        <f>'Объем средств по ПР'!D137</f>
        <v>0</v>
      </c>
      <c r="P138" s="39">
        <f>' СМП (1-24)'!D138</f>
        <v>0</v>
      </c>
      <c r="Q138" s="39">
        <f>'Гемодиализ (пр.19-23)'!D138</f>
        <v>2760370</v>
      </c>
      <c r="R138" s="39">
        <f>'Мед.реаб.(АПУ,ДС,КС) 1-24'!D138</f>
        <v>34943772</v>
      </c>
      <c r="S138" s="39">
        <f t="shared" si="9"/>
        <v>1416471642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39">
        <f>КС!D139</f>
        <v>1032375185</v>
      </c>
      <c r="E139" s="39">
        <f>'ДС (пр.01- 24)'!D139</f>
        <v>64739843</v>
      </c>
      <c r="F139" s="39">
        <f t="shared" si="8"/>
        <v>96720619</v>
      </c>
      <c r="G139" s="39">
        <f>'АПУ профилактика 1-24'!D140</f>
        <v>41468664</v>
      </c>
      <c r="H139" s="39">
        <f>'АПУ профилактика 1-24'!N140</f>
        <v>0</v>
      </c>
      <c r="I139" s="39">
        <f>'АПУ неотл.пом. 1-24'!D139</f>
        <v>23529186</v>
      </c>
      <c r="J139" s="39">
        <f>'АПУ обращения 1-24'!D139</f>
        <v>5662101</v>
      </c>
      <c r="K139" s="39">
        <f>'ОДИ ПГГ Пр.1-24'!D139</f>
        <v>26060668</v>
      </c>
      <c r="L139" s="39">
        <f>'ОДИ МЗ РБ Пр.18-23'!D139</f>
        <v>0</v>
      </c>
      <c r="M139" s="59">
        <f>'Тестирование на грипп Пр.1-24'!D139</f>
        <v>0</v>
      </c>
      <c r="N139" s="39">
        <f>'ФАП (01-24)'!D139</f>
        <v>0</v>
      </c>
      <c r="O139" s="39">
        <f>'Объем средств по ПР'!D138</f>
        <v>0</v>
      </c>
      <c r="P139" s="39">
        <f>' СМП (1-24)'!D139</f>
        <v>0</v>
      </c>
      <c r="Q139" s="39">
        <f>'Гемодиализ (пр.19-23)'!D139</f>
        <v>20920100</v>
      </c>
      <c r="R139" s="39">
        <f>'Мед.реаб.(АПУ,ДС,КС) 1-24'!D139</f>
        <v>69941568</v>
      </c>
      <c r="S139" s="39">
        <f t="shared" ref="S139:S153" si="10">D139+E139+F139+P139+Q139+R139</f>
        <v>1284697315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39">
        <f>КС!D140</f>
        <v>332906185</v>
      </c>
      <c r="E140" s="39">
        <f>'ДС (пр.01- 24)'!D140</f>
        <v>41752498</v>
      </c>
      <c r="F140" s="39">
        <f t="shared" ref="F140:F153" si="11">G140+H140+I140+J140+K140+L140+N140+O140+M140</f>
        <v>90103154</v>
      </c>
      <c r="G140" s="39">
        <f>'АПУ профилактика 1-24'!D141</f>
        <v>19712629</v>
      </c>
      <c r="H140" s="39">
        <f>'АПУ профилактика 1-24'!N141</f>
        <v>0</v>
      </c>
      <c r="I140" s="39">
        <f>'АПУ неотл.пом. 1-24'!D140</f>
        <v>0</v>
      </c>
      <c r="J140" s="39">
        <f>'АПУ обращения 1-24'!D140</f>
        <v>60432561</v>
      </c>
      <c r="K140" s="39">
        <f>'ОДИ ПГГ Пр.1-24'!D140</f>
        <v>2879654</v>
      </c>
      <c r="L140" s="39">
        <f>'ОДИ МЗ РБ Пр.18-23'!D140</f>
        <v>0</v>
      </c>
      <c r="M140" s="59">
        <f>'Тестирование на грипп Пр.1-24'!D140</f>
        <v>7078310</v>
      </c>
      <c r="N140" s="39">
        <f>'ФАП (01-24)'!D140</f>
        <v>0</v>
      </c>
      <c r="O140" s="39">
        <f>'Объем средств по ПР'!D139</f>
        <v>0</v>
      </c>
      <c r="P140" s="39">
        <f>' СМП (1-24)'!D140</f>
        <v>0</v>
      </c>
      <c r="Q140" s="39">
        <f>'Гемодиализ (пр.19-23)'!D140</f>
        <v>0</v>
      </c>
      <c r="R140" s="39">
        <f>'Мед.реаб.(АПУ,ДС,КС) 1-24'!D140</f>
        <v>0</v>
      </c>
      <c r="S140" s="39">
        <f t="shared" si="10"/>
        <v>464761837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39">
        <f>КС!D141</f>
        <v>1088951127</v>
      </c>
      <c r="E141" s="39">
        <f>'ДС (пр.01- 24)'!D141</f>
        <v>26485292</v>
      </c>
      <c r="F141" s="39">
        <f t="shared" si="11"/>
        <v>91123691</v>
      </c>
      <c r="G141" s="39">
        <f>'АПУ профилактика 1-24'!D142</f>
        <v>16187963</v>
      </c>
      <c r="H141" s="39">
        <f>'АПУ профилактика 1-24'!N142</f>
        <v>0</v>
      </c>
      <c r="I141" s="39">
        <f>'АПУ неотл.пом. 1-24'!D141</f>
        <v>0</v>
      </c>
      <c r="J141" s="39">
        <f>'АПУ обращения 1-24'!D141</f>
        <v>55252849</v>
      </c>
      <c r="K141" s="39">
        <f>'ОДИ ПГГ Пр.1-24'!D141</f>
        <v>12431529</v>
      </c>
      <c r="L141" s="39">
        <f>'ОДИ МЗ РБ Пр.18-23'!D141</f>
        <v>7251350</v>
      </c>
      <c r="M141" s="59">
        <f>'Тестирование на грипп Пр.1-24'!D141</f>
        <v>0</v>
      </c>
      <c r="N141" s="39">
        <f>'ФАП (01-24)'!D141</f>
        <v>0</v>
      </c>
      <c r="O141" s="39">
        <f>'Объем средств по ПР'!D140</f>
        <v>0</v>
      </c>
      <c r="P141" s="39">
        <f>' СМП (1-24)'!D141</f>
        <v>0</v>
      </c>
      <c r="Q141" s="39">
        <f>'Гемодиализ (пр.19-23)'!D141</f>
        <v>0</v>
      </c>
      <c r="R141" s="39">
        <f>'Мед.реаб.(АПУ,ДС,КС) 1-24'!D141</f>
        <v>0</v>
      </c>
      <c r="S141" s="39">
        <f t="shared" si="10"/>
        <v>1206560110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39">
        <f>КС!D142</f>
        <v>0</v>
      </c>
      <c r="E142" s="39">
        <f>'ДС (пр.01- 24)'!D142</f>
        <v>84796694</v>
      </c>
      <c r="F142" s="39">
        <f t="shared" si="11"/>
        <v>131180268</v>
      </c>
      <c r="G142" s="39">
        <f>'АПУ профилактика 1-24'!D143</f>
        <v>30432521</v>
      </c>
      <c r="H142" s="39">
        <f>'АПУ профилактика 1-24'!N143</f>
        <v>0</v>
      </c>
      <c r="I142" s="39">
        <f>'АПУ неотл.пом. 1-24'!D142</f>
        <v>0</v>
      </c>
      <c r="J142" s="39">
        <f>'АПУ обращения 1-24'!D142</f>
        <v>0</v>
      </c>
      <c r="K142" s="39">
        <f>'ОДИ ПГГ Пр.1-24'!D142</f>
        <v>75436318</v>
      </c>
      <c r="L142" s="39">
        <f>'ОДИ МЗ РБ Пр.18-23'!D142</f>
        <v>6571243</v>
      </c>
      <c r="M142" s="59">
        <f>'Тестирование на грипп Пр.1-24'!D142</f>
        <v>18740186</v>
      </c>
      <c r="N142" s="39">
        <f>'ФАП (01-24)'!D142</f>
        <v>0</v>
      </c>
      <c r="O142" s="39">
        <f>'Объем средств по ПР'!D141</f>
        <v>0</v>
      </c>
      <c r="P142" s="39">
        <f>' СМП (1-24)'!D142</f>
        <v>0</v>
      </c>
      <c r="Q142" s="39">
        <f>'Гемодиализ (пр.19-23)'!D142</f>
        <v>0</v>
      </c>
      <c r="R142" s="39">
        <f>'Мед.реаб.(АПУ,ДС,КС) 1-24'!D142</f>
        <v>0</v>
      </c>
      <c r="S142" s="39">
        <f t="shared" si="10"/>
        <v>215976962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39">
        <f>КС!D143</f>
        <v>0</v>
      </c>
      <c r="E143" s="39">
        <f>'ДС (пр.01- 24)'!D143</f>
        <v>1892431</v>
      </c>
      <c r="F143" s="39">
        <f t="shared" si="11"/>
        <v>14413901</v>
      </c>
      <c r="G143" s="39">
        <f>'АПУ профилактика 1-24'!D144</f>
        <v>13643451</v>
      </c>
      <c r="H143" s="39">
        <f>'АПУ профилактика 1-24'!N144</f>
        <v>0</v>
      </c>
      <c r="I143" s="39">
        <f>'АПУ неотл.пом. 1-24'!D143</f>
        <v>0</v>
      </c>
      <c r="J143" s="39">
        <f>'АПУ обращения 1-24'!D143</f>
        <v>0</v>
      </c>
      <c r="K143" s="39">
        <f>'ОДИ ПГГ Пр.1-24'!D143</f>
        <v>770450</v>
      </c>
      <c r="L143" s="39">
        <f>'ОДИ МЗ РБ Пр.18-23'!D143</f>
        <v>0</v>
      </c>
      <c r="M143" s="59">
        <f>'Тестирование на грипп Пр.1-24'!D143</f>
        <v>0</v>
      </c>
      <c r="N143" s="39">
        <f>'ФАП (01-24)'!D143</f>
        <v>0</v>
      </c>
      <c r="O143" s="39">
        <f>'Объем средств по ПР'!D142</f>
        <v>0</v>
      </c>
      <c r="P143" s="39">
        <f>' СМП (1-24)'!D143</f>
        <v>0</v>
      </c>
      <c r="Q143" s="39">
        <f>'Гемодиализ (пр.19-23)'!D143</f>
        <v>0</v>
      </c>
      <c r="R143" s="39">
        <f>'Мед.реаб.(АПУ,ДС,КС) 1-24'!D143</f>
        <v>139318273</v>
      </c>
      <c r="S143" s="39">
        <f t="shared" si="10"/>
        <v>155624605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39">
        <f>КС!D144</f>
        <v>274750122</v>
      </c>
      <c r="E144" s="39">
        <f>'ДС (пр.01- 24)'!D144</f>
        <v>9192643</v>
      </c>
      <c r="F144" s="39">
        <f t="shared" si="11"/>
        <v>32184587</v>
      </c>
      <c r="G144" s="39">
        <f>'АПУ профилактика 1-24'!D145</f>
        <v>18865652</v>
      </c>
      <c r="H144" s="39">
        <f>'АПУ профилактика 1-24'!N145</f>
        <v>0</v>
      </c>
      <c r="I144" s="39">
        <f>'АПУ неотл.пом. 1-24'!D144</f>
        <v>0</v>
      </c>
      <c r="J144" s="39">
        <f>'АПУ обращения 1-24'!D144</f>
        <v>0</v>
      </c>
      <c r="K144" s="39">
        <f>'ОДИ ПГГ Пр.1-24'!D144</f>
        <v>13318935</v>
      </c>
      <c r="L144" s="39">
        <f>'ОДИ МЗ РБ Пр.18-23'!D144</f>
        <v>0</v>
      </c>
      <c r="M144" s="59">
        <f>'Тестирование на грипп Пр.1-24'!D144</f>
        <v>0</v>
      </c>
      <c r="N144" s="39">
        <f>'ФАП (01-24)'!D144</f>
        <v>0</v>
      </c>
      <c r="O144" s="39">
        <f>'Объем средств по ПР'!D143</f>
        <v>0</v>
      </c>
      <c r="P144" s="39">
        <f>' СМП (1-24)'!D144</f>
        <v>0</v>
      </c>
      <c r="Q144" s="39">
        <f>'Гемодиализ (пр.19-23)'!D144</f>
        <v>0</v>
      </c>
      <c r="R144" s="39">
        <f>'Мед.реаб.(АПУ,ДС,КС) 1-24'!D144</f>
        <v>216809480</v>
      </c>
      <c r="S144" s="39">
        <f t="shared" si="10"/>
        <v>532936832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39">
        <f>КС!D145</f>
        <v>1217027855</v>
      </c>
      <c r="E145" s="39">
        <f>'ДС (пр.01- 24)'!D145</f>
        <v>36325728</v>
      </c>
      <c r="F145" s="39">
        <f t="shared" si="11"/>
        <v>376651940</v>
      </c>
      <c r="G145" s="39">
        <f>'АПУ профилактика 1-24'!D146</f>
        <v>99714072</v>
      </c>
      <c r="H145" s="39">
        <f>'АПУ профилактика 1-24'!N146</f>
        <v>26476709</v>
      </c>
      <c r="I145" s="39">
        <f>'АПУ неотл.пом. 1-24'!D145</f>
        <v>39916042</v>
      </c>
      <c r="J145" s="39">
        <f>'АПУ обращения 1-24'!D145</f>
        <v>98981326</v>
      </c>
      <c r="K145" s="39">
        <f>'ОДИ ПГГ Пр.1-24'!D145</f>
        <v>104031540</v>
      </c>
      <c r="L145" s="39">
        <f>'ОДИ МЗ РБ Пр.18-23'!D145</f>
        <v>0</v>
      </c>
      <c r="M145" s="59">
        <f>'Тестирование на грипп Пр.1-24'!D145</f>
        <v>5159299</v>
      </c>
      <c r="N145" s="39">
        <f>'ФАП (01-24)'!D145</f>
        <v>0</v>
      </c>
      <c r="O145" s="39">
        <f>'Объем средств по ПР'!D144</f>
        <v>2372952</v>
      </c>
      <c r="P145" s="39">
        <f>' СМП (1-24)'!D145</f>
        <v>0</v>
      </c>
      <c r="Q145" s="39">
        <f>'Гемодиализ (пр.19-23)'!D145</f>
        <v>681930</v>
      </c>
      <c r="R145" s="39">
        <f>'Мед.реаб.(АПУ,ДС,КС) 1-24'!D145</f>
        <v>92563638</v>
      </c>
      <c r="S145" s="39">
        <f t="shared" si="10"/>
        <v>1723251091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39">
        <f>КС!D146</f>
        <v>1106193149</v>
      </c>
      <c r="E146" s="39">
        <f>'ДС (пр.01- 24)'!D146</f>
        <v>65888057</v>
      </c>
      <c r="F146" s="39">
        <f t="shared" si="11"/>
        <v>588469497</v>
      </c>
      <c r="G146" s="39">
        <f>'АПУ профилактика 1-24'!D147</f>
        <v>202342250</v>
      </c>
      <c r="H146" s="39">
        <f>'АПУ профилактика 1-24'!N147</f>
        <v>33143709</v>
      </c>
      <c r="I146" s="39">
        <f>'АПУ неотл.пом. 1-24'!D146</f>
        <v>58843088</v>
      </c>
      <c r="J146" s="39">
        <f>'АПУ обращения 1-24'!D146</f>
        <v>198315246</v>
      </c>
      <c r="K146" s="39">
        <f>'ОДИ ПГГ Пр.1-24'!D146</f>
        <v>55957593</v>
      </c>
      <c r="L146" s="39">
        <f>'ОДИ МЗ РБ Пр.18-23'!D146</f>
        <v>0</v>
      </c>
      <c r="M146" s="59">
        <f>'Тестирование на грипп Пр.1-24'!D146</f>
        <v>5032303</v>
      </c>
      <c r="N146" s="39">
        <f>'ФАП (01-24)'!D146</f>
        <v>30673363</v>
      </c>
      <c r="O146" s="39">
        <f>'Объем средств по ПР'!D145</f>
        <v>4161945</v>
      </c>
      <c r="P146" s="39">
        <f>' СМП (1-24)'!D146</f>
        <v>0</v>
      </c>
      <c r="Q146" s="39">
        <f>'Гемодиализ (пр.19-23)'!D146</f>
        <v>1325975</v>
      </c>
      <c r="R146" s="39">
        <f>'Мед.реаб.(АПУ,ДС,КС) 1-24'!D146</f>
        <v>68585419</v>
      </c>
      <c r="S146" s="39">
        <f t="shared" si="10"/>
        <v>1830462097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39">
        <f>КС!D147</f>
        <v>880259009</v>
      </c>
      <c r="E147" s="39">
        <f>'ДС (пр.01- 24)'!D147</f>
        <v>21478601</v>
      </c>
      <c r="F147" s="39">
        <f t="shared" si="11"/>
        <v>39856140</v>
      </c>
      <c r="G147" s="39">
        <f>'АПУ профилактика 1-24'!D148</f>
        <v>1320889</v>
      </c>
      <c r="H147" s="39">
        <f>'АПУ профилактика 1-24'!N148</f>
        <v>0</v>
      </c>
      <c r="I147" s="39">
        <f>'АПУ неотл.пом. 1-24'!D147</f>
        <v>3115520</v>
      </c>
      <c r="J147" s="39">
        <f>'АПУ обращения 1-24'!D147</f>
        <v>0</v>
      </c>
      <c r="K147" s="39">
        <f>'ОДИ ПГГ Пр.1-24'!D147</f>
        <v>22050070</v>
      </c>
      <c r="L147" s="39">
        <f>'ОДИ МЗ РБ Пр.18-23'!D147</f>
        <v>0</v>
      </c>
      <c r="M147" s="59">
        <f>'Тестирование на грипп Пр.1-24'!D147</f>
        <v>13369661</v>
      </c>
      <c r="N147" s="39">
        <f>'ФАП (01-24)'!D147</f>
        <v>0</v>
      </c>
      <c r="O147" s="39">
        <f>'Объем средств по ПР'!D146</f>
        <v>0</v>
      </c>
      <c r="P147" s="39">
        <f>' СМП (1-24)'!D147</f>
        <v>0</v>
      </c>
      <c r="Q147" s="39">
        <f>'Гемодиализ (пр.19-23)'!D147</f>
        <v>1136550</v>
      </c>
      <c r="R147" s="39">
        <f>'Мед.реаб.(АПУ,ДС,КС) 1-24'!D147</f>
        <v>0</v>
      </c>
      <c r="S147" s="39">
        <f t="shared" si="10"/>
        <v>942730300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39">
        <f>КС!D148</f>
        <v>0</v>
      </c>
      <c r="E148" s="39">
        <f>'ДС (пр.01- 24)'!D148</f>
        <v>0</v>
      </c>
      <c r="F148" s="39">
        <f t="shared" si="11"/>
        <v>64460392</v>
      </c>
      <c r="G148" s="39">
        <f>'АПУ профилактика 1-24'!D149</f>
        <v>12351659</v>
      </c>
      <c r="H148" s="39">
        <f>'АПУ профилактика 1-24'!N149</f>
        <v>0</v>
      </c>
      <c r="I148" s="39">
        <f>'АПУ неотл.пом. 1-24'!D148</f>
        <v>0</v>
      </c>
      <c r="J148" s="39">
        <f>'АПУ обращения 1-24'!D148</f>
        <v>52108733</v>
      </c>
      <c r="K148" s="39">
        <f>'ОДИ ПГГ Пр.1-24'!D148</f>
        <v>0</v>
      </c>
      <c r="L148" s="39">
        <f>'ОДИ МЗ РБ Пр.18-23'!D148</f>
        <v>0</v>
      </c>
      <c r="M148" s="59">
        <f>'Тестирование на грипп Пр.1-24'!D148</f>
        <v>0</v>
      </c>
      <c r="N148" s="39">
        <f>'ФАП (01-24)'!D148</f>
        <v>0</v>
      </c>
      <c r="O148" s="39">
        <f>'Объем средств по ПР'!D147</f>
        <v>0</v>
      </c>
      <c r="P148" s="39">
        <f>' СМП (1-24)'!D148</f>
        <v>0</v>
      </c>
      <c r="Q148" s="39">
        <f>'Гемодиализ (пр.19-23)'!D148</f>
        <v>0</v>
      </c>
      <c r="R148" s="39">
        <f>'Мед.реаб.(АПУ,ДС,КС) 1-24'!D148</f>
        <v>0</v>
      </c>
      <c r="S148" s="39">
        <f t="shared" si="10"/>
        <v>64460392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39">
        <f>КС!D149</f>
        <v>0</v>
      </c>
      <c r="E149" s="39">
        <f>'ДС (пр.01- 24)'!D149</f>
        <v>161662529</v>
      </c>
      <c r="F149" s="39">
        <f t="shared" si="11"/>
        <v>434076953</v>
      </c>
      <c r="G149" s="39">
        <f>'АПУ профилактика 1-24'!D150</f>
        <v>0</v>
      </c>
      <c r="H149" s="39">
        <f>'АПУ профилактика 1-24'!N150</f>
        <v>0</v>
      </c>
      <c r="I149" s="39">
        <f>'АПУ неотл.пом. 1-24'!D149</f>
        <v>0</v>
      </c>
      <c r="J149" s="39">
        <f>'АПУ обращения 1-24'!D149</f>
        <v>0</v>
      </c>
      <c r="K149" s="39">
        <f>'ОДИ ПГГ Пр.1-24'!D149</f>
        <v>0</v>
      </c>
      <c r="L149" s="39">
        <f>'ОДИ МЗ РБ Пр.18-23'!D149</f>
        <v>434076953</v>
      </c>
      <c r="M149" s="59">
        <f>'Тестирование на грипп Пр.1-24'!D149</f>
        <v>0</v>
      </c>
      <c r="N149" s="39">
        <f>'ФАП (01-24)'!D149</f>
        <v>0</v>
      </c>
      <c r="O149" s="39">
        <f>'Объем средств по ПР'!D148</f>
        <v>0</v>
      </c>
      <c r="P149" s="39">
        <f>' СМП (1-24)'!D149</f>
        <v>0</v>
      </c>
      <c r="Q149" s="39">
        <f>'Гемодиализ (пр.19-23)'!D149</f>
        <v>0</v>
      </c>
      <c r="R149" s="39">
        <f>'Мед.реаб.(АПУ,ДС,КС) 1-24'!D149</f>
        <v>0</v>
      </c>
      <c r="S149" s="39">
        <f t="shared" si="10"/>
        <v>595739482</v>
      </c>
    </row>
    <row r="150" spans="1:19" ht="12.75" x14ac:dyDescent="0.2">
      <c r="A150" s="25">
        <v>137</v>
      </c>
      <c r="B150" s="31" t="s">
        <v>278</v>
      </c>
      <c r="C150" s="32" t="s">
        <v>279</v>
      </c>
      <c r="D150" s="39">
        <f>КС!D150</f>
        <v>0</v>
      </c>
      <c r="E150" s="39">
        <f>'ДС (пр.01- 24)'!D150</f>
        <v>0</v>
      </c>
      <c r="F150" s="39">
        <f t="shared" si="11"/>
        <v>0</v>
      </c>
      <c r="G150" s="39">
        <f>'АПУ профилактика 1-24'!D151</f>
        <v>0</v>
      </c>
      <c r="H150" s="39">
        <f>'АПУ профилактика 1-24'!N151</f>
        <v>0</v>
      </c>
      <c r="I150" s="39">
        <f>'АПУ неотл.пом. 1-24'!D150</f>
        <v>0</v>
      </c>
      <c r="J150" s="39">
        <f>'АПУ обращения 1-24'!D150</f>
        <v>0</v>
      </c>
      <c r="K150" s="39">
        <f>'ОДИ ПГГ Пр.1-24'!D150</f>
        <v>0</v>
      </c>
      <c r="L150" s="39">
        <f>'ОДИ МЗ РБ Пр.18-23'!D150</f>
        <v>0</v>
      </c>
      <c r="M150" s="59">
        <f>'Тестирование на грипп Пр.1-24'!D150</f>
        <v>0</v>
      </c>
      <c r="N150" s="39">
        <f>'ФАП (01-24)'!D150</f>
        <v>0</v>
      </c>
      <c r="O150" s="39">
        <f>'Объем средств по ПР'!D149</f>
        <v>0</v>
      </c>
      <c r="P150" s="39">
        <f>' СМП (1-24)'!D150</f>
        <v>0</v>
      </c>
      <c r="Q150" s="39">
        <f>'Гемодиализ (пр.19-23)'!D150</f>
        <v>0</v>
      </c>
      <c r="R150" s="39">
        <f>'Мед.реаб.(АПУ,ДС,КС) 1-24'!D150</f>
        <v>0</v>
      </c>
      <c r="S150" s="39">
        <f t="shared" si="10"/>
        <v>0</v>
      </c>
    </row>
    <row r="151" spans="1:19" ht="12.75" x14ac:dyDescent="0.2">
      <c r="A151" s="25">
        <v>138</v>
      </c>
      <c r="B151" s="33" t="s">
        <v>280</v>
      </c>
      <c r="C151" s="34" t="s">
        <v>281</v>
      </c>
      <c r="D151" s="39">
        <f>КС!D151</f>
        <v>0</v>
      </c>
      <c r="E151" s="39">
        <f>'ДС (пр.01- 24)'!D151</f>
        <v>0</v>
      </c>
      <c r="F151" s="39">
        <f t="shared" si="11"/>
        <v>0</v>
      </c>
      <c r="G151" s="39">
        <f>'АПУ профилактика 1-24'!D152</f>
        <v>0</v>
      </c>
      <c r="H151" s="39">
        <f>'АПУ профилактика 1-24'!N152</f>
        <v>0</v>
      </c>
      <c r="I151" s="39">
        <f>'АПУ неотл.пом. 1-24'!D151</f>
        <v>0</v>
      </c>
      <c r="J151" s="39">
        <f>'АПУ обращения 1-24'!D151</f>
        <v>0</v>
      </c>
      <c r="K151" s="39">
        <f>'ОДИ ПГГ Пр.1-24'!D151</f>
        <v>0</v>
      </c>
      <c r="L151" s="39">
        <f>'ОДИ МЗ РБ Пр.18-23'!D151</f>
        <v>0</v>
      </c>
      <c r="M151" s="59">
        <f>'Тестирование на грипп Пр.1-24'!D151</f>
        <v>0</v>
      </c>
      <c r="N151" s="39">
        <f>'ФАП (01-24)'!D151</f>
        <v>0</v>
      </c>
      <c r="O151" s="39">
        <f>'Объем средств по ПР'!D150</f>
        <v>0</v>
      </c>
      <c r="P151" s="39">
        <f>' СМП (1-24)'!D151</f>
        <v>0</v>
      </c>
      <c r="Q151" s="39">
        <f>'Гемодиализ (пр.19-23)'!D151</f>
        <v>0</v>
      </c>
      <c r="R151" s="39">
        <f>'Мед.реаб.(АПУ,ДС,КС) 1-24'!D151</f>
        <v>0</v>
      </c>
      <c r="S151" s="39">
        <f t="shared" si="10"/>
        <v>0</v>
      </c>
    </row>
    <row r="152" spans="1:19" ht="12.75" x14ac:dyDescent="0.2">
      <c r="A152" s="25">
        <v>139</v>
      </c>
      <c r="B152" s="35" t="s">
        <v>282</v>
      </c>
      <c r="C152" s="36" t="s">
        <v>283</v>
      </c>
      <c r="D152" s="39">
        <f>КС!D152</f>
        <v>0</v>
      </c>
      <c r="E152" s="39">
        <f>'ДС (пр.01- 24)'!D152</f>
        <v>0</v>
      </c>
      <c r="F152" s="39">
        <f t="shared" si="11"/>
        <v>0</v>
      </c>
      <c r="G152" s="39">
        <f>'АПУ профилактика 1-24'!D153</f>
        <v>0</v>
      </c>
      <c r="H152" s="39">
        <f>'АПУ профилактика 1-24'!N153</f>
        <v>0</v>
      </c>
      <c r="I152" s="39">
        <f>'АПУ неотл.пом. 1-24'!D152</f>
        <v>0</v>
      </c>
      <c r="J152" s="39">
        <f>'АПУ обращения 1-24'!D152</f>
        <v>0</v>
      </c>
      <c r="K152" s="39">
        <f>'ОДИ ПГГ Пр.1-24'!D152</f>
        <v>0</v>
      </c>
      <c r="L152" s="39">
        <f>'ОДИ МЗ РБ Пр.18-23'!D152</f>
        <v>0</v>
      </c>
      <c r="M152" s="59">
        <f>'Тестирование на грипп Пр.1-24'!D152</f>
        <v>0</v>
      </c>
      <c r="N152" s="39">
        <f>'ФАП (01-24)'!D152</f>
        <v>0</v>
      </c>
      <c r="O152" s="39">
        <f>'Объем средств по ПР'!D151</f>
        <v>0</v>
      </c>
      <c r="P152" s="39">
        <f>' СМП (1-24)'!D152</f>
        <v>0</v>
      </c>
      <c r="Q152" s="39">
        <f>'Гемодиализ (пр.19-23)'!D152</f>
        <v>0</v>
      </c>
      <c r="R152" s="39">
        <f>'Мед.реаб.(АПУ,ДС,КС) 1-24'!D152</f>
        <v>0</v>
      </c>
      <c r="S152" s="39">
        <f t="shared" si="10"/>
        <v>0</v>
      </c>
    </row>
    <row r="153" spans="1:19" x14ac:dyDescent="0.2">
      <c r="A153" s="25">
        <v>140</v>
      </c>
      <c r="B153" s="25" t="s">
        <v>288</v>
      </c>
      <c r="C153" s="37" t="s">
        <v>289</v>
      </c>
      <c r="D153" s="39">
        <f>КС!D153</f>
        <v>0</v>
      </c>
      <c r="E153" s="39">
        <f>'ДС (пр.01- 24)'!D153</f>
        <v>0</v>
      </c>
      <c r="F153" s="39">
        <f t="shared" si="11"/>
        <v>0</v>
      </c>
      <c r="G153" s="39">
        <f>'АПУ профилактика 1-24'!D154</f>
        <v>0</v>
      </c>
      <c r="H153" s="39">
        <f>'АПУ профилактика 1-24'!N154</f>
        <v>0</v>
      </c>
      <c r="I153" s="39">
        <f>'АПУ неотл.пом. 1-24'!D153</f>
        <v>0</v>
      </c>
      <c r="J153" s="39">
        <f>'АПУ обращения 1-24'!D153</f>
        <v>0</v>
      </c>
      <c r="K153" s="39">
        <f>'ОДИ ПГГ Пр.1-24'!D153</f>
        <v>0</v>
      </c>
      <c r="L153" s="39">
        <f>'ОДИ МЗ РБ Пр.18-23'!D153</f>
        <v>0</v>
      </c>
      <c r="M153" s="59">
        <f>'Тестирование на грипп Пр.1-24'!D153</f>
        <v>0</v>
      </c>
      <c r="N153" s="39">
        <f>'ФАП (01-24)'!D153</f>
        <v>0</v>
      </c>
      <c r="O153" s="39">
        <f>'Объем средств по ПР'!D152</f>
        <v>0</v>
      </c>
      <c r="P153" s="39">
        <f>' СМП (1-24)'!D153</f>
        <v>0</v>
      </c>
      <c r="Q153" s="39">
        <f>'Гемодиализ (пр.19-23)'!D153</f>
        <v>0</v>
      </c>
      <c r="R153" s="39">
        <f>'Мед.реаб.(АПУ,ДС,КС) 1-24'!D153</f>
        <v>21992239</v>
      </c>
      <c r="S153" s="39">
        <f t="shared" si="10"/>
        <v>21992239</v>
      </c>
    </row>
    <row r="154" spans="1:19" x14ac:dyDescent="0.2">
      <c r="A154" s="25">
        <v>141</v>
      </c>
      <c r="B154" s="85" t="s">
        <v>395</v>
      </c>
      <c r="C154" s="37" t="s">
        <v>394</v>
      </c>
      <c r="D154" s="39">
        <f>КС!D154</f>
        <v>0</v>
      </c>
      <c r="E154" s="39">
        <f>'ДС (пр.01- 24)'!D154</f>
        <v>0</v>
      </c>
      <c r="F154" s="39">
        <f t="shared" ref="F154:F155" si="12">G154+H154+I154+J154+K154+L154+N154+O154+M154</f>
        <v>0</v>
      </c>
      <c r="G154" s="39">
        <f>'АПУ профилактика 1-24'!D155</f>
        <v>0</v>
      </c>
      <c r="H154" s="39">
        <f>'АПУ профилактика 1-24'!N155</f>
        <v>0</v>
      </c>
      <c r="I154" s="39">
        <f>'АПУ неотл.пом. 1-24'!D154</f>
        <v>0</v>
      </c>
      <c r="J154" s="39">
        <f>'АПУ обращения 1-24'!D154</f>
        <v>0</v>
      </c>
      <c r="K154" s="39">
        <f>'ОДИ ПГГ Пр.1-24'!D154</f>
        <v>0</v>
      </c>
      <c r="L154" s="39">
        <f>'ОДИ МЗ РБ Пр.18-23'!D154</f>
        <v>0</v>
      </c>
      <c r="M154" s="59">
        <f>'Тестирование на грипп Пр.1-24'!D154</f>
        <v>0</v>
      </c>
      <c r="N154" s="39">
        <f>'ФАП (01-24)'!D154</f>
        <v>0</v>
      </c>
      <c r="O154" s="39">
        <f>'Объем средств по ПР'!D153</f>
        <v>0</v>
      </c>
      <c r="P154" s="39">
        <f>' СМП (1-24)'!D154</f>
        <v>0</v>
      </c>
      <c r="Q154" s="39">
        <f>'Гемодиализ (пр.19-23)'!D154</f>
        <v>0</v>
      </c>
      <c r="R154" s="39">
        <f>'Мед.реаб.(АПУ,ДС,КС) 1-24'!D154</f>
        <v>0</v>
      </c>
      <c r="S154" s="39">
        <f t="shared" ref="S154:S155" si="13">D154+E154+F154+P154+Q154+R154</f>
        <v>0</v>
      </c>
    </row>
    <row r="155" spans="1:19" x14ac:dyDescent="0.2">
      <c r="A155" s="25">
        <v>142</v>
      </c>
      <c r="B155" s="88" t="s">
        <v>407</v>
      </c>
      <c r="C155" s="37" t="s">
        <v>406</v>
      </c>
      <c r="D155" s="39">
        <f>КС!D155</f>
        <v>0</v>
      </c>
      <c r="E155" s="39">
        <f>'ДС (пр.01- 24)'!D155</f>
        <v>0</v>
      </c>
      <c r="F155" s="39">
        <f t="shared" si="12"/>
        <v>0</v>
      </c>
      <c r="G155" s="39">
        <f>'АПУ профилактика 1-24'!D156</f>
        <v>0</v>
      </c>
      <c r="H155" s="39">
        <f>'АПУ профилактика 1-24'!N156</f>
        <v>0</v>
      </c>
      <c r="I155" s="39">
        <f>'АПУ неотл.пом. 1-24'!D155</f>
        <v>0</v>
      </c>
      <c r="J155" s="39">
        <f>'АПУ обращения 1-24'!D155</f>
        <v>0</v>
      </c>
      <c r="K155" s="39">
        <f>'ОДИ ПГГ Пр.1-24'!D155</f>
        <v>0</v>
      </c>
      <c r="L155" s="39">
        <f>'ОДИ МЗ РБ Пр.18-23'!D155</f>
        <v>0</v>
      </c>
      <c r="M155" s="59">
        <f>'Тестирование на грипп Пр.1-24'!D155</f>
        <v>0</v>
      </c>
      <c r="N155" s="39">
        <f>'ФАП (01-24)'!D155</f>
        <v>0</v>
      </c>
      <c r="O155" s="39">
        <f>'Объем средств по ПР'!D154</f>
        <v>0</v>
      </c>
      <c r="P155" s="39">
        <f>' СМП (1-24)'!D155</f>
        <v>0</v>
      </c>
      <c r="Q155" s="39">
        <f>'Гемодиализ (пр.19-23)'!D155</f>
        <v>0</v>
      </c>
      <c r="R155" s="39">
        <f>'Мед.реаб.(АПУ,ДС,КС) 1-24'!D155</f>
        <v>0</v>
      </c>
      <c r="S155" s="39">
        <f t="shared" si="13"/>
        <v>0</v>
      </c>
    </row>
  </sheetData>
  <mergeCells count="18">
    <mergeCell ref="A2:S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  <mergeCell ref="P5:P7"/>
    <mergeCell ref="S5:S7"/>
    <mergeCell ref="G6:O6"/>
    <mergeCell ref="Q5:Q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J18" sqref="J1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185" t="s">
        <v>400</v>
      </c>
      <c r="B2" s="185"/>
      <c r="C2" s="185"/>
      <c r="D2" s="185"/>
      <c r="E2" s="185"/>
      <c r="F2" s="185"/>
      <c r="G2" s="185"/>
    </row>
    <row r="3" spans="1:21" x14ac:dyDescent="0.2">
      <c r="C3" s="9"/>
      <c r="G3" s="8" t="s">
        <v>308</v>
      </c>
    </row>
    <row r="4" spans="1:21" s="2" customFormat="1" ht="15.75" customHeight="1" x14ac:dyDescent="0.2">
      <c r="A4" s="196" t="s">
        <v>46</v>
      </c>
      <c r="B4" s="196" t="s">
        <v>59</v>
      </c>
      <c r="C4" s="197" t="s">
        <v>47</v>
      </c>
      <c r="D4" s="195" t="s">
        <v>336</v>
      </c>
      <c r="E4" s="195"/>
      <c r="F4" s="195"/>
      <c r="G4" s="19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5" customHeight="1" x14ac:dyDescent="0.2">
      <c r="A5" s="196"/>
      <c r="B5" s="196"/>
      <c r="C5" s="197"/>
      <c r="D5" s="195" t="s">
        <v>303</v>
      </c>
      <c r="E5" s="195" t="s">
        <v>337</v>
      </c>
      <c r="F5" s="195" t="s">
        <v>338</v>
      </c>
      <c r="G5" s="195" t="s">
        <v>339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4.25" customHeight="1" x14ac:dyDescent="0.2">
      <c r="A6" s="196"/>
      <c r="B6" s="196"/>
      <c r="C6" s="197"/>
      <c r="D6" s="195"/>
      <c r="E6" s="195"/>
      <c r="F6" s="195"/>
      <c r="G6" s="195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30.75" customHeight="1" x14ac:dyDescent="0.2">
      <c r="A7" s="196"/>
      <c r="B7" s="196"/>
      <c r="C7" s="197"/>
      <c r="D7" s="195"/>
      <c r="E7" s="195"/>
      <c r="F7" s="195"/>
      <c r="G7" s="195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s="2" customFormat="1" x14ac:dyDescent="0.2">
      <c r="A8" s="184" t="s">
        <v>248</v>
      </c>
      <c r="B8" s="184"/>
      <c r="C8" s="184"/>
      <c r="D8" s="40">
        <f>D9+D10</f>
        <v>4151436195</v>
      </c>
      <c r="E8" s="40">
        <f t="shared" ref="E8:G8" si="0">E9+E10</f>
        <v>3895713878</v>
      </c>
      <c r="F8" s="40">
        <f t="shared" si="0"/>
        <v>37695377</v>
      </c>
      <c r="G8" s="40">
        <f t="shared" si="0"/>
        <v>132129109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 s="3" customFormat="1" ht="11.25" customHeight="1" x14ac:dyDescent="0.2">
      <c r="A9" s="5"/>
      <c r="B9" s="5"/>
      <c r="C9" s="11" t="s">
        <v>56</v>
      </c>
      <c r="D9" s="41">
        <v>85897831</v>
      </c>
      <c r="E9" s="41"/>
      <c r="F9" s="41"/>
      <c r="G9" s="41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s="2" customFormat="1" x14ac:dyDescent="0.2">
      <c r="A10" s="184" t="s">
        <v>247</v>
      </c>
      <c r="B10" s="184"/>
      <c r="C10" s="184"/>
      <c r="D10" s="40">
        <f>SUM(D11:D155)</f>
        <v>4065538364</v>
      </c>
      <c r="E10" s="40">
        <f t="shared" ref="E10:G10" si="1">SUM(E11:E155)</f>
        <v>3895713878</v>
      </c>
      <c r="F10" s="40">
        <f t="shared" si="1"/>
        <v>37695377</v>
      </c>
      <c r="G10" s="40">
        <f t="shared" si="1"/>
        <v>132129109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1" s="1" customFormat="1" ht="12" customHeight="1" x14ac:dyDescent="0.2">
      <c r="A11" s="95">
        <v>1</v>
      </c>
      <c r="B11" s="12" t="s">
        <v>60</v>
      </c>
      <c r="C11" s="10" t="s">
        <v>44</v>
      </c>
      <c r="D11" s="96">
        <v>0</v>
      </c>
      <c r="E11" s="96"/>
      <c r="F11" s="96"/>
      <c r="G11" s="96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s="1" customFormat="1" x14ac:dyDescent="0.2">
      <c r="A12" s="95">
        <v>2</v>
      </c>
      <c r="B12" s="14" t="s">
        <v>61</v>
      </c>
      <c r="C12" s="10" t="s">
        <v>232</v>
      </c>
      <c r="D12" s="96">
        <v>0</v>
      </c>
      <c r="E12" s="96"/>
      <c r="F12" s="96"/>
      <c r="G12" s="96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s="22" customFormat="1" x14ac:dyDescent="0.2">
      <c r="A13" s="95">
        <v>3</v>
      </c>
      <c r="B13" s="27" t="s">
        <v>62</v>
      </c>
      <c r="C13" s="21" t="s">
        <v>5</v>
      </c>
      <c r="D13" s="96">
        <v>152739997</v>
      </c>
      <c r="E13" s="97">
        <v>149224280</v>
      </c>
      <c r="F13" s="97">
        <v>3515717</v>
      </c>
      <c r="G13" s="9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1:21" s="1" customFormat="1" ht="14.25" customHeight="1" x14ac:dyDescent="0.2">
      <c r="A14" s="95">
        <v>4</v>
      </c>
      <c r="B14" s="12" t="s">
        <v>63</v>
      </c>
      <c r="C14" s="10" t="s">
        <v>233</v>
      </c>
      <c r="D14" s="96">
        <v>0</v>
      </c>
      <c r="E14" s="96">
        <v>0</v>
      </c>
      <c r="F14" s="96">
        <v>0</v>
      </c>
      <c r="G14" s="96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s="1" customFormat="1" x14ac:dyDescent="0.2">
      <c r="A15" s="95">
        <v>5</v>
      </c>
      <c r="B15" s="12" t="s">
        <v>64</v>
      </c>
      <c r="C15" s="10" t="s">
        <v>8</v>
      </c>
      <c r="D15" s="96">
        <v>0</v>
      </c>
      <c r="E15" s="96">
        <v>0</v>
      </c>
      <c r="F15" s="96">
        <v>0</v>
      </c>
      <c r="G15" s="96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 s="22" customFormat="1" x14ac:dyDescent="0.2">
      <c r="A16" s="95">
        <v>6</v>
      </c>
      <c r="B16" s="27" t="s">
        <v>65</v>
      </c>
      <c r="C16" s="21" t="s">
        <v>66</v>
      </c>
      <c r="D16" s="96">
        <v>323478672</v>
      </c>
      <c r="E16" s="97">
        <v>319522560</v>
      </c>
      <c r="F16" s="97">
        <v>3956112</v>
      </c>
      <c r="G16" s="9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</row>
    <row r="17" spans="1:21" s="1" customFormat="1" x14ac:dyDescent="0.2">
      <c r="A17" s="95">
        <v>7</v>
      </c>
      <c r="B17" s="12" t="s">
        <v>67</v>
      </c>
      <c r="C17" s="10" t="s">
        <v>234</v>
      </c>
      <c r="D17" s="96">
        <v>0</v>
      </c>
      <c r="E17" s="96">
        <v>0</v>
      </c>
      <c r="F17" s="96">
        <v>0</v>
      </c>
      <c r="G17" s="96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s="1" customFormat="1" x14ac:dyDescent="0.2">
      <c r="A18" s="95">
        <v>8</v>
      </c>
      <c r="B18" s="26" t="s">
        <v>68</v>
      </c>
      <c r="C18" s="10" t="s">
        <v>17</v>
      </c>
      <c r="D18" s="96">
        <v>0</v>
      </c>
      <c r="E18" s="96">
        <v>0</v>
      </c>
      <c r="F18" s="96">
        <v>0</v>
      </c>
      <c r="G18" s="96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 s="1" customFormat="1" x14ac:dyDescent="0.2">
      <c r="A19" s="95">
        <v>9</v>
      </c>
      <c r="B19" s="26" t="s">
        <v>69</v>
      </c>
      <c r="C19" s="10" t="s">
        <v>6</v>
      </c>
      <c r="D19" s="96">
        <v>0</v>
      </c>
      <c r="E19" s="96">
        <v>0</v>
      </c>
      <c r="F19" s="96">
        <v>0</v>
      </c>
      <c r="G19" s="96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1:21" s="1" customFormat="1" x14ac:dyDescent="0.2">
      <c r="A20" s="95">
        <v>10</v>
      </c>
      <c r="B20" s="26" t="s">
        <v>70</v>
      </c>
      <c r="C20" s="10" t="s">
        <v>18</v>
      </c>
      <c r="D20" s="96">
        <v>0</v>
      </c>
      <c r="E20" s="96">
        <v>0</v>
      </c>
      <c r="F20" s="96">
        <v>0</v>
      </c>
      <c r="G20" s="96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s="1" customFormat="1" x14ac:dyDescent="0.2">
      <c r="A21" s="95">
        <v>11</v>
      </c>
      <c r="B21" s="26" t="s">
        <v>71</v>
      </c>
      <c r="C21" s="10" t="s">
        <v>7</v>
      </c>
      <c r="D21" s="96">
        <v>0</v>
      </c>
      <c r="E21" s="96">
        <v>0</v>
      </c>
      <c r="F21" s="96">
        <v>0</v>
      </c>
      <c r="G21" s="96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s="1" customFormat="1" x14ac:dyDescent="0.2">
      <c r="A22" s="95">
        <v>12</v>
      </c>
      <c r="B22" s="26" t="s">
        <v>72</v>
      </c>
      <c r="C22" s="10" t="s">
        <v>19</v>
      </c>
      <c r="D22" s="96">
        <v>0</v>
      </c>
      <c r="E22" s="96">
        <v>0</v>
      </c>
      <c r="F22" s="96">
        <v>0</v>
      </c>
      <c r="G22" s="96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s="1" customFormat="1" x14ac:dyDescent="0.2">
      <c r="A23" s="95">
        <v>13</v>
      </c>
      <c r="B23" s="26" t="s">
        <v>256</v>
      </c>
      <c r="C23" s="10" t="s">
        <v>257</v>
      </c>
      <c r="D23" s="96">
        <v>0</v>
      </c>
      <c r="E23" s="96">
        <v>0</v>
      </c>
      <c r="F23" s="96">
        <v>0</v>
      </c>
      <c r="G23" s="96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s="1" customFormat="1" x14ac:dyDescent="0.2">
      <c r="A24" s="95">
        <v>14</v>
      </c>
      <c r="B24" s="12" t="s">
        <v>73</v>
      </c>
      <c r="C24" s="10" t="s">
        <v>74</v>
      </c>
      <c r="D24" s="96">
        <v>0</v>
      </c>
      <c r="E24" s="96">
        <v>0</v>
      </c>
      <c r="F24" s="96">
        <v>0</v>
      </c>
      <c r="G24" s="96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 s="1" customFormat="1" x14ac:dyDescent="0.2">
      <c r="A25" s="95">
        <v>15</v>
      </c>
      <c r="B25" s="26" t="s">
        <v>75</v>
      </c>
      <c r="C25" s="10" t="s">
        <v>22</v>
      </c>
      <c r="D25" s="96">
        <v>0</v>
      </c>
      <c r="E25" s="96">
        <v>0</v>
      </c>
      <c r="F25" s="96">
        <v>0</v>
      </c>
      <c r="G25" s="96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1" s="1" customFormat="1" x14ac:dyDescent="0.2">
      <c r="A26" s="95">
        <v>16</v>
      </c>
      <c r="B26" s="26" t="s">
        <v>76</v>
      </c>
      <c r="C26" s="10" t="s">
        <v>10</v>
      </c>
      <c r="D26" s="96">
        <v>0</v>
      </c>
      <c r="E26" s="96">
        <v>0</v>
      </c>
      <c r="F26" s="96">
        <v>0</v>
      </c>
      <c r="G26" s="96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s="1" customFormat="1" x14ac:dyDescent="0.2">
      <c r="A27" s="95">
        <v>17</v>
      </c>
      <c r="B27" s="26" t="s">
        <v>77</v>
      </c>
      <c r="C27" s="10" t="s">
        <v>235</v>
      </c>
      <c r="D27" s="96">
        <v>0</v>
      </c>
      <c r="E27" s="96">
        <v>0</v>
      </c>
      <c r="F27" s="96">
        <v>0</v>
      </c>
      <c r="G27" s="96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s="22" customFormat="1" x14ac:dyDescent="0.2">
      <c r="A28" s="95">
        <v>18</v>
      </c>
      <c r="B28" s="27" t="s">
        <v>78</v>
      </c>
      <c r="C28" s="21" t="s">
        <v>9</v>
      </c>
      <c r="D28" s="96">
        <v>221861641</v>
      </c>
      <c r="E28" s="97">
        <v>217780898</v>
      </c>
      <c r="F28" s="97">
        <v>4080743</v>
      </c>
      <c r="G28" s="97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s="1" customFormat="1" x14ac:dyDescent="0.2">
      <c r="A29" s="95">
        <v>19</v>
      </c>
      <c r="B29" s="12" t="s">
        <v>79</v>
      </c>
      <c r="C29" s="10" t="s">
        <v>11</v>
      </c>
      <c r="D29" s="96">
        <v>0</v>
      </c>
      <c r="E29" s="96">
        <v>0</v>
      </c>
      <c r="F29" s="96">
        <v>0</v>
      </c>
      <c r="G29" s="96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spans="1:21" s="1" customFormat="1" x14ac:dyDescent="0.2">
      <c r="A30" s="95">
        <v>20</v>
      </c>
      <c r="B30" s="12" t="s">
        <v>80</v>
      </c>
      <c r="C30" s="10" t="s">
        <v>236</v>
      </c>
      <c r="D30" s="96">
        <v>0</v>
      </c>
      <c r="E30" s="96">
        <v>0</v>
      </c>
      <c r="F30" s="96">
        <v>0</v>
      </c>
      <c r="G30" s="96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21" x14ac:dyDescent="0.2">
      <c r="A31" s="95">
        <v>21</v>
      </c>
      <c r="B31" s="12" t="s">
        <v>81</v>
      </c>
      <c r="C31" s="10" t="s">
        <v>82</v>
      </c>
      <c r="D31" s="96">
        <v>0</v>
      </c>
      <c r="E31" s="98">
        <v>0</v>
      </c>
      <c r="F31" s="98">
        <v>0</v>
      </c>
      <c r="G31" s="98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s="22" customFormat="1" x14ac:dyDescent="0.2">
      <c r="A32" s="95">
        <v>22</v>
      </c>
      <c r="B32" s="23" t="s">
        <v>83</v>
      </c>
      <c r="C32" s="21" t="s">
        <v>40</v>
      </c>
      <c r="D32" s="96">
        <v>152044571</v>
      </c>
      <c r="E32" s="97">
        <v>149281757</v>
      </c>
      <c r="F32" s="97">
        <v>2762814</v>
      </c>
      <c r="G32" s="97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s="22" customFormat="1" x14ac:dyDescent="0.2">
      <c r="A33" s="95">
        <v>23</v>
      </c>
      <c r="B33" s="27" t="s">
        <v>84</v>
      </c>
      <c r="C33" s="21" t="s">
        <v>85</v>
      </c>
      <c r="D33" s="96">
        <v>24210927</v>
      </c>
      <c r="E33" s="97">
        <v>24134666</v>
      </c>
      <c r="F33" s="97">
        <v>76261</v>
      </c>
      <c r="G33" s="97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1:21" s="1" customFormat="1" ht="12" customHeight="1" x14ac:dyDescent="0.2">
      <c r="A34" s="95">
        <v>24</v>
      </c>
      <c r="B34" s="26" t="s">
        <v>86</v>
      </c>
      <c r="C34" s="10" t="s">
        <v>87</v>
      </c>
      <c r="D34" s="96">
        <v>0</v>
      </c>
      <c r="E34" s="96">
        <v>0</v>
      </c>
      <c r="F34" s="96">
        <v>0</v>
      </c>
      <c r="G34" s="96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s="1" customFormat="1" ht="24" x14ac:dyDescent="0.2">
      <c r="A35" s="95">
        <v>25</v>
      </c>
      <c r="B35" s="26" t="s">
        <v>88</v>
      </c>
      <c r="C35" s="10" t="s">
        <v>89</v>
      </c>
      <c r="D35" s="96">
        <v>0</v>
      </c>
      <c r="E35" s="96">
        <v>0</v>
      </c>
      <c r="F35" s="96">
        <v>0</v>
      </c>
      <c r="G35" s="96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:21" s="1" customFormat="1" x14ac:dyDescent="0.2">
      <c r="A36" s="95">
        <v>26</v>
      </c>
      <c r="B36" s="12" t="s">
        <v>90</v>
      </c>
      <c r="C36" s="10" t="s">
        <v>91</v>
      </c>
      <c r="D36" s="96">
        <v>0</v>
      </c>
      <c r="E36" s="96">
        <v>0</v>
      </c>
      <c r="F36" s="96">
        <v>0</v>
      </c>
      <c r="G36" s="96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 s="1" customFormat="1" x14ac:dyDescent="0.2">
      <c r="A37" s="95">
        <v>27</v>
      </c>
      <c r="B37" s="26" t="s">
        <v>92</v>
      </c>
      <c r="C37" s="10" t="s">
        <v>93</v>
      </c>
      <c r="D37" s="96">
        <v>0</v>
      </c>
      <c r="E37" s="96">
        <v>0</v>
      </c>
      <c r="F37" s="96">
        <v>0</v>
      </c>
      <c r="G37" s="96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s="1" customFormat="1" ht="15.75" customHeight="1" x14ac:dyDescent="0.2">
      <c r="A38" s="95">
        <v>28</v>
      </c>
      <c r="B38" s="26" t="s">
        <v>94</v>
      </c>
      <c r="C38" s="10" t="s">
        <v>95</v>
      </c>
      <c r="D38" s="96">
        <v>0</v>
      </c>
      <c r="E38" s="96">
        <v>0</v>
      </c>
      <c r="F38" s="96">
        <v>0</v>
      </c>
      <c r="G38" s="96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s="1" customFormat="1" x14ac:dyDescent="0.2">
      <c r="A39" s="95">
        <v>29</v>
      </c>
      <c r="B39" s="14" t="s">
        <v>96</v>
      </c>
      <c r="C39" s="10" t="s">
        <v>97</v>
      </c>
      <c r="D39" s="96">
        <v>0</v>
      </c>
      <c r="E39" s="96">
        <v>0</v>
      </c>
      <c r="F39" s="96">
        <v>0</v>
      </c>
      <c r="G39" s="96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s="22" customFormat="1" x14ac:dyDescent="0.2">
      <c r="A40" s="95">
        <v>30</v>
      </c>
      <c r="B40" s="23" t="s">
        <v>98</v>
      </c>
      <c r="C40" s="50" t="s">
        <v>292</v>
      </c>
      <c r="D40" s="96">
        <v>662130533</v>
      </c>
      <c r="E40" s="97">
        <v>655032128</v>
      </c>
      <c r="F40" s="97">
        <v>7098405</v>
      </c>
      <c r="G40" s="97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1" s="22" customFormat="1" ht="20.25" customHeight="1" x14ac:dyDescent="0.2">
      <c r="A41" s="95">
        <v>31</v>
      </c>
      <c r="B41" s="27" t="s">
        <v>99</v>
      </c>
      <c r="C41" s="21" t="s">
        <v>57</v>
      </c>
      <c r="D41" s="96">
        <v>0</v>
      </c>
      <c r="E41" s="97">
        <v>0</v>
      </c>
      <c r="F41" s="97">
        <v>0</v>
      </c>
      <c r="G41" s="97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1" s="22" customFormat="1" x14ac:dyDescent="0.2">
      <c r="A42" s="95">
        <v>32</v>
      </c>
      <c r="B42" s="24" t="s">
        <v>100</v>
      </c>
      <c r="C42" s="21" t="s">
        <v>41</v>
      </c>
      <c r="D42" s="96">
        <v>221906240</v>
      </c>
      <c r="E42" s="97">
        <v>219708917</v>
      </c>
      <c r="F42" s="97">
        <v>2197323</v>
      </c>
      <c r="G42" s="97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1" x14ac:dyDescent="0.2">
      <c r="A43" s="95">
        <v>33</v>
      </c>
      <c r="B43" s="12" t="s">
        <v>101</v>
      </c>
      <c r="C43" s="10" t="s">
        <v>39</v>
      </c>
      <c r="D43" s="96">
        <v>0</v>
      </c>
      <c r="E43" s="98">
        <v>0</v>
      </c>
      <c r="F43" s="98">
        <v>0</v>
      </c>
      <c r="G43" s="98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s="1" customFormat="1" x14ac:dyDescent="0.2">
      <c r="A44" s="95">
        <v>34</v>
      </c>
      <c r="B44" s="14" t="s">
        <v>102</v>
      </c>
      <c r="C44" s="10" t="s">
        <v>16</v>
      </c>
      <c r="D44" s="96">
        <v>0</v>
      </c>
      <c r="E44" s="96">
        <v>0</v>
      </c>
      <c r="F44" s="96">
        <v>0</v>
      </c>
      <c r="G44" s="96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1:21" s="1" customFormat="1" x14ac:dyDescent="0.2">
      <c r="A45" s="95">
        <v>35</v>
      </c>
      <c r="B45" s="26" t="s">
        <v>103</v>
      </c>
      <c r="C45" s="10" t="s">
        <v>21</v>
      </c>
      <c r="D45" s="96">
        <v>0</v>
      </c>
      <c r="E45" s="96">
        <v>0</v>
      </c>
      <c r="F45" s="96">
        <v>0</v>
      </c>
      <c r="G45" s="96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1:21" s="1" customFormat="1" x14ac:dyDescent="0.2">
      <c r="A46" s="95">
        <v>36</v>
      </c>
      <c r="B46" s="14" t="s">
        <v>104</v>
      </c>
      <c r="C46" s="10" t="s">
        <v>25</v>
      </c>
      <c r="D46" s="96">
        <v>0</v>
      </c>
      <c r="E46" s="96">
        <v>0</v>
      </c>
      <c r="F46" s="96">
        <v>0</v>
      </c>
      <c r="G46" s="96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1:21" x14ac:dyDescent="0.2">
      <c r="A47" s="95">
        <v>37</v>
      </c>
      <c r="B47" s="12" t="s">
        <v>105</v>
      </c>
      <c r="C47" s="10" t="s">
        <v>237</v>
      </c>
      <c r="D47" s="96">
        <v>0</v>
      </c>
      <c r="E47" s="98">
        <v>0</v>
      </c>
      <c r="F47" s="98">
        <v>0</v>
      </c>
      <c r="G47" s="98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spans="1:21" s="1" customFormat="1" x14ac:dyDescent="0.2">
      <c r="A48" s="95">
        <v>38</v>
      </c>
      <c r="B48" s="99" t="s">
        <v>106</v>
      </c>
      <c r="C48" s="100" t="s">
        <v>238</v>
      </c>
      <c r="D48" s="96">
        <v>0</v>
      </c>
      <c r="E48" s="96">
        <v>0</v>
      </c>
      <c r="F48" s="96">
        <v>0</v>
      </c>
      <c r="G48" s="96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s="1" customFormat="1" x14ac:dyDescent="0.2">
      <c r="A49" s="95">
        <v>39</v>
      </c>
      <c r="B49" s="12" t="s">
        <v>107</v>
      </c>
      <c r="C49" s="10" t="s">
        <v>239</v>
      </c>
      <c r="D49" s="96">
        <v>0</v>
      </c>
      <c r="E49" s="96">
        <v>0</v>
      </c>
      <c r="F49" s="96">
        <v>0</v>
      </c>
      <c r="G49" s="96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1:21" s="1" customFormat="1" x14ac:dyDescent="0.2">
      <c r="A50" s="95">
        <v>40</v>
      </c>
      <c r="B50" s="12" t="s">
        <v>108</v>
      </c>
      <c r="C50" s="10" t="s">
        <v>24</v>
      </c>
      <c r="D50" s="96">
        <v>0</v>
      </c>
      <c r="E50" s="96">
        <v>0</v>
      </c>
      <c r="F50" s="96">
        <v>0</v>
      </c>
      <c r="G50" s="96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</row>
    <row r="51" spans="1:21" s="1" customFormat="1" x14ac:dyDescent="0.2">
      <c r="A51" s="95">
        <v>41</v>
      </c>
      <c r="B51" s="26" t="s">
        <v>109</v>
      </c>
      <c r="C51" s="10" t="s">
        <v>20</v>
      </c>
      <c r="D51" s="96">
        <v>0</v>
      </c>
      <c r="E51" s="96">
        <v>0</v>
      </c>
      <c r="F51" s="96">
        <v>0</v>
      </c>
      <c r="G51" s="96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s="1" customFormat="1" x14ac:dyDescent="0.2">
      <c r="A52" s="95">
        <v>42</v>
      </c>
      <c r="B52" s="14" t="s">
        <v>110</v>
      </c>
      <c r="C52" s="10" t="s">
        <v>111</v>
      </c>
      <c r="D52" s="96">
        <v>0</v>
      </c>
      <c r="E52" s="96">
        <v>0</v>
      </c>
      <c r="F52" s="96">
        <v>0</v>
      </c>
      <c r="G52" s="96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s="22" customFormat="1" x14ac:dyDescent="0.2">
      <c r="A53" s="95">
        <v>43</v>
      </c>
      <c r="B53" s="27" t="s">
        <v>112</v>
      </c>
      <c r="C53" s="21" t="s">
        <v>113</v>
      </c>
      <c r="D53" s="96">
        <v>390517625</v>
      </c>
      <c r="E53" s="97">
        <v>384615778</v>
      </c>
      <c r="F53" s="97">
        <v>5901847</v>
      </c>
      <c r="G53" s="97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21" s="1" customFormat="1" x14ac:dyDescent="0.2">
      <c r="A54" s="95">
        <v>44</v>
      </c>
      <c r="B54" s="12" t="s">
        <v>114</v>
      </c>
      <c r="C54" s="10" t="s">
        <v>244</v>
      </c>
      <c r="D54" s="96">
        <v>0</v>
      </c>
      <c r="E54" s="96">
        <v>0</v>
      </c>
      <c r="F54" s="96">
        <v>0</v>
      </c>
      <c r="G54" s="96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1" s="1" customFormat="1" ht="10.5" customHeight="1" x14ac:dyDescent="0.2">
      <c r="A55" s="95">
        <v>45</v>
      </c>
      <c r="B55" s="12" t="s">
        <v>115</v>
      </c>
      <c r="C55" s="10" t="s">
        <v>2</v>
      </c>
      <c r="D55" s="96">
        <v>0</v>
      </c>
      <c r="E55" s="96">
        <v>0</v>
      </c>
      <c r="F55" s="96">
        <v>0</v>
      </c>
      <c r="G55" s="96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s="1" customFormat="1" x14ac:dyDescent="0.2">
      <c r="A56" s="95">
        <v>46</v>
      </c>
      <c r="B56" s="26" t="s">
        <v>116</v>
      </c>
      <c r="C56" s="10" t="s">
        <v>3</v>
      </c>
      <c r="D56" s="96">
        <v>0</v>
      </c>
      <c r="E56" s="96">
        <v>0</v>
      </c>
      <c r="F56" s="96">
        <v>0</v>
      </c>
      <c r="G56" s="96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pans="1:21" s="1" customFormat="1" x14ac:dyDescent="0.2">
      <c r="A57" s="95">
        <v>47</v>
      </c>
      <c r="B57" s="26" t="s">
        <v>117</v>
      </c>
      <c r="C57" s="10" t="s">
        <v>240</v>
      </c>
      <c r="D57" s="96">
        <v>0</v>
      </c>
      <c r="E57" s="96">
        <v>0</v>
      </c>
      <c r="F57" s="96">
        <v>0</v>
      </c>
      <c r="G57" s="96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</row>
    <row r="58" spans="1:21" s="1" customFormat="1" x14ac:dyDescent="0.2">
      <c r="A58" s="95">
        <v>48</v>
      </c>
      <c r="B58" s="14" t="s">
        <v>118</v>
      </c>
      <c r="C58" s="10" t="s">
        <v>0</v>
      </c>
      <c r="D58" s="96">
        <v>0</v>
      </c>
      <c r="E58" s="96">
        <v>0</v>
      </c>
      <c r="F58" s="96">
        <v>0</v>
      </c>
      <c r="G58" s="96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s="1" customFormat="1" ht="10.5" customHeight="1" x14ac:dyDescent="0.2">
      <c r="A59" s="95">
        <v>49</v>
      </c>
      <c r="B59" s="26" t="s">
        <v>119</v>
      </c>
      <c r="C59" s="10" t="s">
        <v>4</v>
      </c>
      <c r="D59" s="96">
        <v>0</v>
      </c>
      <c r="E59" s="96">
        <v>0</v>
      </c>
      <c r="F59" s="96">
        <v>0</v>
      </c>
      <c r="G59" s="96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</row>
    <row r="60" spans="1:21" s="1" customFormat="1" x14ac:dyDescent="0.2">
      <c r="A60" s="95">
        <v>50</v>
      </c>
      <c r="B60" s="14" t="s">
        <v>120</v>
      </c>
      <c r="C60" s="10" t="s">
        <v>1</v>
      </c>
      <c r="D60" s="96">
        <v>0</v>
      </c>
      <c r="E60" s="96">
        <v>0</v>
      </c>
      <c r="F60" s="96">
        <v>0</v>
      </c>
      <c r="G60" s="96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</row>
    <row r="61" spans="1:21" s="1" customFormat="1" x14ac:dyDescent="0.2">
      <c r="A61" s="95">
        <v>51</v>
      </c>
      <c r="B61" s="26" t="s">
        <v>121</v>
      </c>
      <c r="C61" s="10" t="s">
        <v>241</v>
      </c>
      <c r="D61" s="96">
        <v>0</v>
      </c>
      <c r="E61" s="96">
        <v>0</v>
      </c>
      <c r="F61" s="96">
        <v>0</v>
      </c>
      <c r="G61" s="96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</row>
    <row r="62" spans="1:21" s="1" customFormat="1" x14ac:dyDescent="0.2">
      <c r="A62" s="95">
        <v>52</v>
      </c>
      <c r="B62" s="26" t="s">
        <v>122</v>
      </c>
      <c r="C62" s="10" t="s">
        <v>26</v>
      </c>
      <c r="D62" s="96">
        <v>0</v>
      </c>
      <c r="E62" s="96">
        <v>0</v>
      </c>
      <c r="F62" s="96">
        <v>0</v>
      </c>
      <c r="G62" s="96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</row>
    <row r="63" spans="1:21" s="1" customFormat="1" x14ac:dyDescent="0.2">
      <c r="A63" s="95">
        <v>53</v>
      </c>
      <c r="B63" s="26" t="s">
        <v>123</v>
      </c>
      <c r="C63" s="10" t="s">
        <v>242</v>
      </c>
      <c r="D63" s="96">
        <v>0</v>
      </c>
      <c r="E63" s="96">
        <v>0</v>
      </c>
      <c r="F63" s="96">
        <v>0</v>
      </c>
      <c r="G63" s="96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s="1" customFormat="1" x14ac:dyDescent="0.2">
      <c r="A64" s="95">
        <v>54</v>
      </c>
      <c r="B64" s="26" t="s">
        <v>124</v>
      </c>
      <c r="C64" s="10" t="s">
        <v>125</v>
      </c>
      <c r="D64" s="96">
        <v>0</v>
      </c>
      <c r="E64" s="96">
        <v>0</v>
      </c>
      <c r="F64" s="96">
        <v>0</v>
      </c>
      <c r="G64" s="96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s="1" customFormat="1" x14ac:dyDescent="0.2">
      <c r="A65" s="95">
        <v>55</v>
      </c>
      <c r="B65" s="26" t="s">
        <v>246</v>
      </c>
      <c r="C65" s="10" t="s">
        <v>245</v>
      </c>
      <c r="D65" s="96">
        <v>0</v>
      </c>
      <c r="E65" s="96">
        <v>0</v>
      </c>
      <c r="F65" s="96">
        <v>0</v>
      </c>
      <c r="G65" s="96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</row>
    <row r="66" spans="1:21" s="1" customFormat="1" x14ac:dyDescent="0.2">
      <c r="A66" s="95">
        <v>56</v>
      </c>
      <c r="B66" s="26" t="s">
        <v>258</v>
      </c>
      <c r="C66" s="10" t="s">
        <v>259</v>
      </c>
      <c r="D66" s="96">
        <v>0</v>
      </c>
      <c r="E66" s="96">
        <v>0</v>
      </c>
      <c r="F66" s="96">
        <v>0</v>
      </c>
      <c r="G66" s="96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</row>
    <row r="67" spans="1:21" s="1" customFormat="1" x14ac:dyDescent="0.2">
      <c r="A67" s="95">
        <v>57</v>
      </c>
      <c r="B67" s="26" t="s">
        <v>126</v>
      </c>
      <c r="C67" s="10" t="s">
        <v>54</v>
      </c>
      <c r="D67" s="96">
        <v>0</v>
      </c>
      <c r="E67" s="96">
        <v>0</v>
      </c>
      <c r="F67" s="96">
        <v>0</v>
      </c>
      <c r="G67" s="96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1:21" s="1" customFormat="1" x14ac:dyDescent="0.2">
      <c r="A68" s="95">
        <v>58</v>
      </c>
      <c r="B68" s="14" t="s">
        <v>127</v>
      </c>
      <c r="C68" s="10" t="s">
        <v>260</v>
      </c>
      <c r="D68" s="96">
        <v>0</v>
      </c>
      <c r="E68" s="96">
        <v>0</v>
      </c>
      <c r="F68" s="96">
        <v>0</v>
      </c>
      <c r="G68" s="96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</row>
    <row r="69" spans="1:21" s="1" customFormat="1" ht="24" x14ac:dyDescent="0.2">
      <c r="A69" s="95">
        <v>59</v>
      </c>
      <c r="B69" s="12" t="s">
        <v>128</v>
      </c>
      <c r="C69" s="10" t="s">
        <v>129</v>
      </c>
      <c r="D69" s="96">
        <v>0</v>
      </c>
      <c r="E69" s="96">
        <v>0</v>
      </c>
      <c r="F69" s="96">
        <v>0</v>
      </c>
      <c r="G69" s="96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</row>
    <row r="70" spans="1:21" s="1" customFormat="1" ht="23.25" customHeight="1" x14ac:dyDescent="0.2">
      <c r="A70" s="95">
        <v>60</v>
      </c>
      <c r="B70" s="14" t="s">
        <v>130</v>
      </c>
      <c r="C70" s="10" t="s">
        <v>261</v>
      </c>
      <c r="D70" s="96">
        <v>0</v>
      </c>
      <c r="E70" s="96">
        <v>0</v>
      </c>
      <c r="F70" s="96">
        <v>0</v>
      </c>
      <c r="G70" s="96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</row>
    <row r="71" spans="1:21" s="1" customFormat="1" ht="27.75" customHeight="1" x14ac:dyDescent="0.2">
      <c r="A71" s="95">
        <v>61</v>
      </c>
      <c r="B71" s="26" t="s">
        <v>131</v>
      </c>
      <c r="C71" s="10" t="s">
        <v>250</v>
      </c>
      <c r="D71" s="96">
        <v>0</v>
      </c>
      <c r="E71" s="96">
        <v>0</v>
      </c>
      <c r="F71" s="96">
        <v>0</v>
      </c>
      <c r="G71" s="96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</row>
    <row r="72" spans="1:21" s="1" customFormat="1" ht="24" x14ac:dyDescent="0.2">
      <c r="A72" s="95">
        <v>62</v>
      </c>
      <c r="B72" s="12" t="s">
        <v>132</v>
      </c>
      <c r="C72" s="10" t="s">
        <v>262</v>
      </c>
      <c r="D72" s="96">
        <v>0</v>
      </c>
      <c r="E72" s="96">
        <v>0</v>
      </c>
      <c r="F72" s="96">
        <v>0</v>
      </c>
      <c r="G72" s="96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</row>
    <row r="73" spans="1:21" s="1" customFormat="1" ht="24" x14ac:dyDescent="0.2">
      <c r="A73" s="95">
        <v>63</v>
      </c>
      <c r="B73" s="12" t="s">
        <v>133</v>
      </c>
      <c r="C73" s="10" t="s">
        <v>263</v>
      </c>
      <c r="D73" s="96">
        <v>0</v>
      </c>
      <c r="E73" s="96">
        <v>0</v>
      </c>
      <c r="F73" s="96">
        <v>0</v>
      </c>
      <c r="G73" s="96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</row>
    <row r="74" spans="1:21" s="1" customFormat="1" x14ac:dyDescent="0.2">
      <c r="A74" s="95">
        <v>64</v>
      </c>
      <c r="B74" s="14" t="s">
        <v>134</v>
      </c>
      <c r="C74" s="10" t="s">
        <v>264</v>
      </c>
      <c r="D74" s="96">
        <v>0</v>
      </c>
      <c r="E74" s="96">
        <v>0</v>
      </c>
      <c r="F74" s="96">
        <v>0</v>
      </c>
      <c r="G74" s="96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</row>
    <row r="75" spans="1:21" s="1" customFormat="1" x14ac:dyDescent="0.2">
      <c r="A75" s="95">
        <v>65</v>
      </c>
      <c r="B75" s="14" t="s">
        <v>135</v>
      </c>
      <c r="C75" s="10" t="s">
        <v>53</v>
      </c>
      <c r="D75" s="96">
        <v>0</v>
      </c>
      <c r="E75" s="96">
        <v>0</v>
      </c>
      <c r="F75" s="96">
        <v>0</v>
      </c>
      <c r="G75" s="96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</row>
    <row r="76" spans="1:21" s="1" customFormat="1" x14ac:dyDescent="0.2">
      <c r="A76" s="95">
        <v>66</v>
      </c>
      <c r="B76" s="14" t="s">
        <v>136</v>
      </c>
      <c r="C76" s="10" t="s">
        <v>265</v>
      </c>
      <c r="D76" s="96">
        <v>0</v>
      </c>
      <c r="E76" s="96">
        <v>0</v>
      </c>
      <c r="F76" s="96">
        <v>0</v>
      </c>
      <c r="G76" s="96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</row>
    <row r="77" spans="1:21" s="1" customFormat="1" ht="24" x14ac:dyDescent="0.2">
      <c r="A77" s="95">
        <v>67</v>
      </c>
      <c r="B77" s="14" t="s">
        <v>137</v>
      </c>
      <c r="C77" s="10" t="s">
        <v>266</v>
      </c>
      <c r="D77" s="96">
        <v>0</v>
      </c>
      <c r="E77" s="96">
        <v>0</v>
      </c>
      <c r="F77" s="96">
        <v>0</v>
      </c>
      <c r="G77" s="96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</row>
    <row r="78" spans="1:21" s="1" customFormat="1" ht="24" x14ac:dyDescent="0.2">
      <c r="A78" s="95">
        <v>68</v>
      </c>
      <c r="B78" s="12" t="s">
        <v>138</v>
      </c>
      <c r="C78" s="10" t="s">
        <v>267</v>
      </c>
      <c r="D78" s="96">
        <v>0</v>
      </c>
      <c r="E78" s="96">
        <v>0</v>
      </c>
      <c r="F78" s="96">
        <v>0</v>
      </c>
      <c r="G78" s="96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</row>
    <row r="79" spans="1:21" s="1" customFormat="1" ht="24" x14ac:dyDescent="0.2">
      <c r="A79" s="95">
        <v>69</v>
      </c>
      <c r="B79" s="14" t="s">
        <v>139</v>
      </c>
      <c r="C79" s="10" t="s">
        <v>268</v>
      </c>
      <c r="D79" s="96">
        <v>0</v>
      </c>
      <c r="E79" s="96">
        <v>0</v>
      </c>
      <c r="F79" s="96">
        <v>0</v>
      </c>
      <c r="G79" s="96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</row>
    <row r="80" spans="1:21" s="1" customFormat="1" ht="24" x14ac:dyDescent="0.2">
      <c r="A80" s="95">
        <v>70</v>
      </c>
      <c r="B80" s="14" t="s">
        <v>140</v>
      </c>
      <c r="C80" s="10" t="s">
        <v>269</v>
      </c>
      <c r="D80" s="96">
        <v>0</v>
      </c>
      <c r="E80" s="96">
        <v>0</v>
      </c>
      <c r="F80" s="96">
        <v>0</v>
      </c>
      <c r="G80" s="96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1:21" s="1" customFormat="1" ht="24" x14ac:dyDescent="0.2">
      <c r="A81" s="95">
        <v>71</v>
      </c>
      <c r="B81" s="12" t="s">
        <v>141</v>
      </c>
      <c r="C81" s="10" t="s">
        <v>270</v>
      </c>
      <c r="D81" s="96">
        <v>0</v>
      </c>
      <c r="E81" s="96">
        <v>0</v>
      </c>
      <c r="F81" s="96">
        <v>0</v>
      </c>
      <c r="G81" s="96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pans="1:21" s="1" customFormat="1" ht="24" x14ac:dyDescent="0.2">
      <c r="A82" s="95">
        <v>72</v>
      </c>
      <c r="B82" s="12" t="s">
        <v>142</v>
      </c>
      <c r="C82" s="10" t="s">
        <v>271</v>
      </c>
      <c r="D82" s="96">
        <v>0</v>
      </c>
      <c r="E82" s="96">
        <v>0</v>
      </c>
      <c r="F82" s="96">
        <v>0</v>
      </c>
      <c r="G82" s="96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</row>
    <row r="83" spans="1:21" s="1" customFormat="1" ht="24" x14ac:dyDescent="0.2">
      <c r="A83" s="95">
        <v>73</v>
      </c>
      <c r="B83" s="12" t="s">
        <v>143</v>
      </c>
      <c r="C83" s="10" t="s">
        <v>272</v>
      </c>
      <c r="D83" s="96">
        <v>0</v>
      </c>
      <c r="E83" s="96">
        <v>0</v>
      </c>
      <c r="F83" s="96">
        <v>0</v>
      </c>
      <c r="G83" s="96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s="1" customFormat="1" x14ac:dyDescent="0.2">
      <c r="A84" s="95">
        <v>74</v>
      </c>
      <c r="B84" s="26" t="s">
        <v>144</v>
      </c>
      <c r="C84" s="10" t="s">
        <v>145</v>
      </c>
      <c r="D84" s="96">
        <v>0</v>
      </c>
      <c r="E84" s="96">
        <v>0</v>
      </c>
      <c r="F84" s="96">
        <v>0</v>
      </c>
      <c r="G84" s="96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</row>
    <row r="85" spans="1:21" s="1" customFormat="1" x14ac:dyDescent="0.2">
      <c r="A85" s="95">
        <v>75</v>
      </c>
      <c r="B85" s="12" t="s">
        <v>146</v>
      </c>
      <c r="C85" s="10" t="s">
        <v>273</v>
      </c>
      <c r="D85" s="96">
        <v>0</v>
      </c>
      <c r="E85" s="96">
        <v>0</v>
      </c>
      <c r="F85" s="96">
        <v>0</v>
      </c>
      <c r="G85" s="96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1" s="1" customFormat="1" x14ac:dyDescent="0.2">
      <c r="A86" s="95">
        <v>76</v>
      </c>
      <c r="B86" s="26" t="s">
        <v>147</v>
      </c>
      <c r="C86" s="10" t="s">
        <v>36</v>
      </c>
      <c r="D86" s="96">
        <v>0</v>
      </c>
      <c r="E86" s="96">
        <v>0</v>
      </c>
      <c r="F86" s="96">
        <v>0</v>
      </c>
      <c r="G86" s="96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</row>
    <row r="87" spans="1:21" s="1" customFormat="1" x14ac:dyDescent="0.2">
      <c r="A87" s="95">
        <v>77</v>
      </c>
      <c r="B87" s="12" t="s">
        <v>148</v>
      </c>
      <c r="C87" s="10" t="s">
        <v>38</v>
      </c>
      <c r="D87" s="96">
        <v>0</v>
      </c>
      <c r="E87" s="96">
        <v>0</v>
      </c>
      <c r="F87" s="96">
        <v>0</v>
      </c>
      <c r="G87" s="96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</row>
    <row r="88" spans="1:21" s="1" customFormat="1" ht="13.5" customHeight="1" x14ac:dyDescent="0.2">
      <c r="A88" s="95">
        <v>78</v>
      </c>
      <c r="B88" s="12" t="s">
        <v>149</v>
      </c>
      <c r="C88" s="10" t="s">
        <v>37</v>
      </c>
      <c r="D88" s="96">
        <v>0</v>
      </c>
      <c r="E88" s="96">
        <v>0</v>
      </c>
      <c r="F88" s="96">
        <v>0</v>
      </c>
      <c r="G88" s="96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</row>
    <row r="89" spans="1:21" s="1" customFormat="1" ht="14.25" customHeight="1" x14ac:dyDescent="0.2">
      <c r="A89" s="95">
        <v>79</v>
      </c>
      <c r="B89" s="12" t="s">
        <v>150</v>
      </c>
      <c r="C89" s="10" t="s">
        <v>52</v>
      </c>
      <c r="D89" s="96">
        <v>0</v>
      </c>
      <c r="E89" s="96">
        <v>0</v>
      </c>
      <c r="F89" s="96">
        <v>0</v>
      </c>
      <c r="G89" s="96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1:21" s="1" customFormat="1" x14ac:dyDescent="0.2">
      <c r="A90" s="95">
        <v>80</v>
      </c>
      <c r="B90" s="12" t="s">
        <v>151</v>
      </c>
      <c r="C90" s="10" t="s">
        <v>254</v>
      </c>
      <c r="D90" s="96">
        <v>0</v>
      </c>
      <c r="E90" s="96">
        <v>0</v>
      </c>
      <c r="F90" s="96">
        <v>0</v>
      </c>
      <c r="G90" s="96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1:21" s="1" customFormat="1" x14ac:dyDescent="0.2">
      <c r="A91" s="95">
        <v>81</v>
      </c>
      <c r="B91" s="12" t="s">
        <v>152</v>
      </c>
      <c r="C91" s="10" t="s">
        <v>380</v>
      </c>
      <c r="D91" s="96">
        <v>0</v>
      </c>
      <c r="E91" s="96">
        <v>0</v>
      </c>
      <c r="F91" s="96">
        <v>0</v>
      </c>
      <c r="G91" s="96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1:21" s="1" customFormat="1" x14ac:dyDescent="0.2">
      <c r="A92" s="95">
        <v>82</v>
      </c>
      <c r="B92" s="14" t="s">
        <v>153</v>
      </c>
      <c r="C92" s="10" t="s">
        <v>287</v>
      </c>
      <c r="D92" s="96">
        <v>1813595826</v>
      </c>
      <c r="E92" s="96">
        <v>1674930079</v>
      </c>
      <c r="F92" s="96">
        <v>6536638</v>
      </c>
      <c r="G92" s="96">
        <v>132129109</v>
      </c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</row>
    <row r="93" spans="1:21" s="1" customFormat="1" ht="24" x14ac:dyDescent="0.2">
      <c r="A93" s="191">
        <v>83</v>
      </c>
      <c r="B93" s="194" t="s">
        <v>154</v>
      </c>
      <c r="C93" s="17" t="s">
        <v>274</v>
      </c>
      <c r="D93" s="96">
        <v>0</v>
      </c>
      <c r="E93" s="96">
        <v>0</v>
      </c>
      <c r="F93" s="96">
        <v>0</v>
      </c>
      <c r="G93" s="96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</row>
    <row r="94" spans="1:21" s="1" customFormat="1" ht="36" x14ac:dyDescent="0.2">
      <c r="A94" s="192"/>
      <c r="B94" s="169"/>
      <c r="C94" s="10" t="s">
        <v>378</v>
      </c>
      <c r="D94" s="96">
        <v>0</v>
      </c>
      <c r="E94" s="96">
        <v>0</v>
      </c>
      <c r="F94" s="96">
        <v>0</v>
      </c>
      <c r="G94" s="96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</row>
    <row r="95" spans="1:21" s="1" customFormat="1" ht="24" x14ac:dyDescent="0.2">
      <c r="A95" s="192"/>
      <c r="B95" s="169"/>
      <c r="C95" s="10" t="s">
        <v>275</v>
      </c>
      <c r="D95" s="96">
        <v>0</v>
      </c>
      <c r="E95" s="96">
        <v>0</v>
      </c>
      <c r="F95" s="96">
        <v>0</v>
      </c>
      <c r="G95" s="96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</row>
    <row r="96" spans="1:21" s="1" customFormat="1" ht="36" x14ac:dyDescent="0.2">
      <c r="A96" s="193"/>
      <c r="B96" s="170"/>
      <c r="C96" s="79" t="s">
        <v>379</v>
      </c>
      <c r="D96" s="96">
        <v>0</v>
      </c>
      <c r="E96" s="96">
        <v>0</v>
      </c>
      <c r="F96" s="96">
        <v>0</v>
      </c>
      <c r="G96" s="96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</row>
    <row r="97" spans="1:21" s="1" customFormat="1" ht="24" x14ac:dyDescent="0.2">
      <c r="A97" s="95">
        <v>84</v>
      </c>
      <c r="B97" s="14" t="s">
        <v>155</v>
      </c>
      <c r="C97" s="10" t="s">
        <v>51</v>
      </c>
      <c r="D97" s="96">
        <v>0</v>
      </c>
      <c r="E97" s="96">
        <v>0</v>
      </c>
      <c r="F97" s="96">
        <v>0</v>
      </c>
      <c r="G97" s="96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</row>
    <row r="98" spans="1:21" s="1" customFormat="1" x14ac:dyDescent="0.2">
      <c r="A98" s="95">
        <v>85</v>
      </c>
      <c r="B98" s="14" t="s">
        <v>156</v>
      </c>
      <c r="C98" s="10" t="s">
        <v>157</v>
      </c>
      <c r="D98" s="96">
        <v>0</v>
      </c>
      <c r="E98" s="96">
        <v>0</v>
      </c>
      <c r="F98" s="96">
        <v>0</v>
      </c>
      <c r="G98" s="96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</row>
    <row r="99" spans="1:21" s="1" customFormat="1" x14ac:dyDescent="0.2">
      <c r="A99" s="95">
        <v>86</v>
      </c>
      <c r="B99" s="26" t="s">
        <v>158</v>
      </c>
      <c r="C99" s="10" t="s">
        <v>159</v>
      </c>
      <c r="D99" s="96">
        <v>0</v>
      </c>
      <c r="E99" s="96">
        <v>0</v>
      </c>
      <c r="F99" s="96">
        <v>0</v>
      </c>
      <c r="G99" s="96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</row>
    <row r="100" spans="1:21" s="1" customFormat="1" x14ac:dyDescent="0.2">
      <c r="A100" s="95">
        <v>87</v>
      </c>
      <c r="B100" s="14" t="s">
        <v>160</v>
      </c>
      <c r="C100" s="10" t="s">
        <v>28</v>
      </c>
      <c r="D100" s="96">
        <v>0</v>
      </c>
      <c r="E100" s="96">
        <v>0</v>
      </c>
      <c r="F100" s="96">
        <v>0</v>
      </c>
      <c r="G100" s="96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</row>
    <row r="101" spans="1:21" s="1" customFormat="1" x14ac:dyDescent="0.2">
      <c r="A101" s="95">
        <v>88</v>
      </c>
      <c r="B101" s="26" t="s">
        <v>161</v>
      </c>
      <c r="C101" s="10" t="s">
        <v>12</v>
      </c>
      <c r="D101" s="96">
        <v>0</v>
      </c>
      <c r="E101" s="96">
        <v>0</v>
      </c>
      <c r="F101" s="96">
        <v>0</v>
      </c>
      <c r="G101" s="96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</row>
    <row r="102" spans="1:21" s="1" customFormat="1" x14ac:dyDescent="0.2">
      <c r="A102" s="95">
        <v>89</v>
      </c>
      <c r="B102" s="26" t="s">
        <v>162</v>
      </c>
      <c r="C102" s="10" t="s">
        <v>27</v>
      </c>
      <c r="D102" s="96">
        <v>0</v>
      </c>
      <c r="E102" s="96">
        <v>0</v>
      </c>
      <c r="F102" s="96">
        <v>0</v>
      </c>
      <c r="G102" s="96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</row>
    <row r="103" spans="1:21" s="1" customFormat="1" x14ac:dyDescent="0.2">
      <c r="A103" s="95">
        <v>90</v>
      </c>
      <c r="B103" s="14" t="s">
        <v>163</v>
      </c>
      <c r="C103" s="10" t="s">
        <v>45</v>
      </c>
      <c r="D103" s="96">
        <v>0</v>
      </c>
      <c r="E103" s="96">
        <v>0</v>
      </c>
      <c r="F103" s="96">
        <v>0</v>
      </c>
      <c r="G103" s="96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</row>
    <row r="104" spans="1:21" s="1" customFormat="1" x14ac:dyDescent="0.2">
      <c r="A104" s="95">
        <v>91</v>
      </c>
      <c r="B104" s="14" t="s">
        <v>164</v>
      </c>
      <c r="C104" s="10" t="s">
        <v>33</v>
      </c>
      <c r="D104" s="96">
        <v>0</v>
      </c>
      <c r="E104" s="96">
        <v>0</v>
      </c>
      <c r="F104" s="96">
        <v>0</v>
      </c>
      <c r="G104" s="96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</row>
    <row r="105" spans="1:21" s="1" customFormat="1" x14ac:dyDescent="0.2">
      <c r="A105" s="95">
        <v>92</v>
      </c>
      <c r="B105" s="12" t="s">
        <v>165</v>
      </c>
      <c r="C105" s="10" t="s">
        <v>29</v>
      </c>
      <c r="D105" s="96">
        <v>0</v>
      </c>
      <c r="E105" s="96">
        <v>0</v>
      </c>
      <c r="F105" s="96">
        <v>0</v>
      </c>
      <c r="G105" s="96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</row>
    <row r="106" spans="1:21" s="1" customFormat="1" x14ac:dyDescent="0.2">
      <c r="A106" s="95">
        <v>93</v>
      </c>
      <c r="B106" s="12" t="s">
        <v>166</v>
      </c>
      <c r="C106" s="10" t="s">
        <v>30</v>
      </c>
      <c r="D106" s="96">
        <v>0</v>
      </c>
      <c r="E106" s="96">
        <v>0</v>
      </c>
      <c r="F106" s="96">
        <v>0</v>
      </c>
      <c r="G106" s="96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</row>
    <row r="107" spans="1:21" s="1" customFormat="1" x14ac:dyDescent="0.2">
      <c r="A107" s="95">
        <v>94</v>
      </c>
      <c r="B107" s="26" t="s">
        <v>167</v>
      </c>
      <c r="C107" s="10" t="s">
        <v>14</v>
      </c>
      <c r="D107" s="96">
        <v>0</v>
      </c>
      <c r="E107" s="96">
        <v>0</v>
      </c>
      <c r="F107" s="96">
        <v>0</v>
      </c>
      <c r="G107" s="96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</row>
    <row r="108" spans="1:21" s="1" customFormat="1" x14ac:dyDescent="0.2">
      <c r="A108" s="95">
        <v>95</v>
      </c>
      <c r="B108" s="12" t="s">
        <v>168</v>
      </c>
      <c r="C108" s="10" t="s">
        <v>31</v>
      </c>
      <c r="D108" s="96">
        <v>0</v>
      </c>
      <c r="E108" s="96">
        <v>0</v>
      </c>
      <c r="F108" s="96">
        <v>0</v>
      </c>
      <c r="G108" s="96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</row>
    <row r="109" spans="1:21" s="1" customFormat="1" ht="12" customHeight="1" x14ac:dyDescent="0.2">
      <c r="A109" s="95">
        <v>96</v>
      </c>
      <c r="B109" s="12" t="s">
        <v>169</v>
      </c>
      <c r="C109" s="10" t="s">
        <v>15</v>
      </c>
      <c r="D109" s="96">
        <v>0</v>
      </c>
      <c r="E109" s="96">
        <v>0</v>
      </c>
      <c r="F109" s="96">
        <v>0</v>
      </c>
      <c r="G109" s="96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</row>
    <row r="110" spans="1:21" s="22" customFormat="1" x14ac:dyDescent="0.2">
      <c r="A110" s="95">
        <v>97</v>
      </c>
      <c r="B110" s="24" t="s">
        <v>170</v>
      </c>
      <c r="C110" s="21" t="s">
        <v>13</v>
      </c>
      <c r="D110" s="96">
        <v>103052332</v>
      </c>
      <c r="E110" s="97">
        <v>101482815</v>
      </c>
      <c r="F110" s="97">
        <v>1569517</v>
      </c>
      <c r="G110" s="97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</row>
    <row r="111" spans="1:21" s="1" customFormat="1" x14ac:dyDescent="0.2">
      <c r="A111" s="95">
        <v>98</v>
      </c>
      <c r="B111" s="26" t="s">
        <v>171</v>
      </c>
      <c r="C111" s="10" t="s">
        <v>32</v>
      </c>
      <c r="D111" s="96">
        <v>0</v>
      </c>
      <c r="E111" s="96">
        <v>0</v>
      </c>
      <c r="F111" s="96">
        <v>0</v>
      </c>
      <c r="G111" s="96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</row>
    <row r="112" spans="1:21" s="1" customFormat="1" x14ac:dyDescent="0.2">
      <c r="A112" s="95">
        <v>99</v>
      </c>
      <c r="B112" s="26" t="s">
        <v>172</v>
      </c>
      <c r="C112" s="10" t="s">
        <v>55</v>
      </c>
      <c r="D112" s="96">
        <v>0</v>
      </c>
      <c r="E112" s="96">
        <v>0</v>
      </c>
      <c r="F112" s="96">
        <v>0</v>
      </c>
      <c r="G112" s="96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</row>
    <row r="113" spans="1:21" s="1" customFormat="1" x14ac:dyDescent="0.2">
      <c r="A113" s="95">
        <v>100</v>
      </c>
      <c r="B113" s="12" t="s">
        <v>173</v>
      </c>
      <c r="C113" s="10" t="s">
        <v>34</v>
      </c>
      <c r="D113" s="96">
        <v>0</v>
      </c>
      <c r="E113" s="96">
        <v>0</v>
      </c>
      <c r="F113" s="96">
        <v>0</v>
      </c>
      <c r="G113" s="96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</row>
    <row r="114" spans="1:21" s="1" customFormat="1" x14ac:dyDescent="0.2">
      <c r="A114" s="95">
        <v>101</v>
      </c>
      <c r="B114" s="14" t="s">
        <v>174</v>
      </c>
      <c r="C114" s="10" t="s">
        <v>243</v>
      </c>
      <c r="D114" s="96">
        <v>0</v>
      </c>
      <c r="E114" s="96">
        <v>0</v>
      </c>
      <c r="F114" s="96">
        <v>0</v>
      </c>
      <c r="G114" s="96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</row>
    <row r="115" spans="1:21" s="1" customFormat="1" ht="13.5" customHeight="1" x14ac:dyDescent="0.2">
      <c r="A115" s="95">
        <v>102</v>
      </c>
      <c r="B115" s="12" t="s">
        <v>175</v>
      </c>
      <c r="C115" s="10" t="s">
        <v>176</v>
      </c>
      <c r="D115" s="96">
        <v>0</v>
      </c>
      <c r="E115" s="96">
        <v>0</v>
      </c>
      <c r="F115" s="96">
        <v>0</v>
      </c>
      <c r="G115" s="96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</row>
    <row r="116" spans="1:21" s="1" customFormat="1" x14ac:dyDescent="0.2">
      <c r="A116" s="95">
        <v>103</v>
      </c>
      <c r="B116" s="12" t="s">
        <v>177</v>
      </c>
      <c r="C116" s="10" t="s">
        <v>178</v>
      </c>
      <c r="D116" s="96">
        <v>0</v>
      </c>
      <c r="E116" s="96">
        <v>0</v>
      </c>
      <c r="F116" s="96">
        <v>0</v>
      </c>
      <c r="G116" s="96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</row>
    <row r="117" spans="1:21" s="1" customFormat="1" x14ac:dyDescent="0.2">
      <c r="A117" s="95">
        <v>104</v>
      </c>
      <c r="B117" s="26" t="s">
        <v>179</v>
      </c>
      <c r="C117" s="10" t="s">
        <v>180</v>
      </c>
      <c r="D117" s="96">
        <v>0</v>
      </c>
      <c r="E117" s="96">
        <v>0</v>
      </c>
      <c r="F117" s="96">
        <v>0</v>
      </c>
      <c r="G117" s="96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</row>
    <row r="118" spans="1:21" s="1" customFormat="1" x14ac:dyDescent="0.2">
      <c r="A118" s="95">
        <v>105</v>
      </c>
      <c r="B118" s="26" t="s">
        <v>181</v>
      </c>
      <c r="C118" s="10" t="s">
        <v>182</v>
      </c>
      <c r="D118" s="96">
        <v>0</v>
      </c>
      <c r="E118" s="96">
        <v>0</v>
      </c>
      <c r="F118" s="96">
        <v>0</v>
      </c>
      <c r="G118" s="96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</row>
    <row r="119" spans="1:21" s="1" customFormat="1" ht="12.75" customHeight="1" x14ac:dyDescent="0.2">
      <c r="A119" s="95">
        <v>106</v>
      </c>
      <c r="B119" s="26" t="s">
        <v>183</v>
      </c>
      <c r="C119" s="10" t="s">
        <v>184</v>
      </c>
      <c r="D119" s="96">
        <v>0</v>
      </c>
      <c r="E119" s="96">
        <v>0</v>
      </c>
      <c r="F119" s="96">
        <v>0</v>
      </c>
      <c r="G119" s="96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1:21" s="1" customFormat="1" ht="24" x14ac:dyDescent="0.2">
      <c r="A120" s="95">
        <v>107</v>
      </c>
      <c r="B120" s="26" t="s">
        <v>185</v>
      </c>
      <c r="C120" s="10" t="s">
        <v>186</v>
      </c>
      <c r="D120" s="96">
        <v>0</v>
      </c>
      <c r="E120" s="96">
        <v>0</v>
      </c>
      <c r="F120" s="96">
        <v>0</v>
      </c>
      <c r="G120" s="96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1:21" s="1" customFormat="1" x14ac:dyDescent="0.2">
      <c r="A121" s="95">
        <v>108</v>
      </c>
      <c r="B121" s="26" t="s">
        <v>187</v>
      </c>
      <c r="C121" s="10" t="s">
        <v>188</v>
      </c>
      <c r="D121" s="96">
        <v>0</v>
      </c>
      <c r="E121" s="96">
        <v>0</v>
      </c>
      <c r="F121" s="96">
        <v>0</v>
      </c>
      <c r="G121" s="96"/>
    </row>
    <row r="122" spans="1:21" s="1" customFormat="1" x14ac:dyDescent="0.2">
      <c r="A122" s="95">
        <v>109</v>
      </c>
      <c r="B122" s="26" t="s">
        <v>189</v>
      </c>
      <c r="C122" s="10" t="s">
        <v>190</v>
      </c>
      <c r="D122" s="96">
        <v>0</v>
      </c>
      <c r="E122" s="96">
        <v>0</v>
      </c>
      <c r="F122" s="96">
        <v>0</v>
      </c>
      <c r="G122" s="96"/>
    </row>
    <row r="123" spans="1:21" s="1" customFormat="1" x14ac:dyDescent="0.2">
      <c r="A123" s="95">
        <v>110</v>
      </c>
      <c r="B123" s="101" t="s">
        <v>191</v>
      </c>
      <c r="C123" s="100" t="s">
        <v>192</v>
      </c>
      <c r="D123" s="96">
        <v>0</v>
      </c>
      <c r="E123" s="96">
        <v>0</v>
      </c>
      <c r="F123" s="96">
        <v>0</v>
      </c>
      <c r="G123" s="96"/>
    </row>
    <row r="124" spans="1:21" s="1" customFormat="1" x14ac:dyDescent="0.2">
      <c r="A124" s="95">
        <v>111</v>
      </c>
      <c r="B124" s="101" t="s">
        <v>276</v>
      </c>
      <c r="C124" s="100" t="s">
        <v>252</v>
      </c>
      <c r="D124" s="96">
        <v>0</v>
      </c>
      <c r="E124" s="96">
        <v>0</v>
      </c>
      <c r="F124" s="96">
        <v>0</v>
      </c>
      <c r="G124" s="96"/>
    </row>
    <row r="125" spans="1:21" s="1" customFormat="1" x14ac:dyDescent="0.2">
      <c r="A125" s="95">
        <v>112</v>
      </c>
      <c r="B125" s="14" t="s">
        <v>193</v>
      </c>
      <c r="C125" s="10" t="s">
        <v>194</v>
      </c>
      <c r="D125" s="96">
        <v>0</v>
      </c>
      <c r="E125" s="96">
        <v>0</v>
      </c>
      <c r="F125" s="96">
        <v>0</v>
      </c>
      <c r="G125" s="96"/>
    </row>
    <row r="126" spans="1:21" s="1" customFormat="1" ht="11.25" customHeight="1" x14ac:dyDescent="0.2">
      <c r="A126" s="95">
        <v>113</v>
      </c>
      <c r="B126" s="26" t="s">
        <v>195</v>
      </c>
      <c r="C126" s="10" t="s">
        <v>196</v>
      </c>
      <c r="D126" s="96">
        <v>0</v>
      </c>
      <c r="E126" s="96">
        <v>0</v>
      </c>
      <c r="F126" s="96">
        <v>0</v>
      </c>
      <c r="G126" s="96"/>
    </row>
    <row r="127" spans="1:21" s="1" customFormat="1" x14ac:dyDescent="0.2">
      <c r="A127" s="95">
        <v>114</v>
      </c>
      <c r="B127" s="12" t="s">
        <v>197</v>
      </c>
      <c r="C127" s="19" t="s">
        <v>198</v>
      </c>
      <c r="D127" s="96">
        <v>0</v>
      </c>
      <c r="E127" s="96">
        <v>0</v>
      </c>
      <c r="F127" s="96">
        <v>0</v>
      </c>
      <c r="G127" s="96"/>
    </row>
    <row r="128" spans="1:21" s="1" customFormat="1" x14ac:dyDescent="0.2">
      <c r="A128" s="95">
        <v>115</v>
      </c>
      <c r="B128" s="26" t="s">
        <v>199</v>
      </c>
      <c r="C128" s="10" t="s">
        <v>290</v>
      </c>
      <c r="D128" s="96">
        <v>0</v>
      </c>
      <c r="E128" s="96">
        <v>0</v>
      </c>
      <c r="F128" s="96">
        <v>0</v>
      </c>
      <c r="G128" s="96"/>
    </row>
    <row r="129" spans="1:7" s="1" customFormat="1" ht="14.25" customHeight="1" x14ac:dyDescent="0.2">
      <c r="A129" s="95">
        <v>116</v>
      </c>
      <c r="B129" s="14" t="s">
        <v>200</v>
      </c>
      <c r="C129" s="10" t="s">
        <v>277</v>
      </c>
      <c r="D129" s="96">
        <v>0</v>
      </c>
      <c r="E129" s="96">
        <v>0</v>
      </c>
      <c r="F129" s="96">
        <v>0</v>
      </c>
      <c r="G129" s="96"/>
    </row>
    <row r="130" spans="1:7" s="1" customFormat="1" x14ac:dyDescent="0.2">
      <c r="A130" s="95">
        <v>117</v>
      </c>
      <c r="B130" s="14" t="s">
        <v>201</v>
      </c>
      <c r="C130" s="10" t="s">
        <v>202</v>
      </c>
      <c r="D130" s="96">
        <v>0</v>
      </c>
      <c r="E130" s="96">
        <v>0</v>
      </c>
      <c r="F130" s="96">
        <v>0</v>
      </c>
      <c r="G130" s="96"/>
    </row>
    <row r="131" spans="1:7" s="1" customFormat="1" x14ac:dyDescent="0.2">
      <c r="A131" s="95">
        <v>118</v>
      </c>
      <c r="B131" s="14" t="s">
        <v>203</v>
      </c>
      <c r="C131" s="10" t="s">
        <v>204</v>
      </c>
      <c r="D131" s="96">
        <v>0</v>
      </c>
      <c r="E131" s="96">
        <v>0</v>
      </c>
      <c r="F131" s="96">
        <v>0</v>
      </c>
      <c r="G131" s="96"/>
    </row>
    <row r="132" spans="1:7" s="1" customFormat="1" x14ac:dyDescent="0.2">
      <c r="A132" s="95">
        <v>119</v>
      </c>
      <c r="B132" s="12" t="s">
        <v>205</v>
      </c>
      <c r="C132" s="10" t="s">
        <v>206</v>
      </c>
      <c r="D132" s="96">
        <v>0</v>
      </c>
      <c r="E132" s="96">
        <v>0</v>
      </c>
      <c r="F132" s="96">
        <v>0</v>
      </c>
      <c r="G132" s="96"/>
    </row>
    <row r="133" spans="1:7" s="1" customFormat="1" ht="13.5" customHeight="1" x14ac:dyDescent="0.2">
      <c r="A133" s="95">
        <v>120</v>
      </c>
      <c r="B133" s="14" t="s">
        <v>207</v>
      </c>
      <c r="C133" s="10" t="s">
        <v>208</v>
      </c>
      <c r="D133" s="96">
        <v>0</v>
      </c>
      <c r="E133" s="96">
        <v>0</v>
      </c>
      <c r="F133" s="96">
        <v>0</v>
      </c>
      <c r="G133" s="96"/>
    </row>
    <row r="134" spans="1:7" s="1" customFormat="1" x14ac:dyDescent="0.2">
      <c r="A134" s="95">
        <v>121</v>
      </c>
      <c r="B134" s="26" t="s">
        <v>209</v>
      </c>
      <c r="C134" s="10" t="s">
        <v>210</v>
      </c>
      <c r="D134" s="96">
        <v>0</v>
      </c>
      <c r="E134" s="96">
        <v>0</v>
      </c>
      <c r="F134" s="96">
        <v>0</v>
      </c>
      <c r="G134" s="96"/>
    </row>
    <row r="135" spans="1:7" s="1" customFormat="1" ht="24" x14ac:dyDescent="0.2">
      <c r="A135" s="95">
        <v>122</v>
      </c>
      <c r="B135" s="26" t="s">
        <v>211</v>
      </c>
      <c r="C135" s="50" t="s">
        <v>377</v>
      </c>
      <c r="D135" s="96">
        <v>0</v>
      </c>
      <c r="E135" s="96">
        <v>0</v>
      </c>
      <c r="F135" s="96">
        <v>0</v>
      </c>
      <c r="G135" s="96"/>
    </row>
    <row r="136" spans="1:7" s="1" customFormat="1" x14ac:dyDescent="0.2">
      <c r="A136" s="95">
        <v>123</v>
      </c>
      <c r="B136" s="26" t="s">
        <v>212</v>
      </c>
      <c r="C136" s="10" t="s">
        <v>249</v>
      </c>
      <c r="D136" s="96">
        <v>0</v>
      </c>
      <c r="E136" s="96">
        <v>0</v>
      </c>
      <c r="F136" s="96">
        <v>0</v>
      </c>
      <c r="G136" s="96"/>
    </row>
    <row r="137" spans="1:7" ht="10.5" customHeight="1" x14ac:dyDescent="0.2">
      <c r="A137" s="95">
        <v>124</v>
      </c>
      <c r="B137" s="26" t="s">
        <v>213</v>
      </c>
      <c r="C137" s="10" t="s">
        <v>214</v>
      </c>
      <c r="D137" s="96">
        <v>0</v>
      </c>
      <c r="E137" s="98">
        <v>0</v>
      </c>
      <c r="F137" s="98">
        <v>0</v>
      </c>
      <c r="G137" s="98"/>
    </row>
    <row r="138" spans="1:7" s="1" customFormat="1" x14ac:dyDescent="0.2">
      <c r="A138" s="95">
        <v>125</v>
      </c>
      <c r="B138" s="26" t="s">
        <v>215</v>
      </c>
      <c r="C138" s="10" t="s">
        <v>42</v>
      </c>
      <c r="D138" s="96">
        <v>0</v>
      </c>
      <c r="E138" s="96">
        <v>0</v>
      </c>
      <c r="F138" s="96">
        <v>0</v>
      </c>
      <c r="G138" s="96"/>
    </row>
    <row r="139" spans="1:7" s="1" customFormat="1" x14ac:dyDescent="0.2">
      <c r="A139" s="95">
        <v>126</v>
      </c>
      <c r="B139" s="12" t="s">
        <v>216</v>
      </c>
      <c r="C139" s="10" t="s">
        <v>48</v>
      </c>
      <c r="D139" s="96">
        <v>0</v>
      </c>
      <c r="E139" s="96">
        <v>0</v>
      </c>
      <c r="F139" s="96">
        <v>0</v>
      </c>
      <c r="G139" s="96"/>
    </row>
    <row r="140" spans="1:7" s="1" customFormat="1" x14ac:dyDescent="0.2">
      <c r="A140" s="95">
        <v>127</v>
      </c>
      <c r="B140" s="12" t="s">
        <v>217</v>
      </c>
      <c r="C140" s="10" t="s">
        <v>253</v>
      </c>
      <c r="D140" s="96">
        <v>0</v>
      </c>
      <c r="E140" s="96">
        <v>0</v>
      </c>
      <c r="F140" s="96">
        <v>0</v>
      </c>
      <c r="G140" s="96"/>
    </row>
    <row r="141" spans="1:7" s="1" customFormat="1" x14ac:dyDescent="0.2">
      <c r="A141" s="95">
        <v>128</v>
      </c>
      <c r="B141" s="12" t="s">
        <v>218</v>
      </c>
      <c r="C141" s="10" t="s">
        <v>50</v>
      </c>
      <c r="D141" s="96">
        <v>0</v>
      </c>
      <c r="E141" s="96">
        <v>0</v>
      </c>
      <c r="F141" s="96">
        <v>0</v>
      </c>
      <c r="G141" s="96"/>
    </row>
    <row r="142" spans="1:7" s="1" customFormat="1" x14ac:dyDescent="0.2">
      <c r="A142" s="95">
        <v>129</v>
      </c>
      <c r="B142" s="26" t="s">
        <v>219</v>
      </c>
      <c r="C142" s="10" t="s">
        <v>49</v>
      </c>
      <c r="D142" s="96">
        <v>0</v>
      </c>
      <c r="E142" s="96">
        <v>0</v>
      </c>
      <c r="F142" s="96">
        <v>0</v>
      </c>
      <c r="G142" s="96"/>
    </row>
    <row r="143" spans="1:7" s="1" customFormat="1" x14ac:dyDescent="0.2">
      <c r="A143" s="95">
        <v>130</v>
      </c>
      <c r="B143" s="26" t="s">
        <v>220</v>
      </c>
      <c r="C143" s="10" t="s">
        <v>221</v>
      </c>
      <c r="D143" s="96">
        <v>0</v>
      </c>
      <c r="E143" s="96">
        <v>0</v>
      </c>
      <c r="F143" s="96">
        <v>0</v>
      </c>
      <c r="G143" s="96"/>
    </row>
    <row r="144" spans="1:7" s="1" customFormat="1" x14ac:dyDescent="0.2">
      <c r="A144" s="95">
        <v>131</v>
      </c>
      <c r="B144" s="26" t="s">
        <v>222</v>
      </c>
      <c r="C144" s="10" t="s">
        <v>43</v>
      </c>
      <c r="D144" s="96">
        <v>0</v>
      </c>
      <c r="E144" s="96">
        <v>0</v>
      </c>
      <c r="F144" s="96">
        <v>0</v>
      </c>
      <c r="G144" s="96"/>
    </row>
    <row r="145" spans="1:74" s="1" customFormat="1" x14ac:dyDescent="0.2">
      <c r="A145" s="95">
        <v>132</v>
      </c>
      <c r="B145" s="12" t="s">
        <v>223</v>
      </c>
      <c r="C145" s="10" t="s">
        <v>251</v>
      </c>
      <c r="D145" s="96">
        <v>0</v>
      </c>
      <c r="E145" s="96">
        <v>0</v>
      </c>
      <c r="F145" s="96">
        <v>0</v>
      </c>
      <c r="G145" s="96"/>
    </row>
    <row r="146" spans="1:74" s="1" customFormat="1" x14ac:dyDescent="0.2">
      <c r="A146" s="95">
        <v>133</v>
      </c>
      <c r="B146" s="14" t="s">
        <v>224</v>
      </c>
      <c r="C146" s="10" t="s">
        <v>225</v>
      </c>
      <c r="D146" s="96">
        <v>0</v>
      </c>
      <c r="E146" s="96">
        <v>0</v>
      </c>
      <c r="F146" s="96">
        <v>0</v>
      </c>
      <c r="G146" s="96"/>
    </row>
    <row r="147" spans="1:74" x14ac:dyDescent="0.2">
      <c r="A147" s="95">
        <v>134</v>
      </c>
      <c r="B147" s="26" t="s">
        <v>226</v>
      </c>
      <c r="C147" s="10" t="s">
        <v>227</v>
      </c>
      <c r="D147" s="96">
        <v>0</v>
      </c>
      <c r="E147" s="98">
        <v>0</v>
      </c>
      <c r="F147" s="98">
        <v>0</v>
      </c>
      <c r="G147" s="98"/>
    </row>
    <row r="148" spans="1:74" x14ac:dyDescent="0.2">
      <c r="A148" s="95">
        <v>135</v>
      </c>
      <c r="B148" s="12" t="s">
        <v>228</v>
      </c>
      <c r="C148" s="10" t="s">
        <v>229</v>
      </c>
      <c r="D148" s="96">
        <v>0</v>
      </c>
      <c r="E148" s="98">
        <v>0</v>
      </c>
      <c r="F148" s="98">
        <v>0</v>
      </c>
      <c r="G148" s="98"/>
    </row>
    <row r="149" spans="1:74" ht="12.75" x14ac:dyDescent="0.2">
      <c r="A149" s="95">
        <v>136</v>
      </c>
      <c r="B149" s="20" t="s">
        <v>230</v>
      </c>
      <c r="C149" s="13" t="s">
        <v>231</v>
      </c>
      <c r="D149" s="96">
        <v>0</v>
      </c>
      <c r="E149" s="98">
        <v>0</v>
      </c>
      <c r="F149" s="98">
        <v>0</v>
      </c>
      <c r="G149" s="98"/>
    </row>
    <row r="150" spans="1:74" ht="12.75" x14ac:dyDescent="0.2">
      <c r="A150" s="95">
        <v>137</v>
      </c>
      <c r="B150" s="31" t="s">
        <v>278</v>
      </c>
      <c r="C150" s="102" t="s">
        <v>279</v>
      </c>
      <c r="D150" s="96">
        <v>0</v>
      </c>
      <c r="E150" s="98">
        <v>0</v>
      </c>
      <c r="F150" s="98">
        <v>0</v>
      </c>
      <c r="G150" s="98"/>
    </row>
    <row r="151" spans="1:74" ht="12.75" x14ac:dyDescent="0.2">
      <c r="A151" s="95">
        <v>138</v>
      </c>
      <c r="B151" s="33" t="s">
        <v>280</v>
      </c>
      <c r="C151" s="103" t="s">
        <v>281</v>
      </c>
      <c r="D151" s="96">
        <v>0</v>
      </c>
      <c r="E151" s="98">
        <v>0</v>
      </c>
      <c r="F151" s="98">
        <v>0</v>
      </c>
      <c r="G151" s="98"/>
    </row>
    <row r="152" spans="1:74" ht="12.75" x14ac:dyDescent="0.2">
      <c r="A152" s="95">
        <v>139</v>
      </c>
      <c r="B152" s="91" t="s">
        <v>282</v>
      </c>
      <c r="C152" s="104" t="s">
        <v>283</v>
      </c>
      <c r="D152" s="96">
        <v>0</v>
      </c>
      <c r="E152" s="98">
        <v>0</v>
      </c>
      <c r="F152" s="98">
        <v>0</v>
      </c>
      <c r="G152" s="98"/>
    </row>
    <row r="153" spans="1:74" x14ac:dyDescent="0.2">
      <c r="A153" s="95">
        <v>140</v>
      </c>
      <c r="B153" s="95" t="s">
        <v>288</v>
      </c>
      <c r="C153" s="105" t="s">
        <v>289</v>
      </c>
      <c r="D153" s="96">
        <v>0</v>
      </c>
      <c r="E153" s="98">
        <v>0</v>
      </c>
      <c r="F153" s="98">
        <v>0</v>
      </c>
      <c r="G153" s="98"/>
    </row>
    <row r="154" spans="1:74" x14ac:dyDescent="0.2">
      <c r="A154" s="25">
        <v>141</v>
      </c>
      <c r="B154" s="85" t="s">
        <v>395</v>
      </c>
      <c r="C154" s="37" t="s">
        <v>394</v>
      </c>
      <c r="D154" s="39">
        <v>0</v>
      </c>
      <c r="E154" s="81">
        <v>0</v>
      </c>
      <c r="F154" s="81">
        <v>0</v>
      </c>
      <c r="G154" s="81"/>
    </row>
    <row r="155" spans="1:74" x14ac:dyDescent="0.2">
      <c r="A155" s="25">
        <v>142</v>
      </c>
      <c r="B155" s="88" t="s">
        <v>407</v>
      </c>
      <c r="C155" s="37" t="s">
        <v>406</v>
      </c>
      <c r="D155" s="39">
        <v>0</v>
      </c>
      <c r="E155" s="81">
        <v>0</v>
      </c>
      <c r="F155" s="81">
        <v>0</v>
      </c>
      <c r="G155" s="81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160"/>
  <sheetViews>
    <sheetView zoomScale="98" zoomScaleNormal="98" workbookViewId="0">
      <pane ySplit="10" topLeftCell="A11" activePane="bottomLeft" state="frozen"/>
      <selection pane="bottomLeft" activeCell="O25" sqref="O25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6384" width="9.140625" style="8"/>
  </cols>
  <sheetData>
    <row r="1" spans="1:10" ht="8.25" customHeight="1" x14ac:dyDescent="0.2"/>
    <row r="3" spans="1:10" ht="20.25" customHeight="1" x14ac:dyDescent="0.2">
      <c r="A3" s="201" t="s">
        <v>372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9.75" customHeight="1" x14ac:dyDescent="0.2">
      <c r="A4" s="78"/>
      <c r="B4" s="78"/>
      <c r="C4" s="78"/>
    </row>
    <row r="5" spans="1:10" ht="3.75" customHeight="1" x14ac:dyDescent="0.2">
      <c r="C5" s="9"/>
    </row>
    <row r="6" spans="1:10" s="2" customFormat="1" ht="15.75" customHeight="1" x14ac:dyDescent="0.2">
      <c r="A6" s="202" t="s">
        <v>46</v>
      </c>
      <c r="B6" s="202" t="s">
        <v>59</v>
      </c>
      <c r="C6" s="202" t="s">
        <v>47</v>
      </c>
      <c r="D6" s="202" t="s">
        <v>369</v>
      </c>
      <c r="E6" s="202" t="s">
        <v>381</v>
      </c>
      <c r="F6" s="203" t="s">
        <v>374</v>
      </c>
      <c r="G6" s="203"/>
      <c r="H6" s="203"/>
      <c r="I6" s="203"/>
      <c r="J6" s="204" t="s">
        <v>371</v>
      </c>
    </row>
    <row r="7" spans="1:10" ht="47.25" customHeight="1" x14ac:dyDescent="0.2">
      <c r="A7" s="202"/>
      <c r="B7" s="202"/>
      <c r="C7" s="202"/>
      <c r="D7" s="202"/>
      <c r="E7" s="202"/>
      <c r="F7" s="71" t="s">
        <v>375</v>
      </c>
      <c r="G7" s="49" t="s">
        <v>340</v>
      </c>
      <c r="H7" s="49" t="s">
        <v>376</v>
      </c>
      <c r="I7" s="49" t="s">
        <v>370</v>
      </c>
      <c r="J7" s="204"/>
    </row>
    <row r="8" spans="1:10" s="2" customFormat="1" x14ac:dyDescent="0.2">
      <c r="A8" s="198" t="s">
        <v>248</v>
      </c>
      <c r="B8" s="198"/>
      <c r="C8" s="198"/>
      <c r="D8" s="80">
        <f>D9+D10</f>
        <v>7394509415</v>
      </c>
      <c r="E8" s="80">
        <f t="shared" ref="E8:J8" si="0">E9+E10</f>
        <v>7362077306</v>
      </c>
      <c r="F8" s="80">
        <f t="shared" si="0"/>
        <v>3964210235</v>
      </c>
      <c r="G8" s="80">
        <f t="shared" si="0"/>
        <v>295673241</v>
      </c>
      <c r="H8" s="80">
        <f t="shared" si="0"/>
        <v>11954956.040000003</v>
      </c>
      <c r="I8" s="80">
        <f t="shared" si="0"/>
        <v>38425097</v>
      </c>
      <c r="J8" s="80">
        <f t="shared" si="0"/>
        <v>20979010</v>
      </c>
    </row>
    <row r="9" spans="1:10" s="3" customFormat="1" ht="11.25" customHeight="1" x14ac:dyDescent="0.2">
      <c r="A9" s="55"/>
      <c r="B9" s="55"/>
      <c r="C9" s="56" t="s">
        <v>56</v>
      </c>
      <c r="D9" s="57">
        <v>196420778</v>
      </c>
      <c r="E9" s="57">
        <v>196420778</v>
      </c>
      <c r="F9" s="57"/>
      <c r="G9" s="57"/>
      <c r="H9" s="57"/>
      <c r="I9" s="57"/>
      <c r="J9" s="57"/>
    </row>
    <row r="10" spans="1:10" s="2" customFormat="1" x14ac:dyDescent="0.2">
      <c r="A10" s="198" t="s">
        <v>247</v>
      </c>
      <c r="B10" s="198"/>
      <c r="C10" s="198"/>
      <c r="D10" s="80">
        <f>SUM(D11:D155)-D96</f>
        <v>7198088637</v>
      </c>
      <c r="E10" s="80">
        <f t="shared" ref="E10:J10" si="1">SUM(E11:E155)-E96</f>
        <v>7165656528</v>
      </c>
      <c r="F10" s="80">
        <f t="shared" si="1"/>
        <v>3964210235</v>
      </c>
      <c r="G10" s="80">
        <f t="shared" si="1"/>
        <v>295673241</v>
      </c>
      <c r="H10" s="80">
        <f t="shared" si="1"/>
        <v>11954956.040000003</v>
      </c>
      <c r="I10" s="80">
        <f t="shared" si="1"/>
        <v>38425097</v>
      </c>
      <c r="J10" s="80">
        <f t="shared" si="1"/>
        <v>20979010</v>
      </c>
    </row>
    <row r="11" spans="1:10" s="1" customFormat="1" ht="12" customHeight="1" x14ac:dyDescent="0.2">
      <c r="A11" s="158">
        <v>1</v>
      </c>
      <c r="B11" s="58" t="s">
        <v>60</v>
      </c>
      <c r="C11" s="50" t="s">
        <v>44</v>
      </c>
      <c r="D11" s="59">
        <f t="shared" ref="D11:D42" si="2">E11+J11</f>
        <v>12035023</v>
      </c>
      <c r="E11" s="59">
        <v>12035023</v>
      </c>
      <c r="F11" s="59"/>
      <c r="G11" s="59"/>
      <c r="H11" s="59"/>
      <c r="I11" s="59"/>
      <c r="J11" s="59"/>
    </row>
    <row r="12" spans="1:10" s="1" customFormat="1" x14ac:dyDescent="0.2">
      <c r="A12" s="158">
        <v>2</v>
      </c>
      <c r="B12" s="58" t="s">
        <v>61</v>
      </c>
      <c r="C12" s="50" t="s">
        <v>232</v>
      </c>
      <c r="D12" s="59">
        <f t="shared" si="2"/>
        <v>13120201</v>
      </c>
      <c r="E12" s="59">
        <v>13120201</v>
      </c>
      <c r="F12" s="59"/>
      <c r="G12" s="59"/>
      <c r="H12" s="59"/>
      <c r="I12" s="59"/>
      <c r="J12" s="59"/>
    </row>
    <row r="13" spans="1:10" s="1" customFormat="1" x14ac:dyDescent="0.2">
      <c r="A13" s="158">
        <v>3</v>
      </c>
      <c r="B13" s="159" t="s">
        <v>62</v>
      </c>
      <c r="C13" s="50" t="s">
        <v>5</v>
      </c>
      <c r="D13" s="59">
        <f t="shared" si="2"/>
        <v>35200516</v>
      </c>
      <c r="E13" s="59">
        <v>35200516</v>
      </c>
      <c r="F13" s="59"/>
      <c r="G13" s="59"/>
      <c r="H13" s="59">
        <v>565437.11</v>
      </c>
      <c r="I13" s="59"/>
      <c r="J13" s="59"/>
    </row>
    <row r="14" spans="1:10" s="1" customFormat="1" ht="14.25" customHeight="1" x14ac:dyDescent="0.2">
      <c r="A14" s="158">
        <v>4</v>
      </c>
      <c r="B14" s="58" t="s">
        <v>63</v>
      </c>
      <c r="C14" s="50" t="s">
        <v>233</v>
      </c>
      <c r="D14" s="59">
        <f t="shared" si="2"/>
        <v>13353507</v>
      </c>
      <c r="E14" s="59">
        <v>13353507</v>
      </c>
      <c r="F14" s="59"/>
      <c r="G14" s="59"/>
      <c r="H14" s="59"/>
      <c r="I14" s="59"/>
      <c r="J14" s="59"/>
    </row>
    <row r="15" spans="1:10" s="1" customFormat="1" x14ac:dyDescent="0.2">
      <c r="A15" s="158">
        <v>5</v>
      </c>
      <c r="B15" s="58" t="s">
        <v>64</v>
      </c>
      <c r="C15" s="50" t="s">
        <v>8</v>
      </c>
      <c r="D15" s="59">
        <f t="shared" si="2"/>
        <v>14527127</v>
      </c>
      <c r="E15" s="59">
        <v>14527127</v>
      </c>
      <c r="F15" s="59"/>
      <c r="G15" s="59"/>
      <c r="H15" s="59"/>
      <c r="I15" s="59"/>
      <c r="J15" s="59"/>
    </row>
    <row r="16" spans="1:10" s="1" customFormat="1" x14ac:dyDescent="0.2">
      <c r="A16" s="158">
        <v>6</v>
      </c>
      <c r="B16" s="159" t="s">
        <v>65</v>
      </c>
      <c r="C16" s="50" t="s">
        <v>66</v>
      </c>
      <c r="D16" s="59">
        <f t="shared" si="2"/>
        <v>85461399</v>
      </c>
      <c r="E16" s="59">
        <v>85461399</v>
      </c>
      <c r="F16" s="59"/>
      <c r="G16" s="59"/>
      <c r="H16" s="59">
        <v>565437.11</v>
      </c>
      <c r="I16" s="59"/>
      <c r="J16" s="59"/>
    </row>
    <row r="17" spans="1:10" s="1" customFormat="1" x14ac:dyDescent="0.2">
      <c r="A17" s="158">
        <v>7</v>
      </c>
      <c r="B17" s="58" t="s">
        <v>67</v>
      </c>
      <c r="C17" s="50" t="s">
        <v>234</v>
      </c>
      <c r="D17" s="59">
        <f t="shared" si="2"/>
        <v>36863290</v>
      </c>
      <c r="E17" s="59">
        <v>36863290</v>
      </c>
      <c r="F17" s="59"/>
      <c r="G17" s="59"/>
      <c r="H17" s="59"/>
      <c r="I17" s="59"/>
      <c r="J17" s="59"/>
    </row>
    <row r="18" spans="1:10" s="1" customFormat="1" x14ac:dyDescent="0.2">
      <c r="A18" s="158">
        <v>8</v>
      </c>
      <c r="B18" s="159" t="s">
        <v>68</v>
      </c>
      <c r="C18" s="50" t="s">
        <v>17</v>
      </c>
      <c r="D18" s="59">
        <f t="shared" si="2"/>
        <v>15672422</v>
      </c>
      <c r="E18" s="59">
        <v>15672422</v>
      </c>
      <c r="F18" s="59"/>
      <c r="G18" s="59"/>
      <c r="H18" s="59"/>
      <c r="I18" s="59"/>
      <c r="J18" s="59"/>
    </row>
    <row r="19" spans="1:10" s="1" customFormat="1" x14ac:dyDescent="0.2">
      <c r="A19" s="158">
        <v>9</v>
      </c>
      <c r="B19" s="159" t="s">
        <v>69</v>
      </c>
      <c r="C19" s="50" t="s">
        <v>6</v>
      </c>
      <c r="D19" s="59">
        <f t="shared" si="2"/>
        <v>13539854</v>
      </c>
      <c r="E19" s="59">
        <v>13539854</v>
      </c>
      <c r="F19" s="59"/>
      <c r="G19" s="59"/>
      <c r="H19" s="59"/>
      <c r="I19" s="59"/>
      <c r="J19" s="59"/>
    </row>
    <row r="20" spans="1:10" s="1" customFormat="1" x14ac:dyDescent="0.2">
      <c r="A20" s="158">
        <v>10</v>
      </c>
      <c r="B20" s="159" t="s">
        <v>70</v>
      </c>
      <c r="C20" s="50" t="s">
        <v>18</v>
      </c>
      <c r="D20" s="59">
        <f t="shared" si="2"/>
        <v>16567490</v>
      </c>
      <c r="E20" s="59">
        <v>16567490</v>
      </c>
      <c r="F20" s="59"/>
      <c r="G20" s="59"/>
      <c r="H20" s="59"/>
      <c r="I20" s="59"/>
      <c r="J20" s="59"/>
    </row>
    <row r="21" spans="1:10" s="1" customFormat="1" x14ac:dyDescent="0.2">
      <c r="A21" s="158">
        <v>11</v>
      </c>
      <c r="B21" s="159" t="s">
        <v>71</v>
      </c>
      <c r="C21" s="50" t="s">
        <v>7</v>
      </c>
      <c r="D21" s="59">
        <f t="shared" si="2"/>
        <v>13311554</v>
      </c>
      <c r="E21" s="59">
        <v>13311554</v>
      </c>
      <c r="F21" s="59"/>
      <c r="G21" s="59"/>
      <c r="H21" s="59"/>
      <c r="I21" s="59"/>
      <c r="J21" s="59"/>
    </row>
    <row r="22" spans="1:10" s="1" customFormat="1" x14ac:dyDescent="0.2">
      <c r="A22" s="158">
        <v>12</v>
      </c>
      <c r="B22" s="159" t="s">
        <v>72</v>
      </c>
      <c r="C22" s="50" t="s">
        <v>19</v>
      </c>
      <c r="D22" s="59">
        <f t="shared" si="2"/>
        <v>27306663</v>
      </c>
      <c r="E22" s="59">
        <v>27306663</v>
      </c>
      <c r="F22" s="59"/>
      <c r="G22" s="59"/>
      <c r="H22" s="59"/>
      <c r="I22" s="59"/>
      <c r="J22" s="59"/>
    </row>
    <row r="23" spans="1:10" s="1" customFormat="1" x14ac:dyDescent="0.2">
      <c r="A23" s="158">
        <v>13</v>
      </c>
      <c r="B23" s="159" t="s">
        <v>256</v>
      </c>
      <c r="C23" s="50" t="s">
        <v>257</v>
      </c>
      <c r="D23" s="59">
        <f t="shared" si="2"/>
        <v>0</v>
      </c>
      <c r="E23" s="59">
        <v>0</v>
      </c>
      <c r="F23" s="59"/>
      <c r="G23" s="59"/>
      <c r="H23" s="59"/>
      <c r="I23" s="59"/>
      <c r="J23" s="59"/>
    </row>
    <row r="24" spans="1:10" s="1" customFormat="1" x14ac:dyDescent="0.2">
      <c r="A24" s="158">
        <v>14</v>
      </c>
      <c r="B24" s="58" t="s">
        <v>73</v>
      </c>
      <c r="C24" s="50" t="s">
        <v>74</v>
      </c>
      <c r="D24" s="59">
        <f t="shared" si="2"/>
        <v>0</v>
      </c>
      <c r="E24" s="59">
        <v>0</v>
      </c>
      <c r="F24" s="59"/>
      <c r="G24" s="59"/>
      <c r="H24" s="59"/>
      <c r="I24" s="59"/>
      <c r="J24" s="59"/>
    </row>
    <row r="25" spans="1:10" s="1" customFormat="1" x14ac:dyDescent="0.2">
      <c r="A25" s="158">
        <v>15</v>
      </c>
      <c r="B25" s="159" t="s">
        <v>75</v>
      </c>
      <c r="C25" s="50" t="s">
        <v>22</v>
      </c>
      <c r="D25" s="59">
        <f t="shared" si="2"/>
        <v>17485489</v>
      </c>
      <c r="E25" s="59">
        <v>17485489</v>
      </c>
      <c r="F25" s="59"/>
      <c r="G25" s="59"/>
      <c r="H25" s="59"/>
      <c r="I25" s="59"/>
      <c r="J25" s="59"/>
    </row>
    <row r="26" spans="1:10" s="1" customFormat="1" x14ac:dyDescent="0.2">
      <c r="A26" s="158">
        <v>16</v>
      </c>
      <c r="B26" s="159" t="s">
        <v>76</v>
      </c>
      <c r="C26" s="50" t="s">
        <v>10</v>
      </c>
      <c r="D26" s="59">
        <f t="shared" si="2"/>
        <v>24111484</v>
      </c>
      <c r="E26" s="59">
        <v>24111484</v>
      </c>
      <c r="F26" s="59"/>
      <c r="G26" s="59"/>
      <c r="H26" s="59"/>
      <c r="I26" s="59"/>
      <c r="J26" s="59"/>
    </row>
    <row r="27" spans="1:10" s="1" customFormat="1" x14ac:dyDescent="0.2">
      <c r="A27" s="158">
        <v>17</v>
      </c>
      <c r="B27" s="159" t="s">
        <v>77</v>
      </c>
      <c r="C27" s="50" t="s">
        <v>235</v>
      </c>
      <c r="D27" s="59">
        <f t="shared" si="2"/>
        <v>32421127</v>
      </c>
      <c r="E27" s="59">
        <v>32421127</v>
      </c>
      <c r="F27" s="59"/>
      <c r="G27" s="59"/>
      <c r="H27" s="59"/>
      <c r="I27" s="59"/>
      <c r="J27" s="59"/>
    </row>
    <row r="28" spans="1:10" s="1" customFormat="1" x14ac:dyDescent="0.2">
      <c r="A28" s="158">
        <v>18</v>
      </c>
      <c r="B28" s="159" t="s">
        <v>78</v>
      </c>
      <c r="C28" s="50" t="s">
        <v>9</v>
      </c>
      <c r="D28" s="59">
        <f t="shared" si="2"/>
        <v>83446712</v>
      </c>
      <c r="E28" s="59">
        <v>83446712</v>
      </c>
      <c r="F28" s="59"/>
      <c r="G28" s="59"/>
      <c r="H28" s="59">
        <v>807767.29999999993</v>
      </c>
      <c r="I28" s="59"/>
      <c r="J28" s="59"/>
    </row>
    <row r="29" spans="1:10" s="1" customFormat="1" x14ac:dyDescent="0.2">
      <c r="A29" s="158">
        <v>19</v>
      </c>
      <c r="B29" s="58" t="s">
        <v>79</v>
      </c>
      <c r="C29" s="50" t="s">
        <v>11</v>
      </c>
      <c r="D29" s="59">
        <f t="shared" si="2"/>
        <v>10827041</v>
      </c>
      <c r="E29" s="59">
        <v>10827041</v>
      </c>
      <c r="F29" s="59"/>
      <c r="G29" s="59"/>
      <c r="H29" s="59"/>
      <c r="I29" s="59"/>
      <c r="J29" s="59"/>
    </row>
    <row r="30" spans="1:10" s="1" customFormat="1" x14ac:dyDescent="0.2">
      <c r="A30" s="158">
        <v>20</v>
      </c>
      <c r="B30" s="58" t="s">
        <v>80</v>
      </c>
      <c r="C30" s="50" t="s">
        <v>236</v>
      </c>
      <c r="D30" s="59">
        <f t="shared" si="2"/>
        <v>8018804</v>
      </c>
      <c r="E30" s="59">
        <v>8018804</v>
      </c>
      <c r="F30" s="59"/>
      <c r="G30" s="59"/>
      <c r="H30" s="59"/>
      <c r="I30" s="59"/>
      <c r="J30" s="59"/>
    </row>
    <row r="31" spans="1:10" s="1" customFormat="1" x14ac:dyDescent="0.2">
      <c r="A31" s="158">
        <v>21</v>
      </c>
      <c r="B31" s="58" t="s">
        <v>81</v>
      </c>
      <c r="C31" s="50" t="s">
        <v>82</v>
      </c>
      <c r="D31" s="59">
        <f t="shared" si="2"/>
        <v>41788722</v>
      </c>
      <c r="E31" s="59">
        <v>41788722</v>
      </c>
      <c r="F31" s="59"/>
      <c r="G31" s="59"/>
      <c r="H31" s="59"/>
      <c r="I31" s="59"/>
      <c r="J31" s="59"/>
    </row>
    <row r="32" spans="1:10" s="1" customFormat="1" x14ac:dyDescent="0.2">
      <c r="A32" s="158">
        <v>22</v>
      </c>
      <c r="B32" s="58" t="s">
        <v>83</v>
      </c>
      <c r="C32" s="50" t="s">
        <v>40</v>
      </c>
      <c r="D32" s="59">
        <f t="shared" si="2"/>
        <v>42027988</v>
      </c>
      <c r="E32" s="59">
        <v>42027988</v>
      </c>
      <c r="F32" s="59"/>
      <c r="G32" s="59"/>
      <c r="H32" s="59">
        <v>403883.64999999997</v>
      </c>
      <c r="I32" s="59"/>
      <c r="J32" s="59"/>
    </row>
    <row r="33" spans="1:10" s="1" customFormat="1" x14ac:dyDescent="0.2">
      <c r="A33" s="158">
        <v>23</v>
      </c>
      <c r="B33" s="159" t="s">
        <v>84</v>
      </c>
      <c r="C33" s="50" t="s">
        <v>85</v>
      </c>
      <c r="D33" s="59">
        <f t="shared" si="2"/>
        <v>11156729</v>
      </c>
      <c r="E33" s="59">
        <v>11156729</v>
      </c>
      <c r="F33" s="59"/>
      <c r="G33" s="59"/>
      <c r="H33" s="59"/>
      <c r="I33" s="59"/>
      <c r="J33" s="59"/>
    </row>
    <row r="34" spans="1:10" s="1" customFormat="1" ht="12" customHeight="1" x14ac:dyDescent="0.2">
      <c r="A34" s="158">
        <v>24</v>
      </c>
      <c r="B34" s="159" t="s">
        <v>86</v>
      </c>
      <c r="C34" s="50" t="s">
        <v>87</v>
      </c>
      <c r="D34" s="59">
        <f t="shared" si="2"/>
        <v>0</v>
      </c>
      <c r="E34" s="59">
        <v>0</v>
      </c>
      <c r="F34" s="59"/>
      <c r="G34" s="59"/>
      <c r="H34" s="59"/>
      <c r="I34" s="59"/>
      <c r="J34" s="59"/>
    </row>
    <row r="35" spans="1:10" s="1" customFormat="1" ht="24" x14ac:dyDescent="0.2">
      <c r="A35" s="158">
        <v>25</v>
      </c>
      <c r="B35" s="159" t="s">
        <v>88</v>
      </c>
      <c r="C35" s="50" t="s">
        <v>89</v>
      </c>
      <c r="D35" s="59">
        <f t="shared" si="2"/>
        <v>0</v>
      </c>
      <c r="E35" s="59">
        <v>0</v>
      </c>
      <c r="F35" s="59"/>
      <c r="G35" s="59"/>
      <c r="H35" s="59"/>
      <c r="I35" s="59"/>
      <c r="J35" s="59"/>
    </row>
    <row r="36" spans="1:10" s="1" customFormat="1" x14ac:dyDescent="0.2">
      <c r="A36" s="158">
        <v>26</v>
      </c>
      <c r="B36" s="58" t="s">
        <v>90</v>
      </c>
      <c r="C36" s="50" t="s">
        <v>91</v>
      </c>
      <c r="D36" s="59">
        <f t="shared" si="2"/>
        <v>111002676</v>
      </c>
      <c r="E36" s="59">
        <v>111002676</v>
      </c>
      <c r="F36" s="59"/>
      <c r="G36" s="59"/>
      <c r="H36" s="59"/>
      <c r="I36" s="59"/>
      <c r="J36" s="59"/>
    </row>
    <row r="37" spans="1:10" s="1" customFormat="1" x14ac:dyDescent="0.2">
      <c r="A37" s="158">
        <v>27</v>
      </c>
      <c r="B37" s="159" t="s">
        <v>92</v>
      </c>
      <c r="C37" s="50" t="s">
        <v>93</v>
      </c>
      <c r="D37" s="59">
        <f t="shared" si="2"/>
        <v>37013998</v>
      </c>
      <c r="E37" s="59">
        <v>37013998</v>
      </c>
      <c r="F37" s="59"/>
      <c r="G37" s="59"/>
      <c r="H37" s="59"/>
      <c r="I37" s="59"/>
      <c r="J37" s="59"/>
    </row>
    <row r="38" spans="1:10" s="1" customFormat="1" ht="15.75" customHeight="1" x14ac:dyDescent="0.2">
      <c r="A38" s="158">
        <v>28</v>
      </c>
      <c r="B38" s="159" t="s">
        <v>94</v>
      </c>
      <c r="C38" s="50" t="s">
        <v>95</v>
      </c>
      <c r="D38" s="59">
        <f t="shared" si="2"/>
        <v>28452491</v>
      </c>
      <c r="E38" s="59">
        <v>28452491</v>
      </c>
      <c r="F38" s="59"/>
      <c r="G38" s="59"/>
      <c r="H38" s="59">
        <v>4038836.5</v>
      </c>
      <c r="I38" s="59"/>
      <c r="J38" s="59"/>
    </row>
    <row r="39" spans="1:10" s="1" customFormat="1" x14ac:dyDescent="0.2">
      <c r="A39" s="158">
        <v>29</v>
      </c>
      <c r="B39" s="58" t="s">
        <v>96</v>
      </c>
      <c r="C39" s="50" t="s">
        <v>97</v>
      </c>
      <c r="D39" s="59">
        <f t="shared" si="2"/>
        <v>0</v>
      </c>
      <c r="E39" s="59">
        <v>0</v>
      </c>
      <c r="F39" s="59"/>
      <c r="G39" s="59"/>
      <c r="H39" s="59"/>
      <c r="I39" s="59"/>
      <c r="J39" s="59"/>
    </row>
    <row r="40" spans="1:10" s="1" customFormat="1" x14ac:dyDescent="0.2">
      <c r="A40" s="158">
        <v>30</v>
      </c>
      <c r="B40" s="58" t="s">
        <v>98</v>
      </c>
      <c r="C40" s="50" t="s">
        <v>292</v>
      </c>
      <c r="D40" s="59">
        <f t="shared" si="2"/>
        <v>0</v>
      </c>
      <c r="E40" s="59">
        <v>0</v>
      </c>
      <c r="F40" s="59"/>
      <c r="G40" s="59"/>
      <c r="H40" s="59"/>
      <c r="I40" s="59"/>
      <c r="J40" s="59"/>
    </row>
    <row r="41" spans="1:10" s="1" customFormat="1" ht="20.25" customHeight="1" x14ac:dyDescent="0.2">
      <c r="A41" s="158">
        <v>31</v>
      </c>
      <c r="B41" s="159" t="s">
        <v>99</v>
      </c>
      <c r="C41" s="50" t="s">
        <v>57</v>
      </c>
      <c r="D41" s="59">
        <f t="shared" si="2"/>
        <v>4683847</v>
      </c>
      <c r="E41" s="59">
        <v>4683847</v>
      </c>
      <c r="F41" s="59"/>
      <c r="G41" s="59"/>
      <c r="H41" s="59"/>
      <c r="I41" s="59"/>
      <c r="J41" s="59"/>
    </row>
    <row r="42" spans="1:10" s="1" customFormat="1" x14ac:dyDescent="0.2">
      <c r="A42" s="158">
        <v>32</v>
      </c>
      <c r="B42" s="58" t="s">
        <v>100</v>
      </c>
      <c r="C42" s="50" t="s">
        <v>41</v>
      </c>
      <c r="D42" s="59">
        <f t="shared" si="2"/>
        <v>54110290</v>
      </c>
      <c r="E42" s="59">
        <v>54110290</v>
      </c>
      <c r="F42" s="59"/>
      <c r="G42" s="59"/>
      <c r="H42" s="59">
        <v>565437.11</v>
      </c>
      <c r="I42" s="59"/>
      <c r="J42" s="59"/>
    </row>
    <row r="43" spans="1:10" s="1" customFormat="1" x14ac:dyDescent="0.2">
      <c r="A43" s="158">
        <v>33</v>
      </c>
      <c r="B43" s="58" t="s">
        <v>101</v>
      </c>
      <c r="C43" s="50" t="s">
        <v>39</v>
      </c>
      <c r="D43" s="59">
        <f t="shared" ref="D43:D74" si="3">E43+J43</f>
        <v>72282909</v>
      </c>
      <c r="E43" s="59">
        <v>72282909</v>
      </c>
      <c r="F43" s="59"/>
      <c r="G43" s="59"/>
      <c r="H43" s="59">
        <v>646214.11</v>
      </c>
      <c r="I43" s="59"/>
      <c r="J43" s="59"/>
    </row>
    <row r="44" spans="1:10" s="1" customFormat="1" x14ac:dyDescent="0.2">
      <c r="A44" s="158">
        <v>34</v>
      </c>
      <c r="B44" s="58" t="s">
        <v>102</v>
      </c>
      <c r="C44" s="50" t="s">
        <v>16</v>
      </c>
      <c r="D44" s="59">
        <f t="shared" si="3"/>
        <v>15265058</v>
      </c>
      <c r="E44" s="59">
        <v>15265058</v>
      </c>
      <c r="F44" s="59"/>
      <c r="G44" s="59"/>
      <c r="H44" s="59"/>
      <c r="I44" s="59"/>
      <c r="J44" s="59"/>
    </row>
    <row r="45" spans="1:10" s="1" customFormat="1" x14ac:dyDescent="0.2">
      <c r="A45" s="158">
        <v>35</v>
      </c>
      <c r="B45" s="159" t="s">
        <v>103</v>
      </c>
      <c r="C45" s="50" t="s">
        <v>21</v>
      </c>
      <c r="D45" s="59">
        <f t="shared" si="3"/>
        <v>50960586</v>
      </c>
      <c r="E45" s="59">
        <v>50960586</v>
      </c>
      <c r="F45" s="59"/>
      <c r="G45" s="59"/>
      <c r="H45" s="59">
        <v>807767.29999999993</v>
      </c>
      <c r="I45" s="59"/>
      <c r="J45" s="59"/>
    </row>
    <row r="46" spans="1:10" s="1" customFormat="1" x14ac:dyDescent="0.2">
      <c r="A46" s="158">
        <v>36</v>
      </c>
      <c r="B46" s="58" t="s">
        <v>104</v>
      </c>
      <c r="C46" s="50" t="s">
        <v>25</v>
      </c>
      <c r="D46" s="59">
        <f t="shared" si="3"/>
        <v>18996947</v>
      </c>
      <c r="E46" s="59">
        <v>18996947</v>
      </c>
      <c r="F46" s="59"/>
      <c r="G46" s="59"/>
      <c r="H46" s="59"/>
      <c r="I46" s="59"/>
      <c r="J46" s="59"/>
    </row>
    <row r="47" spans="1:10" s="1" customFormat="1" x14ac:dyDescent="0.2">
      <c r="A47" s="158">
        <v>37</v>
      </c>
      <c r="B47" s="58" t="s">
        <v>105</v>
      </c>
      <c r="C47" s="50" t="s">
        <v>237</v>
      </c>
      <c r="D47" s="59">
        <f t="shared" si="3"/>
        <v>50712012</v>
      </c>
      <c r="E47" s="59">
        <v>50712012</v>
      </c>
      <c r="F47" s="59"/>
      <c r="G47" s="59"/>
      <c r="H47" s="59">
        <v>807767.29999999993</v>
      </c>
      <c r="I47" s="59"/>
      <c r="J47" s="59"/>
    </row>
    <row r="48" spans="1:10" s="1" customFormat="1" x14ac:dyDescent="0.2">
      <c r="A48" s="158">
        <v>38</v>
      </c>
      <c r="B48" s="161" t="s">
        <v>106</v>
      </c>
      <c r="C48" s="63" t="s">
        <v>238</v>
      </c>
      <c r="D48" s="59">
        <f t="shared" si="3"/>
        <v>18022927</v>
      </c>
      <c r="E48" s="59">
        <v>18022927</v>
      </c>
      <c r="F48" s="59"/>
      <c r="G48" s="59"/>
      <c r="H48" s="59"/>
      <c r="I48" s="59"/>
      <c r="J48" s="59"/>
    </row>
    <row r="49" spans="1:10" s="1" customFormat="1" x14ac:dyDescent="0.2">
      <c r="A49" s="158">
        <v>39</v>
      </c>
      <c r="B49" s="58" t="s">
        <v>107</v>
      </c>
      <c r="C49" s="50" t="s">
        <v>239</v>
      </c>
      <c r="D49" s="59">
        <f t="shared" si="3"/>
        <v>10941480</v>
      </c>
      <c r="E49" s="59">
        <v>10941480</v>
      </c>
      <c r="F49" s="59"/>
      <c r="G49" s="59"/>
      <c r="H49" s="59"/>
      <c r="I49" s="59"/>
      <c r="J49" s="59"/>
    </row>
    <row r="50" spans="1:10" s="1" customFormat="1" x14ac:dyDescent="0.2">
      <c r="A50" s="158">
        <v>40</v>
      </c>
      <c r="B50" s="58" t="s">
        <v>108</v>
      </c>
      <c r="C50" s="50" t="s">
        <v>24</v>
      </c>
      <c r="D50" s="59">
        <f t="shared" si="3"/>
        <v>19661195</v>
      </c>
      <c r="E50" s="59">
        <v>19661195</v>
      </c>
      <c r="F50" s="59"/>
      <c r="G50" s="59"/>
      <c r="H50" s="59"/>
      <c r="I50" s="59"/>
      <c r="J50" s="59"/>
    </row>
    <row r="51" spans="1:10" s="1" customFormat="1" x14ac:dyDescent="0.2">
      <c r="A51" s="158">
        <v>41</v>
      </c>
      <c r="B51" s="159" t="s">
        <v>109</v>
      </c>
      <c r="C51" s="50" t="s">
        <v>20</v>
      </c>
      <c r="D51" s="59">
        <f t="shared" si="3"/>
        <v>8962270</v>
      </c>
      <c r="E51" s="59">
        <v>8962270</v>
      </c>
      <c r="F51" s="59"/>
      <c r="G51" s="59"/>
      <c r="H51" s="59"/>
      <c r="I51" s="59"/>
      <c r="J51" s="59"/>
    </row>
    <row r="52" spans="1:10" s="1" customFormat="1" x14ac:dyDescent="0.2">
      <c r="A52" s="158">
        <v>42</v>
      </c>
      <c r="B52" s="58" t="s">
        <v>110</v>
      </c>
      <c r="C52" s="50" t="s">
        <v>111</v>
      </c>
      <c r="D52" s="59">
        <f t="shared" si="3"/>
        <v>15519367</v>
      </c>
      <c r="E52" s="59">
        <v>15519367</v>
      </c>
      <c r="F52" s="59"/>
      <c r="G52" s="59"/>
      <c r="H52" s="59"/>
      <c r="I52" s="59">
        <v>5292713</v>
      </c>
      <c r="J52" s="59"/>
    </row>
    <row r="53" spans="1:10" s="1" customFormat="1" x14ac:dyDescent="0.2">
      <c r="A53" s="158">
        <v>43</v>
      </c>
      <c r="B53" s="159" t="s">
        <v>112</v>
      </c>
      <c r="C53" s="50" t="s">
        <v>113</v>
      </c>
      <c r="D53" s="59">
        <f t="shared" si="3"/>
        <v>71174451</v>
      </c>
      <c r="E53" s="59">
        <v>71174451</v>
      </c>
      <c r="F53" s="59"/>
      <c r="G53" s="59"/>
      <c r="H53" s="59">
        <v>1373204.14</v>
      </c>
      <c r="I53" s="59"/>
      <c r="J53" s="59"/>
    </row>
    <row r="54" spans="1:10" s="1" customFormat="1" x14ac:dyDescent="0.2">
      <c r="A54" s="158">
        <v>44</v>
      </c>
      <c r="B54" s="58" t="s">
        <v>114</v>
      </c>
      <c r="C54" s="50" t="s">
        <v>244</v>
      </c>
      <c r="D54" s="59">
        <f t="shared" si="3"/>
        <v>17043866</v>
      </c>
      <c r="E54" s="59">
        <v>17043866</v>
      </c>
      <c r="F54" s="59"/>
      <c r="G54" s="59"/>
      <c r="H54" s="59"/>
      <c r="I54" s="59"/>
      <c r="J54" s="59"/>
    </row>
    <row r="55" spans="1:10" s="1" customFormat="1" ht="10.5" customHeight="1" x14ac:dyDescent="0.2">
      <c r="A55" s="158">
        <v>45</v>
      </c>
      <c r="B55" s="58" t="s">
        <v>115</v>
      </c>
      <c r="C55" s="50" t="s">
        <v>2</v>
      </c>
      <c r="D55" s="59">
        <f t="shared" si="3"/>
        <v>50699268</v>
      </c>
      <c r="E55" s="59">
        <v>50699268</v>
      </c>
      <c r="F55" s="59"/>
      <c r="G55" s="59"/>
      <c r="H55" s="59"/>
      <c r="I55" s="59"/>
      <c r="J55" s="59"/>
    </row>
    <row r="56" spans="1:10" s="1" customFormat="1" x14ac:dyDescent="0.2">
      <c r="A56" s="158">
        <v>46</v>
      </c>
      <c r="B56" s="159" t="s">
        <v>116</v>
      </c>
      <c r="C56" s="50" t="s">
        <v>3</v>
      </c>
      <c r="D56" s="59">
        <f t="shared" si="3"/>
        <v>11837934</v>
      </c>
      <c r="E56" s="59">
        <v>11837934</v>
      </c>
      <c r="F56" s="59"/>
      <c r="G56" s="59"/>
      <c r="H56" s="59"/>
      <c r="I56" s="59"/>
      <c r="J56" s="59"/>
    </row>
    <row r="57" spans="1:10" s="1" customFormat="1" x14ac:dyDescent="0.2">
      <c r="A57" s="158">
        <v>47</v>
      </c>
      <c r="B57" s="159" t="s">
        <v>117</v>
      </c>
      <c r="C57" s="50" t="s">
        <v>240</v>
      </c>
      <c r="D57" s="59">
        <f t="shared" si="3"/>
        <v>19703967</v>
      </c>
      <c r="E57" s="59">
        <v>19703967</v>
      </c>
      <c r="F57" s="59"/>
      <c r="G57" s="59"/>
      <c r="H57" s="59"/>
      <c r="I57" s="59"/>
      <c r="J57" s="59"/>
    </row>
    <row r="58" spans="1:10" s="1" customFormat="1" x14ac:dyDescent="0.2">
      <c r="A58" s="158">
        <v>48</v>
      </c>
      <c r="B58" s="58" t="s">
        <v>118</v>
      </c>
      <c r="C58" s="50" t="s">
        <v>0</v>
      </c>
      <c r="D58" s="59">
        <f t="shared" si="3"/>
        <v>22169169</v>
      </c>
      <c r="E58" s="59">
        <v>22169169</v>
      </c>
      <c r="F58" s="59"/>
      <c r="G58" s="59"/>
      <c r="H58" s="59"/>
      <c r="I58" s="59"/>
      <c r="J58" s="59"/>
    </row>
    <row r="59" spans="1:10" s="1" customFormat="1" ht="10.5" customHeight="1" x14ac:dyDescent="0.2">
      <c r="A59" s="158">
        <v>49</v>
      </c>
      <c r="B59" s="159" t="s">
        <v>119</v>
      </c>
      <c r="C59" s="50" t="s">
        <v>4</v>
      </c>
      <c r="D59" s="59">
        <f t="shared" si="3"/>
        <v>7624913</v>
      </c>
      <c r="E59" s="59">
        <v>7624913</v>
      </c>
      <c r="F59" s="59"/>
      <c r="G59" s="59"/>
      <c r="H59" s="59"/>
      <c r="I59" s="59"/>
      <c r="J59" s="59"/>
    </row>
    <row r="60" spans="1:10" s="1" customFormat="1" x14ac:dyDescent="0.2">
      <c r="A60" s="158">
        <v>50</v>
      </c>
      <c r="B60" s="58" t="s">
        <v>120</v>
      </c>
      <c r="C60" s="50" t="s">
        <v>1</v>
      </c>
      <c r="D60" s="59">
        <f t="shared" si="3"/>
        <v>15276865</v>
      </c>
      <c r="E60" s="59">
        <v>15276865</v>
      </c>
      <c r="F60" s="59"/>
      <c r="G60" s="59"/>
      <c r="H60" s="59"/>
      <c r="I60" s="59"/>
      <c r="J60" s="59"/>
    </row>
    <row r="61" spans="1:10" s="1" customFormat="1" x14ac:dyDescent="0.2">
      <c r="A61" s="158">
        <v>51</v>
      </c>
      <c r="B61" s="159" t="s">
        <v>121</v>
      </c>
      <c r="C61" s="50" t="s">
        <v>241</v>
      </c>
      <c r="D61" s="59">
        <f t="shared" si="3"/>
        <v>22679218</v>
      </c>
      <c r="E61" s="59">
        <v>22679218</v>
      </c>
      <c r="F61" s="59"/>
      <c r="G61" s="59"/>
      <c r="H61" s="59"/>
      <c r="I61" s="59"/>
      <c r="J61" s="59"/>
    </row>
    <row r="62" spans="1:10" s="1" customFormat="1" x14ac:dyDescent="0.2">
      <c r="A62" s="158">
        <v>52</v>
      </c>
      <c r="B62" s="159" t="s">
        <v>122</v>
      </c>
      <c r="C62" s="50" t="s">
        <v>26</v>
      </c>
      <c r="D62" s="59">
        <f t="shared" si="3"/>
        <v>83174511</v>
      </c>
      <c r="E62" s="59">
        <v>83174511</v>
      </c>
      <c r="F62" s="59"/>
      <c r="G62" s="59"/>
      <c r="H62" s="59">
        <v>807767.29999999993</v>
      </c>
      <c r="I62" s="59"/>
      <c r="J62" s="59"/>
    </row>
    <row r="63" spans="1:10" s="1" customFormat="1" x14ac:dyDescent="0.2">
      <c r="A63" s="158">
        <v>53</v>
      </c>
      <c r="B63" s="159" t="s">
        <v>123</v>
      </c>
      <c r="C63" s="50" t="s">
        <v>242</v>
      </c>
      <c r="D63" s="59">
        <f t="shared" si="3"/>
        <v>13303674</v>
      </c>
      <c r="E63" s="59">
        <v>13303674</v>
      </c>
      <c r="F63" s="59"/>
      <c r="G63" s="59"/>
      <c r="H63" s="59"/>
      <c r="I63" s="59"/>
      <c r="J63" s="59"/>
    </row>
    <row r="64" spans="1:10" s="1" customFormat="1" x14ac:dyDescent="0.2">
      <c r="A64" s="158">
        <v>54</v>
      </c>
      <c r="B64" s="159" t="s">
        <v>124</v>
      </c>
      <c r="C64" s="50" t="s">
        <v>125</v>
      </c>
      <c r="D64" s="59">
        <f t="shared" si="3"/>
        <v>35152</v>
      </c>
      <c r="E64" s="59">
        <v>35152</v>
      </c>
      <c r="F64" s="59"/>
      <c r="G64" s="59"/>
      <c r="H64" s="59"/>
      <c r="I64" s="59"/>
      <c r="J64" s="59"/>
    </row>
    <row r="65" spans="1:10" s="1" customFormat="1" x14ac:dyDescent="0.2">
      <c r="A65" s="158">
        <v>55</v>
      </c>
      <c r="B65" s="159" t="s">
        <v>246</v>
      </c>
      <c r="C65" s="50" t="s">
        <v>245</v>
      </c>
      <c r="D65" s="59">
        <f t="shared" si="3"/>
        <v>0</v>
      </c>
      <c r="E65" s="59">
        <v>0</v>
      </c>
      <c r="F65" s="59"/>
      <c r="G65" s="59"/>
      <c r="H65" s="59"/>
      <c r="I65" s="59"/>
      <c r="J65" s="59"/>
    </row>
    <row r="66" spans="1:10" s="1" customFormat="1" x14ac:dyDescent="0.2">
      <c r="A66" s="158">
        <v>56</v>
      </c>
      <c r="B66" s="159" t="s">
        <v>258</v>
      </c>
      <c r="C66" s="50" t="s">
        <v>259</v>
      </c>
      <c r="D66" s="59">
        <f t="shared" si="3"/>
        <v>0</v>
      </c>
      <c r="E66" s="59">
        <v>0</v>
      </c>
      <c r="F66" s="59"/>
      <c r="G66" s="59"/>
      <c r="H66" s="59"/>
      <c r="I66" s="59"/>
      <c r="J66" s="59"/>
    </row>
    <row r="67" spans="1:10" s="1" customFormat="1" x14ac:dyDescent="0.2">
      <c r="A67" s="158">
        <v>57</v>
      </c>
      <c r="B67" s="159" t="s">
        <v>126</v>
      </c>
      <c r="C67" s="50" t="s">
        <v>54</v>
      </c>
      <c r="D67" s="59">
        <f t="shared" si="3"/>
        <v>24261750</v>
      </c>
      <c r="E67" s="59">
        <v>24261750</v>
      </c>
      <c r="F67" s="59"/>
      <c r="G67" s="59"/>
      <c r="H67" s="59"/>
      <c r="I67" s="59"/>
      <c r="J67" s="59"/>
    </row>
    <row r="68" spans="1:10" s="1" customFormat="1" x14ac:dyDescent="0.2">
      <c r="A68" s="158">
        <v>58</v>
      </c>
      <c r="B68" s="58" t="s">
        <v>127</v>
      </c>
      <c r="C68" s="50" t="s">
        <v>260</v>
      </c>
      <c r="D68" s="59">
        <f t="shared" si="3"/>
        <v>19489992</v>
      </c>
      <c r="E68" s="59">
        <v>19489992</v>
      </c>
      <c r="F68" s="59"/>
      <c r="G68" s="59"/>
      <c r="H68" s="59"/>
      <c r="I68" s="59"/>
      <c r="J68" s="59"/>
    </row>
    <row r="69" spans="1:10" s="1" customFormat="1" ht="24" x14ac:dyDescent="0.2">
      <c r="A69" s="158">
        <v>59</v>
      </c>
      <c r="B69" s="58" t="s">
        <v>128</v>
      </c>
      <c r="C69" s="50" t="s">
        <v>129</v>
      </c>
      <c r="D69" s="59">
        <f t="shared" si="3"/>
        <v>25707260</v>
      </c>
      <c r="E69" s="59">
        <v>25707260</v>
      </c>
      <c r="F69" s="59"/>
      <c r="G69" s="59"/>
      <c r="H69" s="59"/>
      <c r="I69" s="59"/>
      <c r="J69" s="59"/>
    </row>
    <row r="70" spans="1:10" s="1" customFormat="1" ht="23.25" customHeight="1" x14ac:dyDescent="0.2">
      <c r="A70" s="158">
        <v>60</v>
      </c>
      <c r="B70" s="58" t="s">
        <v>130</v>
      </c>
      <c r="C70" s="50" t="s">
        <v>261</v>
      </c>
      <c r="D70" s="59">
        <f t="shared" si="3"/>
        <v>35359005</v>
      </c>
      <c r="E70" s="59">
        <v>35359005</v>
      </c>
      <c r="F70" s="59"/>
      <c r="G70" s="59"/>
      <c r="H70" s="59"/>
      <c r="I70" s="59"/>
      <c r="J70" s="59"/>
    </row>
    <row r="71" spans="1:10" s="1" customFormat="1" ht="27.75" customHeight="1" x14ac:dyDescent="0.2">
      <c r="A71" s="158">
        <v>61</v>
      </c>
      <c r="B71" s="159" t="s">
        <v>131</v>
      </c>
      <c r="C71" s="50" t="s">
        <v>250</v>
      </c>
      <c r="D71" s="59">
        <f t="shared" si="3"/>
        <v>16592797</v>
      </c>
      <c r="E71" s="59">
        <v>16592797</v>
      </c>
      <c r="F71" s="59"/>
      <c r="G71" s="59"/>
      <c r="H71" s="59"/>
      <c r="I71" s="59"/>
      <c r="J71" s="59"/>
    </row>
    <row r="72" spans="1:10" s="1" customFormat="1" ht="24" x14ac:dyDescent="0.2">
      <c r="A72" s="158">
        <v>62</v>
      </c>
      <c r="B72" s="58" t="s">
        <v>132</v>
      </c>
      <c r="C72" s="50" t="s">
        <v>262</v>
      </c>
      <c r="D72" s="59">
        <f t="shared" si="3"/>
        <v>0</v>
      </c>
      <c r="E72" s="59">
        <v>0</v>
      </c>
      <c r="F72" s="59"/>
      <c r="G72" s="59"/>
      <c r="H72" s="59"/>
      <c r="I72" s="59"/>
      <c r="J72" s="59"/>
    </row>
    <row r="73" spans="1:10" s="1" customFormat="1" ht="24" x14ac:dyDescent="0.2">
      <c r="A73" s="158">
        <v>63</v>
      </c>
      <c r="B73" s="58" t="s">
        <v>133</v>
      </c>
      <c r="C73" s="50" t="s">
        <v>263</v>
      </c>
      <c r="D73" s="59">
        <f t="shared" si="3"/>
        <v>0</v>
      </c>
      <c r="E73" s="59">
        <v>0</v>
      </c>
      <c r="F73" s="59"/>
      <c r="G73" s="59"/>
      <c r="H73" s="59"/>
      <c r="I73" s="59"/>
      <c r="J73" s="59"/>
    </row>
    <row r="74" spans="1:10" s="1" customFormat="1" x14ac:dyDescent="0.2">
      <c r="A74" s="158">
        <v>64</v>
      </c>
      <c r="B74" s="58" t="s">
        <v>134</v>
      </c>
      <c r="C74" s="50" t="s">
        <v>264</v>
      </c>
      <c r="D74" s="59">
        <f t="shared" si="3"/>
        <v>46691553</v>
      </c>
      <c r="E74" s="59">
        <v>46691553</v>
      </c>
      <c r="F74" s="59"/>
      <c r="G74" s="59"/>
      <c r="H74" s="59"/>
      <c r="I74" s="59"/>
      <c r="J74" s="59"/>
    </row>
    <row r="75" spans="1:10" s="1" customFormat="1" x14ac:dyDescent="0.2">
      <c r="A75" s="158">
        <v>65</v>
      </c>
      <c r="B75" s="58" t="s">
        <v>135</v>
      </c>
      <c r="C75" s="50" t="s">
        <v>53</v>
      </c>
      <c r="D75" s="59">
        <f t="shared" ref="D75:D93" si="4">E75+J75</f>
        <v>27856113</v>
      </c>
      <c r="E75" s="59">
        <v>27856113</v>
      </c>
      <c r="F75" s="59"/>
      <c r="G75" s="59"/>
      <c r="H75" s="59"/>
      <c r="I75" s="59"/>
      <c r="J75" s="59"/>
    </row>
    <row r="76" spans="1:10" s="1" customFormat="1" x14ac:dyDescent="0.2">
      <c r="A76" s="158">
        <v>66</v>
      </c>
      <c r="B76" s="58" t="s">
        <v>136</v>
      </c>
      <c r="C76" s="50" t="s">
        <v>265</v>
      </c>
      <c r="D76" s="59">
        <f t="shared" si="4"/>
        <v>70216959</v>
      </c>
      <c r="E76" s="162">
        <v>70216959</v>
      </c>
      <c r="F76" s="59">
        <v>213040</v>
      </c>
      <c r="G76" s="59"/>
      <c r="H76" s="59"/>
      <c r="I76" s="59"/>
      <c r="J76" s="59"/>
    </row>
    <row r="77" spans="1:10" s="1" customFormat="1" ht="24" x14ac:dyDescent="0.2">
      <c r="A77" s="158">
        <v>67</v>
      </c>
      <c r="B77" s="58" t="s">
        <v>137</v>
      </c>
      <c r="C77" s="50" t="s">
        <v>266</v>
      </c>
      <c r="D77" s="59">
        <f t="shared" si="4"/>
        <v>0</v>
      </c>
      <c r="E77" s="59">
        <v>0</v>
      </c>
      <c r="F77" s="59"/>
      <c r="G77" s="59"/>
      <c r="H77" s="59"/>
      <c r="I77" s="59"/>
      <c r="J77" s="59"/>
    </row>
    <row r="78" spans="1:10" s="1" customFormat="1" ht="24" x14ac:dyDescent="0.2">
      <c r="A78" s="158">
        <v>68</v>
      </c>
      <c r="B78" s="58" t="s">
        <v>138</v>
      </c>
      <c r="C78" s="50" t="s">
        <v>267</v>
      </c>
      <c r="D78" s="59">
        <f t="shared" si="4"/>
        <v>0</v>
      </c>
      <c r="E78" s="59">
        <v>0</v>
      </c>
      <c r="F78" s="59"/>
      <c r="G78" s="59"/>
      <c r="H78" s="59"/>
      <c r="I78" s="59"/>
      <c r="J78" s="59"/>
    </row>
    <row r="79" spans="1:10" s="1" customFormat="1" ht="24" x14ac:dyDescent="0.2">
      <c r="A79" s="158">
        <v>69</v>
      </c>
      <c r="B79" s="58" t="s">
        <v>139</v>
      </c>
      <c r="C79" s="50" t="s">
        <v>268</v>
      </c>
      <c r="D79" s="59">
        <f t="shared" si="4"/>
        <v>0</v>
      </c>
      <c r="E79" s="59">
        <v>0</v>
      </c>
      <c r="F79" s="59"/>
      <c r="G79" s="59"/>
      <c r="H79" s="59"/>
      <c r="I79" s="59"/>
      <c r="J79" s="59"/>
    </row>
    <row r="80" spans="1:10" s="1" customFormat="1" ht="24" x14ac:dyDescent="0.2">
      <c r="A80" s="158">
        <v>70</v>
      </c>
      <c r="B80" s="58" t="s">
        <v>140</v>
      </c>
      <c r="C80" s="50" t="s">
        <v>269</v>
      </c>
      <c r="D80" s="59">
        <f t="shared" si="4"/>
        <v>0</v>
      </c>
      <c r="E80" s="59">
        <v>0</v>
      </c>
      <c r="F80" s="59"/>
      <c r="G80" s="59"/>
      <c r="H80" s="59"/>
      <c r="I80" s="59"/>
      <c r="J80" s="59"/>
    </row>
    <row r="81" spans="1:10" s="1" customFormat="1" ht="24" x14ac:dyDescent="0.2">
      <c r="A81" s="158">
        <v>71</v>
      </c>
      <c r="B81" s="58" t="s">
        <v>141</v>
      </c>
      <c r="C81" s="50" t="s">
        <v>270</v>
      </c>
      <c r="D81" s="59">
        <f t="shared" si="4"/>
        <v>0</v>
      </c>
      <c r="E81" s="59">
        <v>0</v>
      </c>
      <c r="F81" s="59"/>
      <c r="G81" s="59"/>
      <c r="H81" s="59"/>
      <c r="I81" s="59"/>
      <c r="J81" s="59"/>
    </row>
    <row r="82" spans="1:10" s="1" customFormat="1" ht="24" x14ac:dyDescent="0.2">
      <c r="A82" s="158">
        <v>72</v>
      </c>
      <c r="B82" s="58" t="s">
        <v>142</v>
      </c>
      <c r="C82" s="50" t="s">
        <v>271</v>
      </c>
      <c r="D82" s="59">
        <f t="shared" si="4"/>
        <v>0</v>
      </c>
      <c r="E82" s="59">
        <v>0</v>
      </c>
      <c r="F82" s="59"/>
      <c r="G82" s="59"/>
      <c r="H82" s="59"/>
      <c r="I82" s="59"/>
      <c r="J82" s="59"/>
    </row>
    <row r="83" spans="1:10" s="1" customFormat="1" ht="24" x14ac:dyDescent="0.2">
      <c r="A83" s="158">
        <v>73</v>
      </c>
      <c r="B83" s="58" t="s">
        <v>143</v>
      </c>
      <c r="C83" s="50" t="s">
        <v>272</v>
      </c>
      <c r="D83" s="59">
        <f t="shared" si="4"/>
        <v>0</v>
      </c>
      <c r="E83" s="59">
        <v>0</v>
      </c>
      <c r="F83" s="59"/>
      <c r="G83" s="59"/>
      <c r="H83" s="59"/>
      <c r="I83" s="59"/>
      <c r="J83" s="59"/>
    </row>
    <row r="84" spans="1:10" s="1" customFormat="1" x14ac:dyDescent="0.2">
      <c r="A84" s="158">
        <v>74</v>
      </c>
      <c r="B84" s="159" t="s">
        <v>144</v>
      </c>
      <c r="C84" s="50" t="s">
        <v>145</v>
      </c>
      <c r="D84" s="59">
        <f t="shared" si="4"/>
        <v>52622104</v>
      </c>
      <c r="E84" s="59">
        <v>52622104</v>
      </c>
      <c r="F84" s="59"/>
      <c r="G84" s="59"/>
      <c r="H84" s="59"/>
      <c r="I84" s="59"/>
      <c r="J84" s="59"/>
    </row>
    <row r="85" spans="1:10" s="1" customFormat="1" x14ac:dyDescent="0.2">
      <c r="A85" s="158">
        <v>75</v>
      </c>
      <c r="B85" s="58" t="s">
        <v>146</v>
      </c>
      <c r="C85" s="50" t="s">
        <v>273</v>
      </c>
      <c r="D85" s="59">
        <f t="shared" si="4"/>
        <v>91236650</v>
      </c>
      <c r="E85" s="59">
        <v>91236650</v>
      </c>
      <c r="F85" s="59"/>
      <c r="G85" s="59"/>
      <c r="H85" s="59"/>
      <c r="I85" s="59"/>
      <c r="J85" s="59"/>
    </row>
    <row r="86" spans="1:10" s="1" customFormat="1" x14ac:dyDescent="0.2">
      <c r="A86" s="158">
        <v>76</v>
      </c>
      <c r="B86" s="159" t="s">
        <v>147</v>
      </c>
      <c r="C86" s="50" t="s">
        <v>36</v>
      </c>
      <c r="D86" s="59">
        <f t="shared" si="4"/>
        <v>56674279</v>
      </c>
      <c r="E86" s="59">
        <v>56674279</v>
      </c>
      <c r="F86" s="59"/>
      <c r="G86" s="59"/>
      <c r="H86" s="59"/>
      <c r="I86" s="59"/>
      <c r="J86" s="59"/>
    </row>
    <row r="87" spans="1:10" s="1" customFormat="1" x14ac:dyDescent="0.2">
      <c r="A87" s="158">
        <v>77</v>
      </c>
      <c r="B87" s="58" t="s">
        <v>148</v>
      </c>
      <c r="C87" s="50" t="s">
        <v>38</v>
      </c>
      <c r="D87" s="59">
        <f t="shared" si="4"/>
        <v>18886304</v>
      </c>
      <c r="E87" s="59">
        <v>18886304</v>
      </c>
      <c r="F87" s="59"/>
      <c r="G87" s="59"/>
      <c r="H87" s="59"/>
      <c r="I87" s="59"/>
      <c r="J87" s="59"/>
    </row>
    <row r="88" spans="1:10" s="1" customFormat="1" ht="13.5" customHeight="1" x14ac:dyDescent="0.2">
      <c r="A88" s="158">
        <v>78</v>
      </c>
      <c r="B88" s="58" t="s">
        <v>149</v>
      </c>
      <c r="C88" s="50" t="s">
        <v>37</v>
      </c>
      <c r="D88" s="59">
        <f t="shared" si="4"/>
        <v>103543259</v>
      </c>
      <c r="E88" s="59">
        <v>103543259</v>
      </c>
      <c r="F88" s="59">
        <v>17405382</v>
      </c>
      <c r="G88" s="59"/>
      <c r="H88" s="59"/>
      <c r="I88" s="59"/>
      <c r="J88" s="59"/>
    </row>
    <row r="89" spans="1:10" s="1" customFormat="1" ht="14.25" customHeight="1" x14ac:dyDescent="0.2">
      <c r="A89" s="158">
        <v>79</v>
      </c>
      <c r="B89" s="58" t="s">
        <v>150</v>
      </c>
      <c r="C89" s="50" t="s">
        <v>52</v>
      </c>
      <c r="D89" s="59">
        <f t="shared" si="4"/>
        <v>18568723</v>
      </c>
      <c r="E89" s="59">
        <v>18568723</v>
      </c>
      <c r="F89" s="59"/>
      <c r="G89" s="59"/>
      <c r="H89" s="59"/>
      <c r="I89" s="59"/>
      <c r="J89" s="59"/>
    </row>
    <row r="90" spans="1:10" s="1" customFormat="1" x14ac:dyDescent="0.2">
      <c r="A90" s="158">
        <v>80</v>
      </c>
      <c r="B90" s="58" t="s">
        <v>151</v>
      </c>
      <c r="C90" s="50" t="s">
        <v>254</v>
      </c>
      <c r="D90" s="59">
        <f t="shared" si="4"/>
        <v>69978316</v>
      </c>
      <c r="E90" s="59">
        <v>69978316</v>
      </c>
      <c r="F90" s="59"/>
      <c r="G90" s="59"/>
      <c r="H90" s="59"/>
      <c r="I90" s="59"/>
      <c r="J90" s="59"/>
    </row>
    <row r="91" spans="1:10" s="1" customFormat="1" x14ac:dyDescent="0.2">
      <c r="A91" s="158">
        <v>81</v>
      </c>
      <c r="B91" s="58" t="s">
        <v>152</v>
      </c>
      <c r="C91" s="10" t="s">
        <v>380</v>
      </c>
      <c r="D91" s="59">
        <f>E91+J91</f>
        <v>7426708</v>
      </c>
      <c r="E91" s="59">
        <v>7426708</v>
      </c>
      <c r="F91" s="59"/>
      <c r="G91" s="59"/>
      <c r="H91" s="59"/>
      <c r="I91" s="59"/>
      <c r="J91" s="59"/>
    </row>
    <row r="92" spans="1:10" s="1" customFormat="1" x14ac:dyDescent="0.2">
      <c r="A92" s="158">
        <v>82</v>
      </c>
      <c r="B92" s="58" t="s">
        <v>153</v>
      </c>
      <c r="C92" s="50" t="s">
        <v>287</v>
      </c>
      <c r="D92" s="59">
        <f t="shared" si="4"/>
        <v>0</v>
      </c>
      <c r="E92" s="59">
        <v>0</v>
      </c>
      <c r="F92" s="59"/>
      <c r="G92" s="59"/>
      <c r="H92" s="59"/>
      <c r="I92" s="59"/>
      <c r="J92" s="59"/>
    </row>
    <row r="93" spans="1:10" s="1" customFormat="1" ht="24" x14ac:dyDescent="0.2">
      <c r="A93" s="199">
        <v>83</v>
      </c>
      <c r="B93" s="200" t="s">
        <v>154</v>
      </c>
      <c r="C93" s="64" t="s">
        <v>274</v>
      </c>
      <c r="D93" s="59">
        <f t="shared" si="4"/>
        <v>205848711</v>
      </c>
      <c r="E93" s="59">
        <v>205848711</v>
      </c>
      <c r="F93" s="59"/>
      <c r="G93" s="59"/>
      <c r="H93" s="59"/>
      <c r="I93" s="59"/>
      <c r="J93" s="59"/>
    </row>
    <row r="94" spans="1:10" s="1" customFormat="1" ht="36" x14ac:dyDescent="0.2">
      <c r="A94" s="199"/>
      <c r="B94" s="200"/>
      <c r="C94" s="10" t="s">
        <v>378</v>
      </c>
      <c r="D94" s="68"/>
      <c r="E94" s="68"/>
      <c r="F94" s="59"/>
      <c r="G94" s="59"/>
      <c r="H94" s="59"/>
      <c r="I94" s="59"/>
      <c r="J94" s="59"/>
    </row>
    <row r="95" spans="1:10" s="1" customFormat="1" ht="24" x14ac:dyDescent="0.2">
      <c r="A95" s="199"/>
      <c r="B95" s="200"/>
      <c r="C95" s="10" t="s">
        <v>275</v>
      </c>
      <c r="D95" s="59">
        <f>E97+J95</f>
        <v>0</v>
      </c>
      <c r="E95" s="59"/>
      <c r="F95" s="59"/>
      <c r="G95" s="59"/>
      <c r="H95" s="59"/>
      <c r="I95" s="59"/>
      <c r="J95" s="59"/>
    </row>
    <row r="96" spans="1:10" s="1" customFormat="1" ht="36" x14ac:dyDescent="0.2">
      <c r="A96" s="199"/>
      <c r="B96" s="200"/>
      <c r="C96" s="79" t="s">
        <v>379</v>
      </c>
      <c r="D96" s="59">
        <f>E96+J94</f>
        <v>205848711</v>
      </c>
      <c r="E96" s="59">
        <v>205848711</v>
      </c>
      <c r="F96" s="59"/>
      <c r="G96" s="59"/>
      <c r="H96" s="59"/>
      <c r="I96" s="59"/>
      <c r="J96" s="59"/>
    </row>
    <row r="97" spans="1:10" s="1" customFormat="1" ht="24" x14ac:dyDescent="0.2">
      <c r="A97" s="158">
        <v>84</v>
      </c>
      <c r="B97" s="58" t="s">
        <v>155</v>
      </c>
      <c r="C97" s="50" t="s">
        <v>51</v>
      </c>
      <c r="D97" s="59">
        <f t="shared" ref="D97:D128" si="5">E97+J97</f>
        <v>0</v>
      </c>
      <c r="E97" s="59"/>
      <c r="F97" s="59"/>
      <c r="G97" s="59"/>
      <c r="H97" s="59"/>
      <c r="I97" s="59"/>
      <c r="J97" s="59"/>
    </row>
    <row r="98" spans="1:10" s="1" customFormat="1" x14ac:dyDescent="0.2">
      <c r="A98" s="158">
        <v>85</v>
      </c>
      <c r="B98" s="58" t="s">
        <v>156</v>
      </c>
      <c r="C98" s="50" t="s">
        <v>157</v>
      </c>
      <c r="D98" s="59">
        <f t="shared" si="5"/>
        <v>1332001</v>
      </c>
      <c r="E98" s="51">
        <v>1332001</v>
      </c>
      <c r="F98" s="160"/>
      <c r="G98" s="160"/>
      <c r="H98" s="160"/>
      <c r="I98" s="160"/>
      <c r="J98" s="160"/>
    </row>
    <row r="99" spans="1:10" s="1" customFormat="1" x14ac:dyDescent="0.2">
      <c r="A99" s="158">
        <v>86</v>
      </c>
      <c r="B99" s="159" t="s">
        <v>158</v>
      </c>
      <c r="C99" s="50" t="s">
        <v>159</v>
      </c>
      <c r="D99" s="59">
        <f t="shared" si="5"/>
        <v>15940594</v>
      </c>
      <c r="E99" s="51">
        <v>15940594</v>
      </c>
      <c r="F99" s="160"/>
      <c r="G99" s="160"/>
      <c r="H99" s="160"/>
      <c r="I99" s="160"/>
      <c r="J99" s="160"/>
    </row>
    <row r="100" spans="1:10" s="1" customFormat="1" x14ac:dyDescent="0.2">
      <c r="A100" s="158">
        <v>87</v>
      </c>
      <c r="B100" s="58" t="s">
        <v>160</v>
      </c>
      <c r="C100" s="50" t="s">
        <v>28</v>
      </c>
      <c r="D100" s="59">
        <f t="shared" si="5"/>
        <v>10596704</v>
      </c>
      <c r="E100" s="52">
        <v>10596704</v>
      </c>
      <c r="F100" s="160"/>
      <c r="G100" s="160"/>
      <c r="H100" s="160"/>
      <c r="I100" s="160"/>
      <c r="J100" s="160"/>
    </row>
    <row r="101" spans="1:10" s="1" customFormat="1" x14ac:dyDescent="0.2">
      <c r="A101" s="158">
        <v>88</v>
      </c>
      <c r="B101" s="159" t="s">
        <v>161</v>
      </c>
      <c r="C101" s="50" t="s">
        <v>12</v>
      </c>
      <c r="D101" s="59">
        <f t="shared" si="5"/>
        <v>10555840</v>
      </c>
      <c r="E101" s="51">
        <v>10555840</v>
      </c>
      <c r="F101" s="160"/>
      <c r="G101" s="160"/>
      <c r="H101" s="160"/>
      <c r="I101" s="160"/>
      <c r="J101" s="160"/>
    </row>
    <row r="102" spans="1:10" s="1" customFormat="1" x14ac:dyDescent="0.2">
      <c r="A102" s="158">
        <v>89</v>
      </c>
      <c r="B102" s="159" t="s">
        <v>162</v>
      </c>
      <c r="C102" s="50" t="s">
        <v>27</v>
      </c>
      <c r="D102" s="59">
        <f t="shared" si="5"/>
        <v>29161157</v>
      </c>
      <c r="E102" s="51">
        <v>29161157</v>
      </c>
      <c r="F102" s="160"/>
      <c r="G102" s="160"/>
      <c r="H102" s="160"/>
      <c r="I102" s="160"/>
      <c r="J102" s="160"/>
    </row>
    <row r="103" spans="1:10" s="1" customFormat="1" x14ac:dyDescent="0.2">
      <c r="A103" s="158">
        <v>90</v>
      </c>
      <c r="B103" s="58" t="s">
        <v>163</v>
      </c>
      <c r="C103" s="50" t="s">
        <v>45</v>
      </c>
      <c r="D103" s="59">
        <f t="shared" si="5"/>
        <v>12900463</v>
      </c>
      <c r="E103" s="52">
        <v>12900463</v>
      </c>
      <c r="F103" s="160"/>
      <c r="G103" s="160"/>
      <c r="H103" s="160"/>
      <c r="I103" s="160"/>
      <c r="J103" s="160"/>
    </row>
    <row r="104" spans="1:10" s="1" customFormat="1" x14ac:dyDescent="0.2">
      <c r="A104" s="158">
        <v>91</v>
      </c>
      <c r="B104" s="58" t="s">
        <v>164</v>
      </c>
      <c r="C104" s="50" t="s">
        <v>33</v>
      </c>
      <c r="D104" s="59">
        <f t="shared" si="5"/>
        <v>16105523</v>
      </c>
      <c r="E104" s="51">
        <v>16105523</v>
      </c>
      <c r="F104" s="160"/>
      <c r="G104" s="160"/>
      <c r="H104" s="160"/>
      <c r="I104" s="160"/>
      <c r="J104" s="160"/>
    </row>
    <row r="105" spans="1:10" s="1" customFormat="1" x14ac:dyDescent="0.2">
      <c r="A105" s="158">
        <v>92</v>
      </c>
      <c r="B105" s="58" t="s">
        <v>165</v>
      </c>
      <c r="C105" s="50" t="s">
        <v>29</v>
      </c>
      <c r="D105" s="59">
        <f t="shared" si="5"/>
        <v>33546000</v>
      </c>
      <c r="E105" s="52">
        <v>33546000</v>
      </c>
      <c r="F105" s="160"/>
      <c r="G105" s="160"/>
      <c r="H105" s="160"/>
      <c r="I105" s="160"/>
      <c r="J105" s="160"/>
    </row>
    <row r="106" spans="1:10" s="1" customFormat="1" x14ac:dyDescent="0.2">
      <c r="A106" s="158">
        <v>93</v>
      </c>
      <c r="B106" s="58" t="s">
        <v>166</v>
      </c>
      <c r="C106" s="50" t="s">
        <v>30</v>
      </c>
      <c r="D106" s="59">
        <f t="shared" si="5"/>
        <v>29031328</v>
      </c>
      <c r="E106" s="51">
        <v>29031328</v>
      </c>
      <c r="F106" s="160"/>
      <c r="G106" s="160"/>
      <c r="H106" s="160"/>
      <c r="I106" s="160"/>
      <c r="J106" s="160"/>
    </row>
    <row r="107" spans="1:10" s="1" customFormat="1" x14ac:dyDescent="0.2">
      <c r="A107" s="158">
        <v>94</v>
      </c>
      <c r="B107" s="159" t="s">
        <v>167</v>
      </c>
      <c r="C107" s="50" t="s">
        <v>14</v>
      </c>
      <c r="D107" s="59">
        <f t="shared" si="5"/>
        <v>9774945</v>
      </c>
      <c r="E107" s="51">
        <v>9774945</v>
      </c>
      <c r="F107" s="160"/>
      <c r="G107" s="160"/>
      <c r="H107" s="160"/>
      <c r="I107" s="160"/>
      <c r="J107" s="160"/>
    </row>
    <row r="108" spans="1:10" s="1" customFormat="1" x14ac:dyDescent="0.2">
      <c r="A108" s="158">
        <v>95</v>
      </c>
      <c r="B108" s="58" t="s">
        <v>168</v>
      </c>
      <c r="C108" s="50" t="s">
        <v>31</v>
      </c>
      <c r="D108" s="59">
        <f t="shared" si="5"/>
        <v>15702850</v>
      </c>
      <c r="E108" s="53">
        <v>15702850</v>
      </c>
      <c r="F108" s="160"/>
      <c r="G108" s="160"/>
      <c r="H108" s="160"/>
      <c r="I108" s="160"/>
      <c r="J108" s="160"/>
    </row>
    <row r="109" spans="1:10" s="1" customFormat="1" ht="12" customHeight="1" x14ac:dyDescent="0.2">
      <c r="A109" s="158">
        <v>96</v>
      </c>
      <c r="B109" s="58" t="s">
        <v>169</v>
      </c>
      <c r="C109" s="50" t="s">
        <v>15</v>
      </c>
      <c r="D109" s="59">
        <f t="shared" si="5"/>
        <v>15022806</v>
      </c>
      <c r="E109" s="52">
        <v>15022806</v>
      </c>
      <c r="F109" s="160"/>
      <c r="G109" s="160"/>
      <c r="H109" s="160"/>
      <c r="I109" s="160"/>
      <c r="J109" s="160"/>
    </row>
    <row r="110" spans="1:10" s="1" customFormat="1" x14ac:dyDescent="0.2">
      <c r="A110" s="158">
        <v>97</v>
      </c>
      <c r="B110" s="58" t="s">
        <v>170</v>
      </c>
      <c r="C110" s="50" t="s">
        <v>13</v>
      </c>
      <c r="D110" s="59">
        <f t="shared" si="5"/>
        <v>20290119</v>
      </c>
      <c r="E110" s="51">
        <v>20290119</v>
      </c>
      <c r="F110" s="160">
        <v>90485</v>
      </c>
      <c r="G110" s="160"/>
      <c r="H110" s="160">
        <v>565437.11</v>
      </c>
      <c r="I110" s="160"/>
      <c r="J110" s="160"/>
    </row>
    <row r="111" spans="1:10" s="1" customFormat="1" x14ac:dyDescent="0.2">
      <c r="A111" s="158">
        <v>98</v>
      </c>
      <c r="B111" s="159" t="s">
        <v>171</v>
      </c>
      <c r="C111" s="50" t="s">
        <v>32</v>
      </c>
      <c r="D111" s="59">
        <f t="shared" si="5"/>
        <v>12159513</v>
      </c>
      <c r="E111" s="53">
        <v>12159513</v>
      </c>
      <c r="F111" s="160"/>
      <c r="G111" s="160"/>
      <c r="H111" s="160"/>
      <c r="I111" s="160"/>
      <c r="J111" s="160"/>
    </row>
    <row r="112" spans="1:10" s="1" customFormat="1" x14ac:dyDescent="0.2">
      <c r="A112" s="158">
        <v>99</v>
      </c>
      <c r="B112" s="159" t="s">
        <v>172</v>
      </c>
      <c r="C112" s="50" t="s">
        <v>55</v>
      </c>
      <c r="D112" s="59">
        <f t="shared" si="5"/>
        <v>15800299</v>
      </c>
      <c r="E112" s="51">
        <v>15800299</v>
      </c>
      <c r="F112" s="160"/>
      <c r="G112" s="160"/>
      <c r="H112" s="160"/>
      <c r="I112" s="160"/>
      <c r="J112" s="160"/>
    </row>
    <row r="113" spans="1:10" s="1" customFormat="1" x14ac:dyDescent="0.2">
      <c r="A113" s="158">
        <v>100</v>
      </c>
      <c r="B113" s="58" t="s">
        <v>173</v>
      </c>
      <c r="C113" s="50" t="s">
        <v>34</v>
      </c>
      <c r="D113" s="59">
        <f t="shared" si="5"/>
        <v>29621493</v>
      </c>
      <c r="E113" s="51">
        <v>29621493</v>
      </c>
      <c r="F113" s="160"/>
      <c r="G113" s="160"/>
      <c r="H113" s="160"/>
      <c r="I113" s="160"/>
      <c r="J113" s="160"/>
    </row>
    <row r="114" spans="1:10" s="1" customFormat="1" x14ac:dyDescent="0.2">
      <c r="A114" s="158">
        <v>101</v>
      </c>
      <c r="B114" s="58" t="s">
        <v>174</v>
      </c>
      <c r="C114" s="50" t="s">
        <v>243</v>
      </c>
      <c r="D114" s="59">
        <f t="shared" si="5"/>
        <v>13286121</v>
      </c>
      <c r="E114" s="52">
        <v>13286121</v>
      </c>
      <c r="F114" s="160"/>
      <c r="G114" s="160"/>
      <c r="H114" s="160"/>
      <c r="I114" s="160"/>
      <c r="J114" s="160"/>
    </row>
    <row r="115" spans="1:10" s="1" customFormat="1" ht="13.5" customHeight="1" x14ac:dyDescent="0.2">
      <c r="A115" s="158">
        <v>102</v>
      </c>
      <c r="B115" s="58" t="s">
        <v>175</v>
      </c>
      <c r="C115" s="50" t="s">
        <v>176</v>
      </c>
      <c r="D115" s="59">
        <f t="shared" si="5"/>
        <v>0</v>
      </c>
      <c r="E115" s="53">
        <v>0</v>
      </c>
      <c r="F115" s="160"/>
      <c r="G115" s="160"/>
      <c r="H115" s="160"/>
      <c r="I115" s="160"/>
      <c r="J115" s="160"/>
    </row>
    <row r="116" spans="1:10" s="1" customFormat="1" x14ac:dyDescent="0.2">
      <c r="A116" s="158">
        <v>103</v>
      </c>
      <c r="B116" s="58" t="s">
        <v>177</v>
      </c>
      <c r="C116" s="50" t="s">
        <v>178</v>
      </c>
      <c r="D116" s="59">
        <f t="shared" si="5"/>
        <v>106757563</v>
      </c>
      <c r="E116" s="53">
        <v>106757563</v>
      </c>
      <c r="F116" s="160"/>
      <c r="G116" s="160">
        <v>106757563</v>
      </c>
      <c r="H116" s="160"/>
      <c r="I116" s="160"/>
      <c r="J116" s="160"/>
    </row>
    <row r="117" spans="1:10" s="1" customFormat="1" x14ac:dyDescent="0.2">
      <c r="A117" s="158">
        <v>104</v>
      </c>
      <c r="B117" s="159" t="s">
        <v>179</v>
      </c>
      <c r="C117" s="50" t="s">
        <v>180</v>
      </c>
      <c r="D117" s="59">
        <f t="shared" si="5"/>
        <v>0</v>
      </c>
      <c r="E117" s="160">
        <v>0</v>
      </c>
      <c r="F117" s="160"/>
      <c r="G117" s="160">
        <v>0</v>
      </c>
      <c r="H117" s="160"/>
      <c r="I117" s="160"/>
      <c r="J117" s="160"/>
    </row>
    <row r="118" spans="1:10" s="1" customFormat="1" x14ac:dyDescent="0.2">
      <c r="A118" s="158">
        <v>105</v>
      </c>
      <c r="B118" s="159" t="s">
        <v>181</v>
      </c>
      <c r="C118" s="50" t="s">
        <v>182</v>
      </c>
      <c r="D118" s="59">
        <f t="shared" si="5"/>
        <v>211043</v>
      </c>
      <c r="E118" s="51">
        <v>211043</v>
      </c>
      <c r="F118" s="160"/>
      <c r="G118" s="160">
        <v>0</v>
      </c>
      <c r="H118" s="160"/>
      <c r="I118" s="160"/>
      <c r="J118" s="160"/>
    </row>
    <row r="119" spans="1:10" s="1" customFormat="1" ht="12.75" customHeight="1" x14ac:dyDescent="0.2">
      <c r="A119" s="158">
        <v>106</v>
      </c>
      <c r="B119" s="159" t="s">
        <v>183</v>
      </c>
      <c r="C119" s="50" t="s">
        <v>184</v>
      </c>
      <c r="D119" s="59">
        <f t="shared" si="5"/>
        <v>151795</v>
      </c>
      <c r="E119" s="52">
        <v>151795</v>
      </c>
      <c r="F119" s="160"/>
      <c r="G119" s="160">
        <v>0</v>
      </c>
      <c r="H119" s="160"/>
      <c r="I119" s="160"/>
      <c r="J119" s="160"/>
    </row>
    <row r="120" spans="1:10" s="1" customFormat="1" ht="24" x14ac:dyDescent="0.2">
      <c r="A120" s="158">
        <v>107</v>
      </c>
      <c r="B120" s="159" t="s">
        <v>185</v>
      </c>
      <c r="C120" s="50" t="s">
        <v>186</v>
      </c>
      <c r="D120" s="59">
        <f t="shared" si="5"/>
        <v>275461</v>
      </c>
      <c r="E120" s="53">
        <v>275461</v>
      </c>
      <c r="F120" s="160"/>
      <c r="G120" s="160">
        <v>0</v>
      </c>
      <c r="H120" s="160"/>
      <c r="I120" s="160"/>
      <c r="J120" s="160"/>
    </row>
    <row r="121" spans="1:10" s="1" customFormat="1" x14ac:dyDescent="0.2">
      <c r="A121" s="158">
        <v>108</v>
      </c>
      <c r="B121" s="159" t="s">
        <v>187</v>
      </c>
      <c r="C121" s="50" t="s">
        <v>188</v>
      </c>
      <c r="D121" s="59">
        <f t="shared" si="5"/>
        <v>0</v>
      </c>
      <c r="E121" s="160">
        <v>0</v>
      </c>
      <c r="F121" s="160"/>
      <c r="G121" s="160">
        <v>0</v>
      </c>
      <c r="H121" s="160"/>
      <c r="I121" s="160"/>
      <c r="J121" s="160"/>
    </row>
    <row r="122" spans="1:10" s="1" customFormat="1" x14ac:dyDescent="0.2">
      <c r="A122" s="158">
        <v>109</v>
      </c>
      <c r="B122" s="159" t="s">
        <v>189</v>
      </c>
      <c r="C122" s="50" t="s">
        <v>190</v>
      </c>
      <c r="D122" s="59">
        <f t="shared" si="5"/>
        <v>21630667</v>
      </c>
      <c r="E122" s="51">
        <v>21630667</v>
      </c>
      <c r="F122" s="160"/>
      <c r="G122" s="160">
        <v>0</v>
      </c>
      <c r="H122" s="65"/>
      <c r="I122" s="51">
        <v>25193314</v>
      </c>
      <c r="J122" s="160"/>
    </row>
    <row r="123" spans="1:10" s="1" customFormat="1" x14ac:dyDescent="0.2">
      <c r="A123" s="158">
        <v>110</v>
      </c>
      <c r="B123" s="158" t="s">
        <v>191</v>
      </c>
      <c r="C123" s="63" t="s">
        <v>192</v>
      </c>
      <c r="D123" s="59">
        <f t="shared" si="5"/>
        <v>0</v>
      </c>
      <c r="E123" s="160">
        <v>0</v>
      </c>
      <c r="F123" s="160"/>
      <c r="G123" s="160">
        <v>0</v>
      </c>
      <c r="H123" s="65"/>
      <c r="I123" s="160"/>
      <c r="J123" s="160"/>
    </row>
    <row r="124" spans="1:10" s="1" customFormat="1" x14ac:dyDescent="0.2">
      <c r="A124" s="158">
        <v>111</v>
      </c>
      <c r="B124" s="158" t="s">
        <v>276</v>
      </c>
      <c r="C124" s="63" t="s">
        <v>252</v>
      </c>
      <c r="D124" s="59">
        <f t="shared" si="5"/>
        <v>0</v>
      </c>
      <c r="E124" s="160">
        <v>0</v>
      </c>
      <c r="F124" s="160"/>
      <c r="G124" s="160">
        <v>0</v>
      </c>
      <c r="H124" s="65"/>
      <c r="I124" s="160"/>
      <c r="J124" s="160"/>
    </row>
    <row r="125" spans="1:10" s="1" customFormat="1" x14ac:dyDescent="0.2">
      <c r="A125" s="158">
        <v>112</v>
      </c>
      <c r="B125" s="58" t="s">
        <v>193</v>
      </c>
      <c r="C125" s="50" t="s">
        <v>194</v>
      </c>
      <c r="D125" s="59">
        <f t="shared" si="5"/>
        <v>50561808</v>
      </c>
      <c r="E125" s="53">
        <v>50561808</v>
      </c>
      <c r="F125" s="160">
        <v>11212665</v>
      </c>
      <c r="G125" s="160">
        <v>39495148</v>
      </c>
      <c r="H125" s="65"/>
      <c r="I125" s="160"/>
      <c r="J125" s="160"/>
    </row>
    <row r="126" spans="1:10" s="1" customFormat="1" ht="11.25" customHeight="1" x14ac:dyDescent="0.2">
      <c r="A126" s="158">
        <v>113</v>
      </c>
      <c r="B126" s="159" t="s">
        <v>195</v>
      </c>
      <c r="C126" s="50" t="s">
        <v>196</v>
      </c>
      <c r="D126" s="59">
        <f t="shared" si="5"/>
        <v>0</v>
      </c>
      <c r="E126" s="160">
        <v>0</v>
      </c>
      <c r="F126" s="160"/>
      <c r="G126" s="160">
        <v>0</v>
      </c>
      <c r="H126" s="65"/>
      <c r="I126" s="160"/>
      <c r="J126" s="160"/>
    </row>
    <row r="127" spans="1:10" s="1" customFormat="1" x14ac:dyDescent="0.2">
      <c r="A127" s="158">
        <v>114</v>
      </c>
      <c r="B127" s="58" t="s">
        <v>197</v>
      </c>
      <c r="C127" s="50" t="s">
        <v>198</v>
      </c>
      <c r="D127" s="59">
        <f t="shared" si="5"/>
        <v>17893985</v>
      </c>
      <c r="E127" s="53">
        <v>17893985</v>
      </c>
      <c r="F127" s="160"/>
      <c r="G127" s="160">
        <v>17893985</v>
      </c>
      <c r="H127" s="65"/>
      <c r="I127" s="160"/>
      <c r="J127" s="160"/>
    </row>
    <row r="128" spans="1:10" s="1" customFormat="1" x14ac:dyDescent="0.2">
      <c r="A128" s="158">
        <v>115</v>
      </c>
      <c r="B128" s="159" t="s">
        <v>199</v>
      </c>
      <c r="C128" s="50" t="s">
        <v>290</v>
      </c>
      <c r="D128" s="59">
        <f t="shared" si="5"/>
        <v>262040</v>
      </c>
      <c r="E128" s="51">
        <v>262040</v>
      </c>
      <c r="F128" s="160"/>
      <c r="G128" s="160">
        <v>0</v>
      </c>
      <c r="H128" s="65"/>
      <c r="I128" s="160"/>
      <c r="J128" s="160"/>
    </row>
    <row r="129" spans="1:10" s="1" customFormat="1" ht="14.25" customHeight="1" x14ac:dyDescent="0.2">
      <c r="A129" s="158">
        <v>116</v>
      </c>
      <c r="B129" s="58" t="s">
        <v>200</v>
      </c>
      <c r="C129" s="50" t="s">
        <v>277</v>
      </c>
      <c r="D129" s="59">
        <f t="shared" ref="D129:D155" si="6">E129+J129</f>
        <v>130088</v>
      </c>
      <c r="E129" s="51">
        <v>130088</v>
      </c>
      <c r="F129" s="160"/>
      <c r="G129" s="160">
        <v>0</v>
      </c>
      <c r="H129" s="65"/>
      <c r="I129" s="160"/>
      <c r="J129" s="160"/>
    </row>
    <row r="130" spans="1:10" s="1" customFormat="1" x14ac:dyDescent="0.2">
      <c r="A130" s="158">
        <v>117</v>
      </c>
      <c r="B130" s="58" t="s">
        <v>201</v>
      </c>
      <c r="C130" s="50" t="s">
        <v>202</v>
      </c>
      <c r="D130" s="59">
        <f t="shared" si="6"/>
        <v>0</v>
      </c>
      <c r="E130" s="160">
        <v>0</v>
      </c>
      <c r="F130" s="160"/>
      <c r="G130" s="160">
        <v>0</v>
      </c>
      <c r="H130" s="65"/>
      <c r="I130" s="160"/>
      <c r="J130" s="160"/>
    </row>
    <row r="131" spans="1:10" s="1" customFormat="1" x14ac:dyDescent="0.2">
      <c r="A131" s="158">
        <v>118</v>
      </c>
      <c r="B131" s="58" t="s">
        <v>203</v>
      </c>
      <c r="C131" s="50" t="s">
        <v>204</v>
      </c>
      <c r="D131" s="59">
        <f t="shared" si="6"/>
        <v>0</v>
      </c>
      <c r="E131" s="160">
        <v>0</v>
      </c>
      <c r="F131" s="160"/>
      <c r="G131" s="160">
        <v>0</v>
      </c>
      <c r="H131" s="65"/>
      <c r="I131" s="160"/>
      <c r="J131" s="160"/>
    </row>
    <row r="132" spans="1:10" s="1" customFormat="1" x14ac:dyDescent="0.2">
      <c r="A132" s="158">
        <v>119</v>
      </c>
      <c r="B132" s="58" t="s">
        <v>205</v>
      </c>
      <c r="C132" s="50" t="s">
        <v>206</v>
      </c>
      <c r="D132" s="59">
        <f t="shared" si="6"/>
        <v>0</v>
      </c>
      <c r="E132" s="160">
        <v>0</v>
      </c>
      <c r="F132" s="160"/>
      <c r="G132" s="160">
        <v>0</v>
      </c>
      <c r="H132" s="65"/>
      <c r="I132" s="160"/>
      <c r="J132" s="160"/>
    </row>
    <row r="133" spans="1:10" s="1" customFormat="1" ht="13.5" customHeight="1" x14ac:dyDescent="0.2">
      <c r="A133" s="158">
        <v>120</v>
      </c>
      <c r="B133" s="58" t="s">
        <v>207</v>
      </c>
      <c r="C133" s="50" t="s">
        <v>208</v>
      </c>
      <c r="D133" s="59">
        <f t="shared" si="6"/>
        <v>48672015</v>
      </c>
      <c r="E133" s="54">
        <v>48672015</v>
      </c>
      <c r="F133" s="160"/>
      <c r="G133" s="160">
        <v>48672014</v>
      </c>
      <c r="H133" s="65"/>
      <c r="I133" s="160"/>
      <c r="J133" s="160"/>
    </row>
    <row r="134" spans="1:10" s="1" customFormat="1" x14ac:dyDescent="0.2">
      <c r="A134" s="158">
        <v>121</v>
      </c>
      <c r="B134" s="159" t="s">
        <v>209</v>
      </c>
      <c r="C134" s="50" t="s">
        <v>210</v>
      </c>
      <c r="D134" s="59">
        <f t="shared" si="6"/>
        <v>0</v>
      </c>
      <c r="E134" s="160">
        <v>0</v>
      </c>
      <c r="F134" s="160"/>
      <c r="G134" s="160">
        <v>0</v>
      </c>
      <c r="H134" s="65"/>
      <c r="I134" s="160"/>
      <c r="J134" s="160"/>
    </row>
    <row r="135" spans="1:10" s="1" customFormat="1" ht="24" x14ac:dyDescent="0.2">
      <c r="A135" s="158">
        <v>122</v>
      </c>
      <c r="B135" s="159" t="s">
        <v>211</v>
      </c>
      <c r="C135" s="50" t="s">
        <v>377</v>
      </c>
      <c r="D135" s="59">
        <f t="shared" si="6"/>
        <v>102792</v>
      </c>
      <c r="E135" s="51">
        <v>102792</v>
      </c>
      <c r="F135" s="160"/>
      <c r="G135" s="160">
        <v>0</v>
      </c>
      <c r="H135" s="65"/>
      <c r="I135" s="160"/>
      <c r="J135" s="160"/>
    </row>
    <row r="136" spans="1:10" s="1" customFormat="1" x14ac:dyDescent="0.2">
      <c r="A136" s="158">
        <v>123</v>
      </c>
      <c r="B136" s="159" t="s">
        <v>212</v>
      </c>
      <c r="C136" s="50" t="s">
        <v>249</v>
      </c>
      <c r="D136" s="59">
        <f t="shared" si="6"/>
        <v>38464214</v>
      </c>
      <c r="E136" s="51">
        <v>38464214</v>
      </c>
      <c r="F136" s="160"/>
      <c r="G136" s="160">
        <v>0</v>
      </c>
      <c r="H136" s="65"/>
      <c r="I136" s="160">
        <v>7939070</v>
      </c>
      <c r="J136" s="160"/>
    </row>
    <row r="137" spans="1:10" s="1" customFormat="1" ht="10.5" customHeight="1" x14ac:dyDescent="0.2">
      <c r="A137" s="158">
        <v>124</v>
      </c>
      <c r="B137" s="159" t="s">
        <v>213</v>
      </c>
      <c r="C137" s="50" t="s">
        <v>214</v>
      </c>
      <c r="D137" s="59">
        <f t="shared" si="6"/>
        <v>3793300473</v>
      </c>
      <c r="E137" s="51">
        <v>3772321463</v>
      </c>
      <c r="F137" s="160">
        <v>3772321463</v>
      </c>
      <c r="G137" s="160">
        <v>0</v>
      </c>
      <c r="H137" s="160"/>
      <c r="I137" s="160"/>
      <c r="J137" s="160">
        <v>20979010</v>
      </c>
    </row>
    <row r="138" spans="1:10" s="1" customFormat="1" x14ac:dyDescent="0.2">
      <c r="A138" s="158">
        <v>125</v>
      </c>
      <c r="B138" s="159" t="s">
        <v>215</v>
      </c>
      <c r="C138" s="50" t="s">
        <v>42</v>
      </c>
      <c r="D138" s="59">
        <f t="shared" si="6"/>
        <v>4117955</v>
      </c>
      <c r="E138" s="51">
        <v>4117955</v>
      </c>
      <c r="F138" s="160"/>
      <c r="G138" s="160">
        <v>0</v>
      </c>
      <c r="H138" s="160"/>
      <c r="I138" s="160"/>
      <c r="J138" s="160"/>
    </row>
    <row r="139" spans="1:10" s="1" customFormat="1" x14ac:dyDescent="0.2">
      <c r="A139" s="158">
        <v>126</v>
      </c>
      <c r="B139" s="58" t="s">
        <v>216</v>
      </c>
      <c r="C139" s="50" t="s">
        <v>48</v>
      </c>
      <c r="D139" s="59">
        <f t="shared" si="6"/>
        <v>64739843</v>
      </c>
      <c r="E139" s="51">
        <v>64739843</v>
      </c>
      <c r="F139" s="160">
        <v>12757770</v>
      </c>
      <c r="G139" s="160">
        <v>0</v>
      </c>
      <c r="H139" s="160"/>
      <c r="I139" s="160"/>
      <c r="J139" s="160"/>
    </row>
    <row r="140" spans="1:10" s="1" customFormat="1" x14ac:dyDescent="0.2">
      <c r="A140" s="158">
        <v>127</v>
      </c>
      <c r="B140" s="58" t="s">
        <v>217</v>
      </c>
      <c r="C140" s="50" t="s">
        <v>253</v>
      </c>
      <c r="D140" s="59">
        <f t="shared" si="6"/>
        <v>41752498</v>
      </c>
      <c r="E140" s="51">
        <v>41752498</v>
      </c>
      <c r="F140" s="160"/>
      <c r="G140" s="160">
        <v>0</v>
      </c>
      <c r="H140" s="160"/>
      <c r="I140" s="160"/>
      <c r="J140" s="160"/>
    </row>
    <row r="141" spans="1:10" s="1" customFormat="1" x14ac:dyDescent="0.2">
      <c r="A141" s="158">
        <v>128</v>
      </c>
      <c r="B141" s="58" t="s">
        <v>218</v>
      </c>
      <c r="C141" s="50" t="s">
        <v>50</v>
      </c>
      <c r="D141" s="59">
        <f t="shared" si="6"/>
        <v>26485292</v>
      </c>
      <c r="E141" s="53">
        <v>26485292</v>
      </c>
      <c r="F141" s="160"/>
      <c r="G141" s="160">
        <v>0</v>
      </c>
      <c r="H141" s="160"/>
      <c r="I141" s="160"/>
      <c r="J141" s="160"/>
    </row>
    <row r="142" spans="1:10" s="1" customFormat="1" x14ac:dyDescent="0.2">
      <c r="A142" s="158">
        <v>129</v>
      </c>
      <c r="B142" s="159" t="s">
        <v>219</v>
      </c>
      <c r="C142" s="50" t="s">
        <v>49</v>
      </c>
      <c r="D142" s="59">
        <f t="shared" si="6"/>
        <v>84796694</v>
      </c>
      <c r="E142" s="53">
        <v>84796694</v>
      </c>
      <c r="F142" s="160"/>
      <c r="G142" s="160">
        <v>82854531</v>
      </c>
      <c r="H142" s="160"/>
      <c r="I142" s="160"/>
      <c r="J142" s="160"/>
    </row>
    <row r="143" spans="1:10" s="1" customFormat="1" x14ac:dyDescent="0.2">
      <c r="A143" s="158">
        <v>130</v>
      </c>
      <c r="B143" s="159" t="s">
        <v>220</v>
      </c>
      <c r="C143" s="50" t="s">
        <v>221</v>
      </c>
      <c r="D143" s="59">
        <f t="shared" si="6"/>
        <v>1892431</v>
      </c>
      <c r="E143" s="51">
        <v>1892431</v>
      </c>
      <c r="F143" s="160"/>
      <c r="G143" s="160">
        <v>0</v>
      </c>
      <c r="H143" s="160"/>
      <c r="I143" s="160"/>
      <c r="J143" s="160"/>
    </row>
    <row r="144" spans="1:10" s="1" customFormat="1" x14ac:dyDescent="0.2">
      <c r="A144" s="158">
        <v>131</v>
      </c>
      <c r="B144" s="159" t="s">
        <v>222</v>
      </c>
      <c r="C144" s="50" t="s">
        <v>43</v>
      </c>
      <c r="D144" s="59">
        <f t="shared" si="6"/>
        <v>9192643</v>
      </c>
      <c r="E144" s="51">
        <v>9192643</v>
      </c>
      <c r="F144" s="160"/>
      <c r="G144" s="160">
        <v>0</v>
      </c>
      <c r="H144" s="160"/>
      <c r="I144" s="160"/>
      <c r="J144" s="160"/>
    </row>
    <row r="145" spans="1:63" s="1" customFormat="1" x14ac:dyDescent="0.2">
      <c r="A145" s="158">
        <v>132</v>
      </c>
      <c r="B145" s="58" t="s">
        <v>223</v>
      </c>
      <c r="C145" s="50" t="s">
        <v>251</v>
      </c>
      <c r="D145" s="59">
        <f t="shared" si="6"/>
        <v>36325728</v>
      </c>
      <c r="E145" s="51">
        <v>36325728</v>
      </c>
      <c r="F145" s="160"/>
      <c r="G145" s="160">
        <v>0</v>
      </c>
      <c r="H145" s="160"/>
      <c r="I145" s="160"/>
      <c r="J145" s="160"/>
    </row>
    <row r="146" spans="1:63" s="1" customFormat="1" x14ac:dyDescent="0.2">
      <c r="A146" s="158">
        <v>133</v>
      </c>
      <c r="B146" s="58" t="s">
        <v>224</v>
      </c>
      <c r="C146" s="50" t="s">
        <v>225</v>
      </c>
      <c r="D146" s="59">
        <f t="shared" si="6"/>
        <v>65888057</v>
      </c>
      <c r="E146" s="51">
        <v>65888057</v>
      </c>
      <c r="F146" s="160"/>
      <c r="G146" s="160">
        <v>0</v>
      </c>
      <c r="H146" s="160"/>
      <c r="I146" s="160"/>
      <c r="J146" s="160"/>
    </row>
    <row r="147" spans="1:63" s="1" customFormat="1" x14ac:dyDescent="0.2">
      <c r="A147" s="158">
        <v>134</v>
      </c>
      <c r="B147" s="159" t="s">
        <v>226</v>
      </c>
      <c r="C147" s="50" t="s">
        <v>227</v>
      </c>
      <c r="D147" s="59">
        <f t="shared" si="6"/>
        <v>21478601</v>
      </c>
      <c r="E147" s="51">
        <v>21478601</v>
      </c>
      <c r="F147" s="160"/>
      <c r="G147" s="160">
        <v>0</v>
      </c>
      <c r="H147" s="160"/>
      <c r="I147" s="160"/>
      <c r="J147" s="160"/>
    </row>
    <row r="148" spans="1:63" s="1" customFormat="1" x14ac:dyDescent="0.2">
      <c r="A148" s="158">
        <v>135</v>
      </c>
      <c r="B148" s="58" t="s">
        <v>228</v>
      </c>
      <c r="C148" s="50" t="s">
        <v>229</v>
      </c>
      <c r="D148" s="59">
        <f t="shared" si="6"/>
        <v>0</v>
      </c>
      <c r="E148" s="160">
        <v>0</v>
      </c>
      <c r="F148" s="160"/>
      <c r="G148" s="160">
        <v>0</v>
      </c>
      <c r="H148" s="160"/>
      <c r="I148" s="160"/>
      <c r="J148" s="160"/>
    </row>
    <row r="149" spans="1:63" s="1" customFormat="1" ht="12.75" x14ac:dyDescent="0.2">
      <c r="A149" s="158">
        <v>136</v>
      </c>
      <c r="B149" s="31" t="s">
        <v>230</v>
      </c>
      <c r="C149" s="66" t="s">
        <v>231</v>
      </c>
      <c r="D149" s="59">
        <v>161662529</v>
      </c>
      <c r="E149" s="51">
        <v>150209430</v>
      </c>
      <c r="F149" s="160">
        <v>150209430</v>
      </c>
      <c r="G149" s="160">
        <v>0</v>
      </c>
      <c r="H149" s="160"/>
      <c r="I149" s="160"/>
      <c r="J149" s="163"/>
    </row>
    <row r="150" spans="1:63" s="1" customFormat="1" ht="12.75" x14ac:dyDescent="0.2">
      <c r="A150" s="158">
        <v>137</v>
      </c>
      <c r="B150" s="31" t="s">
        <v>278</v>
      </c>
      <c r="C150" s="32" t="s">
        <v>279</v>
      </c>
      <c r="D150" s="59"/>
      <c r="E150" s="59"/>
      <c r="F150" s="59"/>
      <c r="G150" s="59"/>
      <c r="H150" s="59"/>
      <c r="I150" s="59"/>
      <c r="J150" s="163"/>
    </row>
    <row r="151" spans="1:63" s="1" customFormat="1" ht="12.75" x14ac:dyDescent="0.2">
      <c r="A151" s="158">
        <v>138</v>
      </c>
      <c r="B151" s="31" t="s">
        <v>280</v>
      </c>
      <c r="C151" s="34" t="s">
        <v>281</v>
      </c>
      <c r="D151" s="59">
        <f t="shared" si="6"/>
        <v>0</v>
      </c>
      <c r="E151" s="59"/>
      <c r="F151" s="59"/>
      <c r="G151" s="59"/>
      <c r="H151" s="59"/>
      <c r="I151" s="59"/>
      <c r="J151" s="59"/>
    </row>
    <row r="152" spans="1:63" s="1" customFormat="1" ht="12.75" x14ac:dyDescent="0.2">
      <c r="A152" s="158">
        <v>139</v>
      </c>
      <c r="B152" s="31" t="s">
        <v>282</v>
      </c>
      <c r="C152" s="32" t="s">
        <v>283</v>
      </c>
      <c r="D152" s="59">
        <f t="shared" si="6"/>
        <v>0</v>
      </c>
      <c r="E152" s="59"/>
      <c r="F152" s="59"/>
      <c r="G152" s="59"/>
      <c r="H152" s="59"/>
      <c r="I152" s="59"/>
      <c r="J152" s="59"/>
    </row>
    <row r="153" spans="1:63" s="1" customFormat="1" x14ac:dyDescent="0.2">
      <c r="A153" s="158">
        <v>140</v>
      </c>
      <c r="B153" s="158" t="s">
        <v>288</v>
      </c>
      <c r="C153" s="67" t="s">
        <v>289</v>
      </c>
      <c r="D153" s="59">
        <f t="shared" si="6"/>
        <v>0</v>
      </c>
      <c r="E153" s="59"/>
      <c r="F153" s="59"/>
      <c r="G153" s="59"/>
      <c r="H153" s="59"/>
      <c r="I153" s="59"/>
      <c r="J153" s="59"/>
    </row>
    <row r="154" spans="1:63" x14ac:dyDescent="0.2">
      <c r="A154" s="25">
        <v>141</v>
      </c>
      <c r="B154" s="85" t="s">
        <v>395</v>
      </c>
      <c r="C154" s="37" t="s">
        <v>394</v>
      </c>
      <c r="D154" s="59">
        <f t="shared" si="6"/>
        <v>0</v>
      </c>
      <c r="E154" s="81"/>
      <c r="F154" s="81"/>
      <c r="G154" s="81"/>
      <c r="H154" s="81"/>
      <c r="I154" s="81"/>
      <c r="J154" s="81"/>
    </row>
    <row r="155" spans="1:63" s="4" customFormat="1" x14ac:dyDescent="0.2">
      <c r="A155" s="25">
        <v>142</v>
      </c>
      <c r="B155" s="88" t="s">
        <v>407</v>
      </c>
      <c r="C155" s="37" t="s">
        <v>406</v>
      </c>
      <c r="D155" s="59">
        <f t="shared" si="6"/>
        <v>0</v>
      </c>
      <c r="E155" s="81"/>
      <c r="F155" s="81"/>
      <c r="G155" s="81"/>
      <c r="H155" s="81"/>
      <c r="I155" s="81"/>
      <c r="J155" s="81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</row>
    <row r="156" spans="1:63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</row>
    <row r="157" spans="1:63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</row>
    <row r="158" spans="1:63" x14ac:dyDescent="0.2">
      <c r="D158" s="4"/>
      <c r="E158" s="4"/>
      <c r="F158" s="4"/>
      <c r="G158" s="4"/>
      <c r="H158" s="4"/>
      <c r="I158" s="4"/>
      <c r="J158" s="4"/>
    </row>
    <row r="159" spans="1:63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</row>
    <row r="160" spans="1:63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</row>
  </sheetData>
  <mergeCells count="12">
    <mergeCell ref="A8:C8"/>
    <mergeCell ref="A10:C10"/>
    <mergeCell ref="A93:A96"/>
    <mergeCell ref="B93:B96"/>
    <mergeCell ref="A3:J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62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22" sqref="K2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45" customWidth="1"/>
    <col min="5" max="5" width="16.140625" style="45" customWidth="1"/>
    <col min="6" max="8" width="13.140625" style="45" customWidth="1"/>
    <col min="9" max="16384" width="9.140625" style="8"/>
  </cols>
  <sheetData>
    <row r="2" spans="1:8" ht="33" customHeight="1" x14ac:dyDescent="0.2">
      <c r="A2" s="206" t="s">
        <v>408</v>
      </c>
      <c r="B2" s="206"/>
      <c r="C2" s="206"/>
      <c r="D2" s="206"/>
      <c r="E2" s="206"/>
      <c r="F2" s="206"/>
      <c r="G2" s="206"/>
      <c r="H2" s="206"/>
    </row>
    <row r="3" spans="1:8" x14ac:dyDescent="0.2">
      <c r="C3" s="9"/>
      <c r="H3" s="45" t="s">
        <v>308</v>
      </c>
    </row>
    <row r="4" spans="1:8" s="2" customFormat="1" ht="15.75" customHeight="1" x14ac:dyDescent="0.2">
      <c r="A4" s="196" t="s">
        <v>46</v>
      </c>
      <c r="B4" s="196" t="s">
        <v>59</v>
      </c>
      <c r="C4" s="197" t="s">
        <v>47</v>
      </c>
      <c r="D4" s="210" t="s">
        <v>341</v>
      </c>
      <c r="E4" s="210"/>
      <c r="F4" s="210"/>
      <c r="G4" s="210"/>
      <c r="H4" s="210"/>
    </row>
    <row r="5" spans="1:8" ht="15" customHeight="1" x14ac:dyDescent="0.2">
      <c r="A5" s="196"/>
      <c r="B5" s="196"/>
      <c r="C5" s="197"/>
      <c r="D5" s="207" t="s">
        <v>255</v>
      </c>
      <c r="E5" s="207" t="s">
        <v>367</v>
      </c>
      <c r="F5" s="207" t="s">
        <v>342</v>
      </c>
      <c r="G5" s="207" t="s">
        <v>343</v>
      </c>
      <c r="H5" s="207" t="s">
        <v>35</v>
      </c>
    </row>
    <row r="6" spans="1:8" ht="14.25" customHeight="1" x14ac:dyDescent="0.2">
      <c r="A6" s="196"/>
      <c r="B6" s="196"/>
      <c r="C6" s="197"/>
      <c r="D6" s="208"/>
      <c r="E6" s="208"/>
      <c r="F6" s="208"/>
      <c r="G6" s="208"/>
      <c r="H6" s="208"/>
    </row>
    <row r="7" spans="1:8" ht="30.75" customHeight="1" x14ac:dyDescent="0.2">
      <c r="A7" s="196"/>
      <c r="B7" s="196"/>
      <c r="C7" s="197"/>
      <c r="D7" s="209"/>
      <c r="E7" s="209"/>
      <c r="F7" s="209"/>
      <c r="G7" s="209"/>
      <c r="H7" s="209"/>
    </row>
    <row r="8" spans="1:8" s="2" customFormat="1" x14ac:dyDescent="0.2">
      <c r="A8" s="184" t="s">
        <v>248</v>
      </c>
      <c r="B8" s="184"/>
      <c r="C8" s="184"/>
      <c r="D8" s="89">
        <f>D9+D10</f>
        <v>28525957283</v>
      </c>
      <c r="E8" s="89">
        <f t="shared" ref="E8:H8" si="0">E9+E10</f>
        <v>18685411235</v>
      </c>
      <c r="F8" s="89">
        <f t="shared" si="0"/>
        <v>3373447779</v>
      </c>
      <c r="G8" s="89">
        <f t="shared" si="0"/>
        <v>790292825</v>
      </c>
      <c r="H8" s="89">
        <f t="shared" si="0"/>
        <v>4127962817</v>
      </c>
    </row>
    <row r="9" spans="1:8" s="3" customFormat="1" ht="11.25" customHeight="1" x14ac:dyDescent="0.2">
      <c r="A9" s="5"/>
      <c r="B9" s="5"/>
      <c r="C9" s="11" t="s">
        <v>56</v>
      </c>
      <c r="D9" s="90">
        <f>1460837887+88004740</f>
        <v>1548842627</v>
      </c>
      <c r="E9" s="90"/>
      <c r="F9" s="90"/>
      <c r="G9" s="90"/>
      <c r="H9" s="90"/>
    </row>
    <row r="10" spans="1:8" s="2" customFormat="1" x14ac:dyDescent="0.2">
      <c r="A10" s="184" t="s">
        <v>247</v>
      </c>
      <c r="B10" s="184"/>
      <c r="C10" s="184"/>
      <c r="D10" s="89">
        <f>SUM(D11:D155)-D96</f>
        <v>26977114656</v>
      </c>
      <c r="E10" s="89">
        <f t="shared" ref="E10:H10" si="1">SUM(E11:E155)-E96</f>
        <v>18685411235</v>
      </c>
      <c r="F10" s="89">
        <f t="shared" si="1"/>
        <v>3373447779</v>
      </c>
      <c r="G10" s="89">
        <f t="shared" si="1"/>
        <v>790292825</v>
      </c>
      <c r="H10" s="89">
        <f t="shared" si="1"/>
        <v>4127962817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3">
        <f t="shared" ref="D11:D74" si="2">E11+F11+G11+H11</f>
        <v>52640361</v>
      </c>
      <c r="E11" s="83">
        <v>52640361</v>
      </c>
      <c r="F11" s="83">
        <v>0</v>
      </c>
      <c r="G11" s="83">
        <v>0</v>
      </c>
      <c r="H11" s="83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3">
        <f t="shared" si="2"/>
        <v>48120235</v>
      </c>
      <c r="E12" s="83">
        <v>48120235</v>
      </c>
      <c r="F12" s="83">
        <v>0</v>
      </c>
      <c r="G12" s="83">
        <v>0</v>
      </c>
      <c r="H12" s="83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86">
        <f t="shared" si="2"/>
        <v>237414533</v>
      </c>
      <c r="E13" s="86">
        <v>237414533</v>
      </c>
      <c r="F13" s="86">
        <v>0</v>
      </c>
      <c r="G13" s="86">
        <v>0</v>
      </c>
      <c r="H13" s="86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3">
        <f t="shared" si="2"/>
        <v>50300359</v>
      </c>
      <c r="E14" s="83">
        <v>50300359</v>
      </c>
      <c r="F14" s="83">
        <v>0</v>
      </c>
      <c r="G14" s="83">
        <v>0</v>
      </c>
      <c r="H14" s="83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3">
        <f t="shared" si="2"/>
        <v>59764012</v>
      </c>
      <c r="E15" s="83">
        <v>59764012</v>
      </c>
      <c r="F15" s="83">
        <v>0</v>
      </c>
      <c r="G15" s="83">
        <v>0</v>
      </c>
      <c r="H15" s="83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86">
        <f t="shared" si="2"/>
        <v>625050263</v>
      </c>
      <c r="E16" s="86">
        <v>565164511</v>
      </c>
      <c r="F16" s="86">
        <v>7351445</v>
      </c>
      <c r="G16" s="86">
        <v>0</v>
      </c>
      <c r="H16" s="86">
        <v>52534307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3">
        <f t="shared" si="2"/>
        <v>205730459</v>
      </c>
      <c r="E17" s="83">
        <v>205730459</v>
      </c>
      <c r="F17" s="83">
        <v>0</v>
      </c>
      <c r="G17" s="83">
        <v>0</v>
      </c>
      <c r="H17" s="83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3">
        <f t="shared" si="2"/>
        <v>45926606</v>
      </c>
      <c r="E18" s="83">
        <v>45813758</v>
      </c>
      <c r="F18" s="83">
        <v>112848</v>
      </c>
      <c r="G18" s="83">
        <v>0</v>
      </c>
      <c r="H18" s="83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3">
        <f t="shared" si="2"/>
        <v>68319280</v>
      </c>
      <c r="E19" s="83">
        <v>68206846</v>
      </c>
      <c r="F19" s="83">
        <v>112434</v>
      </c>
      <c r="G19" s="83">
        <v>0</v>
      </c>
      <c r="H19" s="83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3">
        <f t="shared" si="2"/>
        <v>53935399</v>
      </c>
      <c r="E20" s="83">
        <v>53935399</v>
      </c>
      <c r="F20" s="83">
        <v>0</v>
      </c>
      <c r="G20" s="83">
        <v>0</v>
      </c>
      <c r="H20" s="83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3">
        <f t="shared" si="2"/>
        <v>59917893</v>
      </c>
      <c r="E21" s="83">
        <v>59917893</v>
      </c>
      <c r="F21" s="83">
        <v>0</v>
      </c>
      <c r="G21" s="83">
        <v>0</v>
      </c>
      <c r="H21" s="83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3">
        <f t="shared" si="2"/>
        <v>131316986</v>
      </c>
      <c r="E22" s="83">
        <v>131316986</v>
      </c>
      <c r="F22" s="83">
        <v>0</v>
      </c>
      <c r="G22" s="83">
        <v>0</v>
      </c>
      <c r="H22" s="83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3">
        <f t="shared" si="2"/>
        <v>0</v>
      </c>
      <c r="E23" s="83">
        <v>0</v>
      </c>
      <c r="F23" s="83">
        <v>0</v>
      </c>
      <c r="G23" s="83">
        <v>0</v>
      </c>
      <c r="H23" s="83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3">
        <f t="shared" si="2"/>
        <v>0</v>
      </c>
      <c r="E24" s="83">
        <v>0</v>
      </c>
      <c r="F24" s="83">
        <v>0</v>
      </c>
      <c r="G24" s="83">
        <v>0</v>
      </c>
      <c r="H24" s="83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3">
        <f t="shared" si="2"/>
        <v>64296230</v>
      </c>
      <c r="E25" s="83">
        <v>64296230</v>
      </c>
      <c r="F25" s="83">
        <v>0</v>
      </c>
      <c r="G25" s="83">
        <v>0</v>
      </c>
      <c r="H25" s="83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3">
        <f t="shared" si="2"/>
        <v>85711575</v>
      </c>
      <c r="E26" s="83">
        <v>85711575</v>
      </c>
      <c r="F26" s="83">
        <v>0</v>
      </c>
      <c r="G26" s="83">
        <v>0</v>
      </c>
      <c r="H26" s="83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3">
        <f t="shared" si="2"/>
        <v>139765661</v>
      </c>
      <c r="E27" s="83">
        <v>139765661</v>
      </c>
      <c r="F27" s="83">
        <v>0</v>
      </c>
      <c r="G27" s="83">
        <v>0</v>
      </c>
      <c r="H27" s="83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86">
        <f t="shared" si="2"/>
        <v>606952705</v>
      </c>
      <c r="E28" s="86">
        <v>558179065</v>
      </c>
      <c r="F28" s="86">
        <v>7846137</v>
      </c>
      <c r="G28" s="86">
        <v>0</v>
      </c>
      <c r="H28" s="86">
        <v>40927503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3">
        <f t="shared" si="2"/>
        <v>34410956</v>
      </c>
      <c r="E29" s="83">
        <v>34410956</v>
      </c>
      <c r="F29" s="83">
        <v>0</v>
      </c>
      <c r="G29" s="83">
        <v>0</v>
      </c>
      <c r="H29" s="83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3">
        <f t="shared" si="2"/>
        <v>31890581</v>
      </c>
      <c r="E30" s="83">
        <v>31890581</v>
      </c>
      <c r="F30" s="83">
        <v>0</v>
      </c>
      <c r="G30" s="83">
        <v>0</v>
      </c>
      <c r="H30" s="83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82">
        <f t="shared" si="2"/>
        <v>220358963</v>
      </c>
      <c r="E31" s="82">
        <v>220259481</v>
      </c>
      <c r="F31" s="82">
        <v>99482</v>
      </c>
      <c r="G31" s="82">
        <v>0</v>
      </c>
      <c r="H31" s="82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86">
        <f t="shared" si="2"/>
        <v>420010049</v>
      </c>
      <c r="E32" s="86">
        <v>371557357</v>
      </c>
      <c r="F32" s="86">
        <v>424383</v>
      </c>
      <c r="G32" s="86">
        <v>30261351</v>
      </c>
      <c r="H32" s="86">
        <v>17766958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86">
        <f t="shared" si="2"/>
        <v>0</v>
      </c>
      <c r="E33" s="86">
        <v>0</v>
      </c>
      <c r="F33" s="86">
        <v>0</v>
      </c>
      <c r="G33" s="86">
        <v>0</v>
      </c>
      <c r="H33" s="86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3">
        <f t="shared" si="2"/>
        <v>0</v>
      </c>
      <c r="E34" s="83">
        <v>0</v>
      </c>
      <c r="F34" s="83">
        <v>0</v>
      </c>
      <c r="G34" s="83">
        <v>0</v>
      </c>
      <c r="H34" s="83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3">
        <f t="shared" si="2"/>
        <v>0</v>
      </c>
      <c r="E35" s="83">
        <v>0</v>
      </c>
      <c r="F35" s="83">
        <v>0</v>
      </c>
      <c r="G35" s="83">
        <v>0</v>
      </c>
      <c r="H35" s="83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3">
        <f t="shared" si="2"/>
        <v>1253313686</v>
      </c>
      <c r="E36" s="83">
        <v>984525325</v>
      </c>
      <c r="F36" s="83">
        <v>45595148</v>
      </c>
      <c r="G36" s="83">
        <v>0</v>
      </c>
      <c r="H36" s="83">
        <v>223193213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3">
        <f t="shared" si="2"/>
        <v>176916206</v>
      </c>
      <c r="E37" s="83">
        <v>176612540</v>
      </c>
      <c r="F37" s="83">
        <v>303666</v>
      </c>
      <c r="G37" s="83">
        <v>0</v>
      </c>
      <c r="H37" s="83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3">
        <f t="shared" si="2"/>
        <v>78544378</v>
      </c>
      <c r="E38" s="83">
        <v>78544378</v>
      </c>
      <c r="F38" s="83">
        <v>0</v>
      </c>
      <c r="G38" s="83">
        <v>0</v>
      </c>
      <c r="H38" s="83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3">
        <f t="shared" si="2"/>
        <v>0</v>
      </c>
      <c r="E39" s="83">
        <v>0</v>
      </c>
      <c r="F39" s="83">
        <v>0</v>
      </c>
      <c r="G39" s="83">
        <v>0</v>
      </c>
      <c r="H39" s="83">
        <v>0</v>
      </c>
    </row>
    <row r="40" spans="1:8" s="22" customFormat="1" x14ac:dyDescent="0.2">
      <c r="A40" s="25">
        <v>30</v>
      </c>
      <c r="B40" s="23" t="s">
        <v>98</v>
      </c>
      <c r="C40" s="50" t="s">
        <v>292</v>
      </c>
      <c r="D40" s="86">
        <f t="shared" si="2"/>
        <v>0</v>
      </c>
      <c r="E40" s="86">
        <v>0</v>
      </c>
      <c r="F40" s="86">
        <v>0</v>
      </c>
      <c r="G40" s="86">
        <v>0</v>
      </c>
      <c r="H40" s="86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86">
        <f t="shared" si="2"/>
        <v>0</v>
      </c>
      <c r="E41" s="86">
        <v>0</v>
      </c>
      <c r="F41" s="86">
        <v>0</v>
      </c>
      <c r="G41" s="86">
        <v>0</v>
      </c>
      <c r="H41" s="86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86">
        <f t="shared" si="2"/>
        <v>434164490</v>
      </c>
      <c r="E42" s="86">
        <v>389873194</v>
      </c>
      <c r="F42" s="86">
        <v>10734993</v>
      </c>
      <c r="G42" s="86">
        <v>0</v>
      </c>
      <c r="H42" s="86">
        <v>33556303</v>
      </c>
    </row>
    <row r="43" spans="1:8" x14ac:dyDescent="0.2">
      <c r="A43" s="25">
        <v>33</v>
      </c>
      <c r="B43" s="12" t="s">
        <v>101</v>
      </c>
      <c r="C43" s="10" t="s">
        <v>39</v>
      </c>
      <c r="D43" s="82">
        <f t="shared" si="2"/>
        <v>565045604</v>
      </c>
      <c r="E43" s="82">
        <v>482757173</v>
      </c>
      <c r="F43" s="82">
        <v>2990965</v>
      </c>
      <c r="G43" s="82">
        <v>0</v>
      </c>
      <c r="H43" s="82">
        <v>79297466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3">
        <f t="shared" si="2"/>
        <v>58553131</v>
      </c>
      <c r="E44" s="83">
        <v>58553131</v>
      </c>
      <c r="F44" s="83">
        <v>0</v>
      </c>
      <c r="G44" s="83">
        <v>0</v>
      </c>
      <c r="H44" s="83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3">
        <f t="shared" si="2"/>
        <v>315841007</v>
      </c>
      <c r="E45" s="83">
        <v>305717982</v>
      </c>
      <c r="F45" s="83">
        <v>1244529</v>
      </c>
      <c r="G45" s="83">
        <v>0</v>
      </c>
      <c r="H45" s="83">
        <v>8878496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3">
        <f t="shared" si="2"/>
        <v>68413398</v>
      </c>
      <c r="E46" s="83">
        <v>68413398</v>
      </c>
      <c r="F46" s="83">
        <v>0</v>
      </c>
      <c r="G46" s="83">
        <v>0</v>
      </c>
      <c r="H46" s="83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82">
        <f t="shared" si="2"/>
        <v>233274798</v>
      </c>
      <c r="E47" s="82">
        <v>233274798</v>
      </c>
      <c r="F47" s="82">
        <v>0</v>
      </c>
      <c r="G47" s="82">
        <v>0</v>
      </c>
      <c r="H47" s="82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3">
        <f t="shared" si="2"/>
        <v>64560556</v>
      </c>
      <c r="E48" s="83">
        <v>64560556</v>
      </c>
      <c r="F48" s="83">
        <v>0</v>
      </c>
      <c r="G48" s="83">
        <v>0</v>
      </c>
      <c r="H48" s="83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3">
        <f t="shared" si="2"/>
        <v>43307029</v>
      </c>
      <c r="E49" s="83">
        <v>43307029</v>
      </c>
      <c r="F49" s="83">
        <v>0</v>
      </c>
      <c r="G49" s="83">
        <v>0</v>
      </c>
      <c r="H49" s="83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3">
        <f t="shared" si="2"/>
        <v>62582453</v>
      </c>
      <c r="E50" s="83">
        <v>62582453</v>
      </c>
      <c r="F50" s="83">
        <v>0</v>
      </c>
      <c r="G50" s="83">
        <v>0</v>
      </c>
      <c r="H50" s="83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3">
        <f t="shared" si="2"/>
        <v>31742948</v>
      </c>
      <c r="E51" s="83">
        <v>31742948</v>
      </c>
      <c r="F51" s="83">
        <v>0</v>
      </c>
      <c r="G51" s="83">
        <v>0</v>
      </c>
      <c r="H51" s="83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3">
        <f t="shared" si="2"/>
        <v>62586975</v>
      </c>
      <c r="E52" s="83">
        <v>41048008</v>
      </c>
      <c r="F52" s="83">
        <v>37041</v>
      </c>
      <c r="G52" s="83">
        <v>0</v>
      </c>
      <c r="H52" s="83">
        <v>21501926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86">
        <f t="shared" si="2"/>
        <v>448085058</v>
      </c>
      <c r="E53" s="86">
        <v>432910080</v>
      </c>
      <c r="F53" s="86">
        <v>11934771</v>
      </c>
      <c r="G53" s="86">
        <v>0</v>
      </c>
      <c r="H53" s="86">
        <v>3240207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3">
        <f t="shared" si="2"/>
        <v>65763845</v>
      </c>
      <c r="E54" s="83">
        <v>65675067</v>
      </c>
      <c r="F54" s="83">
        <v>88778</v>
      </c>
      <c r="G54" s="83">
        <v>0</v>
      </c>
      <c r="H54" s="83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3">
        <f t="shared" si="2"/>
        <v>304092223</v>
      </c>
      <c r="E55" s="83">
        <v>303861989</v>
      </c>
      <c r="F55" s="83">
        <v>230234</v>
      </c>
      <c r="G55" s="83">
        <v>0</v>
      </c>
      <c r="H55" s="83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3">
        <f t="shared" si="2"/>
        <v>51259005</v>
      </c>
      <c r="E56" s="83">
        <v>51217592</v>
      </c>
      <c r="F56" s="83">
        <v>41413</v>
      </c>
      <c r="G56" s="83">
        <v>0</v>
      </c>
      <c r="H56" s="83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3">
        <f t="shared" si="2"/>
        <v>72697124</v>
      </c>
      <c r="E57" s="83">
        <v>72666064</v>
      </c>
      <c r="F57" s="83">
        <v>31060</v>
      </c>
      <c r="G57" s="83">
        <v>0</v>
      </c>
      <c r="H57" s="83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3">
        <f t="shared" si="2"/>
        <v>91486886</v>
      </c>
      <c r="E58" s="83">
        <v>91486886</v>
      </c>
      <c r="F58" s="83">
        <v>0</v>
      </c>
      <c r="G58" s="83">
        <v>0</v>
      </c>
      <c r="H58" s="83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3">
        <f t="shared" si="2"/>
        <v>34371971</v>
      </c>
      <c r="E59" s="83">
        <v>34371971</v>
      </c>
      <c r="F59" s="83">
        <v>0</v>
      </c>
      <c r="G59" s="83">
        <v>0</v>
      </c>
      <c r="H59" s="83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3">
        <f t="shared" si="2"/>
        <v>64812736</v>
      </c>
      <c r="E60" s="83">
        <v>64812736</v>
      </c>
      <c r="F60" s="83">
        <v>0</v>
      </c>
      <c r="G60" s="83">
        <v>0</v>
      </c>
      <c r="H60" s="83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3">
        <f t="shared" si="2"/>
        <v>89276812</v>
      </c>
      <c r="E61" s="83">
        <v>89276812</v>
      </c>
      <c r="F61" s="83">
        <v>0</v>
      </c>
      <c r="G61" s="83">
        <v>0</v>
      </c>
      <c r="H61" s="83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3">
        <f t="shared" si="2"/>
        <v>558727779</v>
      </c>
      <c r="E62" s="83">
        <v>430074179</v>
      </c>
      <c r="F62" s="83">
        <v>624833</v>
      </c>
      <c r="G62" s="83">
        <v>128028767</v>
      </c>
      <c r="H62" s="83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3">
        <f t="shared" si="2"/>
        <v>56650280</v>
      </c>
      <c r="E63" s="83">
        <v>56650280</v>
      </c>
      <c r="F63" s="83">
        <v>0</v>
      </c>
      <c r="G63" s="83">
        <v>0</v>
      </c>
      <c r="H63" s="83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3">
        <f t="shared" si="2"/>
        <v>0</v>
      </c>
      <c r="E64" s="83">
        <v>0</v>
      </c>
      <c r="F64" s="83">
        <v>0</v>
      </c>
      <c r="G64" s="83">
        <v>0</v>
      </c>
      <c r="H64" s="83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3">
        <f t="shared" si="2"/>
        <v>159399605</v>
      </c>
      <c r="E65" s="83">
        <v>61824531</v>
      </c>
      <c r="F65" s="83">
        <v>0</v>
      </c>
      <c r="G65" s="83">
        <v>0</v>
      </c>
      <c r="H65" s="83">
        <v>97575074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3">
        <f t="shared" si="2"/>
        <v>0</v>
      </c>
      <c r="E66" s="83">
        <v>0</v>
      </c>
      <c r="F66" s="83">
        <v>0</v>
      </c>
      <c r="G66" s="83">
        <v>0</v>
      </c>
      <c r="H66" s="83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3">
        <f t="shared" si="2"/>
        <v>0</v>
      </c>
      <c r="E67" s="83">
        <v>0</v>
      </c>
      <c r="F67" s="83">
        <v>0</v>
      </c>
      <c r="G67" s="83">
        <v>0</v>
      </c>
      <c r="H67" s="83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3">
        <f t="shared" si="2"/>
        <v>0</v>
      </c>
      <c r="E68" s="83">
        <v>0</v>
      </c>
      <c r="F68" s="83">
        <v>0</v>
      </c>
      <c r="G68" s="83">
        <v>0</v>
      </c>
      <c r="H68" s="83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3">
        <f t="shared" si="2"/>
        <v>0</v>
      </c>
      <c r="E69" s="83">
        <v>0</v>
      </c>
      <c r="F69" s="83">
        <v>0</v>
      </c>
      <c r="G69" s="83">
        <v>0</v>
      </c>
      <c r="H69" s="83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3">
        <f t="shared" si="2"/>
        <v>0</v>
      </c>
      <c r="E70" s="83">
        <v>0</v>
      </c>
      <c r="F70" s="83">
        <v>0</v>
      </c>
      <c r="G70" s="83">
        <v>0</v>
      </c>
      <c r="H70" s="83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3">
        <f t="shared" si="2"/>
        <v>0</v>
      </c>
      <c r="E71" s="83">
        <v>0</v>
      </c>
      <c r="F71" s="83">
        <v>0</v>
      </c>
      <c r="G71" s="83">
        <v>0</v>
      </c>
      <c r="H71" s="83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3">
        <f t="shared" si="2"/>
        <v>0</v>
      </c>
      <c r="E72" s="83">
        <v>0</v>
      </c>
      <c r="F72" s="83">
        <v>0</v>
      </c>
      <c r="G72" s="83">
        <v>0</v>
      </c>
      <c r="H72" s="83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3">
        <f t="shared" si="2"/>
        <v>0</v>
      </c>
      <c r="E73" s="83">
        <v>0</v>
      </c>
      <c r="F73" s="83">
        <v>0</v>
      </c>
      <c r="G73" s="83">
        <v>0</v>
      </c>
      <c r="H73" s="83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3">
        <f t="shared" si="2"/>
        <v>0</v>
      </c>
      <c r="E74" s="83">
        <v>0</v>
      </c>
      <c r="F74" s="83">
        <v>0</v>
      </c>
      <c r="G74" s="83">
        <v>0</v>
      </c>
      <c r="H74" s="83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3">
        <f t="shared" ref="D75:D92" si="3">E75+F75+G75+H75</f>
        <v>0</v>
      </c>
      <c r="E75" s="83">
        <v>0</v>
      </c>
      <c r="F75" s="83">
        <v>0</v>
      </c>
      <c r="G75" s="83">
        <v>0</v>
      </c>
      <c r="H75" s="83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3">
        <f t="shared" si="3"/>
        <v>0</v>
      </c>
      <c r="E76" s="83">
        <v>0</v>
      </c>
      <c r="F76" s="83">
        <v>0</v>
      </c>
      <c r="G76" s="83">
        <v>0</v>
      </c>
      <c r="H76" s="83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3">
        <f t="shared" si="3"/>
        <v>0</v>
      </c>
      <c r="E77" s="83">
        <v>0</v>
      </c>
      <c r="F77" s="83">
        <v>0</v>
      </c>
      <c r="G77" s="83">
        <v>0</v>
      </c>
      <c r="H77" s="83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3">
        <f t="shared" si="3"/>
        <v>0</v>
      </c>
      <c r="E78" s="83">
        <v>0</v>
      </c>
      <c r="F78" s="83">
        <v>0</v>
      </c>
      <c r="G78" s="83">
        <v>0</v>
      </c>
      <c r="H78" s="83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3">
        <f t="shared" si="3"/>
        <v>0</v>
      </c>
      <c r="E79" s="83">
        <v>0</v>
      </c>
      <c r="F79" s="83">
        <v>0</v>
      </c>
      <c r="G79" s="83">
        <v>0</v>
      </c>
      <c r="H79" s="83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3">
        <f t="shared" si="3"/>
        <v>0</v>
      </c>
      <c r="E80" s="83">
        <v>0</v>
      </c>
      <c r="F80" s="83">
        <v>0</v>
      </c>
      <c r="G80" s="83">
        <v>0</v>
      </c>
      <c r="H80" s="83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3">
        <f t="shared" si="3"/>
        <v>0</v>
      </c>
      <c r="E81" s="83">
        <v>0</v>
      </c>
      <c r="F81" s="83">
        <v>0</v>
      </c>
      <c r="G81" s="83">
        <v>0</v>
      </c>
      <c r="H81" s="83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3">
        <f t="shared" si="3"/>
        <v>0</v>
      </c>
      <c r="E82" s="83">
        <v>0</v>
      </c>
      <c r="F82" s="83">
        <v>0</v>
      </c>
      <c r="G82" s="83">
        <v>0</v>
      </c>
      <c r="H82" s="83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3">
        <f t="shared" si="3"/>
        <v>0</v>
      </c>
      <c r="E83" s="83">
        <v>0</v>
      </c>
      <c r="F83" s="83">
        <v>0</v>
      </c>
      <c r="G83" s="83">
        <v>0</v>
      </c>
      <c r="H83" s="83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3">
        <f t="shared" si="3"/>
        <v>364602301</v>
      </c>
      <c r="E84" s="83">
        <v>269906616</v>
      </c>
      <c r="F84" s="83">
        <v>2117</v>
      </c>
      <c r="G84" s="83">
        <v>94693568</v>
      </c>
      <c r="H84" s="83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3">
        <f t="shared" si="3"/>
        <v>80877393</v>
      </c>
      <c r="E85" s="83">
        <v>80877393</v>
      </c>
      <c r="F85" s="83">
        <v>0</v>
      </c>
      <c r="G85" s="83">
        <v>0</v>
      </c>
      <c r="H85" s="83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3">
        <f t="shared" si="3"/>
        <v>752682101</v>
      </c>
      <c r="E86" s="83">
        <v>659935485</v>
      </c>
      <c r="F86" s="83">
        <v>163314</v>
      </c>
      <c r="G86" s="83">
        <v>0</v>
      </c>
      <c r="H86" s="83">
        <v>92583302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3">
        <f t="shared" si="3"/>
        <v>28781600</v>
      </c>
      <c r="E87" s="83">
        <v>28781600</v>
      </c>
      <c r="F87" s="83">
        <v>0</v>
      </c>
      <c r="G87" s="83">
        <v>0</v>
      </c>
      <c r="H87" s="83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3">
        <f t="shared" si="3"/>
        <v>654503339</v>
      </c>
      <c r="E88" s="83">
        <v>470561532</v>
      </c>
      <c r="F88" s="83">
        <v>125124959</v>
      </c>
      <c r="G88" s="83">
        <v>0</v>
      </c>
      <c r="H88" s="83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3">
        <f t="shared" si="3"/>
        <v>463011948</v>
      </c>
      <c r="E89" s="83">
        <v>364509474</v>
      </c>
      <c r="F89" s="83">
        <v>0</v>
      </c>
      <c r="G89" s="83">
        <v>0</v>
      </c>
      <c r="H89" s="83">
        <v>98502474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3">
        <f t="shared" si="3"/>
        <v>932985163</v>
      </c>
      <c r="E90" s="83">
        <v>626137689</v>
      </c>
      <c r="F90" s="83">
        <v>78876</v>
      </c>
      <c r="G90" s="83">
        <v>37107686</v>
      </c>
      <c r="H90" s="83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83">
        <f t="shared" si="3"/>
        <v>359322374</v>
      </c>
      <c r="E91" s="83">
        <v>328405091</v>
      </c>
      <c r="F91" s="83">
        <v>0</v>
      </c>
      <c r="G91" s="83">
        <v>0</v>
      </c>
      <c r="H91" s="83">
        <v>30917283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3">
        <f t="shared" si="3"/>
        <v>0</v>
      </c>
      <c r="E92" s="83">
        <v>0</v>
      </c>
      <c r="F92" s="83">
        <v>0</v>
      </c>
      <c r="G92" s="83">
        <v>0</v>
      </c>
      <c r="H92" s="83">
        <v>0</v>
      </c>
    </row>
    <row r="93" spans="1:8" s="1" customFormat="1" ht="24" x14ac:dyDescent="0.2">
      <c r="A93" s="205">
        <v>83</v>
      </c>
      <c r="B93" s="194" t="s">
        <v>154</v>
      </c>
      <c r="C93" s="17" t="s">
        <v>274</v>
      </c>
      <c r="D93" s="83">
        <f>E93+F93+G93+H93</f>
        <v>540013577</v>
      </c>
      <c r="E93" s="83">
        <v>532590162</v>
      </c>
      <c r="F93" s="83">
        <v>0</v>
      </c>
      <c r="G93" s="83">
        <v>0</v>
      </c>
      <c r="H93" s="83">
        <v>7423415</v>
      </c>
    </row>
    <row r="94" spans="1:8" s="1" customFormat="1" ht="36" x14ac:dyDescent="0.2">
      <c r="A94" s="166"/>
      <c r="B94" s="169"/>
      <c r="C94" s="10" t="s">
        <v>378</v>
      </c>
      <c r="D94" s="83">
        <f t="shared" ref="D94:D155" si="4">E94+F94+G94+H94</f>
        <v>0</v>
      </c>
      <c r="E94" s="83">
        <v>0</v>
      </c>
      <c r="F94" s="83">
        <v>0</v>
      </c>
      <c r="G94" s="83">
        <v>0</v>
      </c>
      <c r="H94" s="83">
        <v>0</v>
      </c>
    </row>
    <row r="95" spans="1:8" s="1" customFormat="1" ht="24" x14ac:dyDescent="0.2">
      <c r="A95" s="166"/>
      <c r="B95" s="169"/>
      <c r="C95" s="10" t="s">
        <v>275</v>
      </c>
      <c r="D95" s="83">
        <f t="shared" si="4"/>
        <v>0</v>
      </c>
      <c r="E95" s="83">
        <v>0</v>
      </c>
      <c r="F95" s="83">
        <v>0</v>
      </c>
      <c r="G95" s="83">
        <v>0</v>
      </c>
      <c r="H95" s="83">
        <v>0</v>
      </c>
    </row>
    <row r="96" spans="1:8" s="1" customFormat="1" ht="36" x14ac:dyDescent="0.2">
      <c r="A96" s="167"/>
      <c r="B96" s="170"/>
      <c r="C96" s="79" t="s">
        <v>379</v>
      </c>
      <c r="D96" s="83">
        <f t="shared" si="4"/>
        <v>540013577</v>
      </c>
      <c r="E96" s="83">
        <v>532590162</v>
      </c>
      <c r="F96" s="83">
        <v>0</v>
      </c>
      <c r="G96" s="83">
        <v>0</v>
      </c>
      <c r="H96" s="83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3">
        <f t="shared" si="4"/>
        <v>0</v>
      </c>
      <c r="E97" s="83">
        <v>0</v>
      </c>
      <c r="F97" s="83">
        <v>0</v>
      </c>
      <c r="G97" s="83">
        <v>0</v>
      </c>
      <c r="H97" s="83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3">
        <f t="shared" si="4"/>
        <v>0</v>
      </c>
      <c r="E98" s="83">
        <v>0</v>
      </c>
      <c r="F98" s="83">
        <v>0</v>
      </c>
      <c r="G98" s="83">
        <v>0</v>
      </c>
      <c r="H98" s="83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3">
        <f t="shared" si="4"/>
        <v>197672869</v>
      </c>
      <c r="E99" s="83">
        <v>197672869</v>
      </c>
      <c r="F99" s="83">
        <v>0</v>
      </c>
      <c r="G99" s="83">
        <v>0</v>
      </c>
      <c r="H99" s="83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3">
        <f t="shared" si="4"/>
        <v>38551135</v>
      </c>
      <c r="E100" s="83">
        <v>38551135</v>
      </c>
      <c r="F100" s="83">
        <v>0</v>
      </c>
      <c r="G100" s="83">
        <v>0</v>
      </c>
      <c r="H100" s="83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3">
        <f t="shared" si="4"/>
        <v>45050986</v>
      </c>
      <c r="E101" s="83">
        <v>45050986</v>
      </c>
      <c r="F101" s="83">
        <v>0</v>
      </c>
      <c r="G101" s="83">
        <v>0</v>
      </c>
      <c r="H101" s="83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3">
        <f t="shared" si="4"/>
        <v>102177578</v>
      </c>
      <c r="E102" s="83">
        <v>102177578</v>
      </c>
      <c r="F102" s="83">
        <v>0</v>
      </c>
      <c r="G102" s="83">
        <v>0</v>
      </c>
      <c r="H102" s="83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3">
        <f t="shared" si="4"/>
        <v>53163812</v>
      </c>
      <c r="E103" s="83">
        <v>53163812</v>
      </c>
      <c r="F103" s="83">
        <v>0</v>
      </c>
      <c r="G103" s="83">
        <v>0</v>
      </c>
      <c r="H103" s="83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3">
        <f t="shared" si="4"/>
        <v>87647892</v>
      </c>
      <c r="E104" s="83">
        <v>87647892</v>
      </c>
      <c r="F104" s="83">
        <v>0</v>
      </c>
      <c r="G104" s="83">
        <v>0</v>
      </c>
      <c r="H104" s="83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3">
        <f t="shared" si="4"/>
        <v>70798178</v>
      </c>
      <c r="E105" s="83">
        <v>70798178</v>
      </c>
      <c r="F105" s="83">
        <v>0</v>
      </c>
      <c r="G105" s="83">
        <v>0</v>
      </c>
      <c r="H105" s="83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3">
        <f t="shared" si="4"/>
        <v>108544815</v>
      </c>
      <c r="E106" s="83">
        <v>108519864</v>
      </c>
      <c r="F106" s="83">
        <v>24951</v>
      </c>
      <c r="G106" s="83">
        <v>0</v>
      </c>
      <c r="H106" s="83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3">
        <f t="shared" si="4"/>
        <v>33389373</v>
      </c>
      <c r="E107" s="83">
        <v>33389373</v>
      </c>
      <c r="F107" s="83">
        <v>0</v>
      </c>
      <c r="G107" s="83">
        <v>0</v>
      </c>
      <c r="H107" s="83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3">
        <f t="shared" si="4"/>
        <v>51368181</v>
      </c>
      <c r="E108" s="83">
        <v>51368181</v>
      </c>
      <c r="F108" s="83">
        <v>0</v>
      </c>
      <c r="G108" s="83">
        <v>0</v>
      </c>
      <c r="H108" s="83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3">
        <f t="shared" si="4"/>
        <v>95747292</v>
      </c>
      <c r="E109" s="83">
        <v>88757371</v>
      </c>
      <c r="F109" s="83">
        <v>0</v>
      </c>
      <c r="G109" s="83">
        <v>0</v>
      </c>
      <c r="H109" s="83">
        <v>6989921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86">
        <f t="shared" si="4"/>
        <v>186163677</v>
      </c>
      <c r="E110" s="86">
        <v>145860720</v>
      </c>
      <c r="F110" s="86">
        <v>1298506</v>
      </c>
      <c r="G110" s="86">
        <v>0</v>
      </c>
      <c r="H110" s="86">
        <v>39004451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3">
        <f t="shared" si="4"/>
        <v>43458834</v>
      </c>
      <c r="E111" s="83">
        <v>43458834</v>
      </c>
      <c r="F111" s="83">
        <v>0</v>
      </c>
      <c r="G111" s="83">
        <v>0</v>
      </c>
      <c r="H111" s="83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3">
        <f t="shared" si="4"/>
        <v>63334347</v>
      </c>
      <c r="E112" s="83">
        <v>63334347</v>
      </c>
      <c r="F112" s="83">
        <v>0</v>
      </c>
      <c r="G112" s="83">
        <v>0</v>
      </c>
      <c r="H112" s="83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3">
        <f t="shared" si="4"/>
        <v>97089576</v>
      </c>
      <c r="E113" s="83">
        <v>97089576</v>
      </c>
      <c r="F113" s="83">
        <v>0</v>
      </c>
      <c r="G113" s="83">
        <v>0</v>
      </c>
      <c r="H113" s="83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3">
        <f t="shared" si="4"/>
        <v>44064254</v>
      </c>
      <c r="E114" s="83">
        <v>44064254</v>
      </c>
      <c r="F114" s="83">
        <v>0</v>
      </c>
      <c r="G114" s="83">
        <v>0</v>
      </c>
      <c r="H114" s="83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3">
        <f t="shared" si="4"/>
        <v>0</v>
      </c>
      <c r="E115" s="83">
        <v>0</v>
      </c>
      <c r="F115" s="83">
        <v>0</v>
      </c>
      <c r="G115" s="83">
        <v>0</v>
      </c>
      <c r="H115" s="83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3">
        <f t="shared" si="4"/>
        <v>0</v>
      </c>
      <c r="E116" s="83">
        <v>0</v>
      </c>
      <c r="F116" s="83">
        <v>0</v>
      </c>
      <c r="G116" s="83">
        <v>0</v>
      </c>
      <c r="H116" s="83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3">
        <f t="shared" si="4"/>
        <v>0</v>
      </c>
      <c r="E117" s="83">
        <v>0</v>
      </c>
      <c r="F117" s="83">
        <v>0</v>
      </c>
      <c r="G117" s="83">
        <v>0</v>
      </c>
      <c r="H117" s="83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3">
        <f t="shared" si="4"/>
        <v>0</v>
      </c>
      <c r="E118" s="83">
        <v>0</v>
      </c>
      <c r="F118" s="83">
        <v>0</v>
      </c>
      <c r="G118" s="83">
        <v>0</v>
      </c>
      <c r="H118" s="83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3">
        <f t="shared" si="4"/>
        <v>0</v>
      </c>
      <c r="E119" s="83">
        <v>0</v>
      </c>
      <c r="F119" s="83">
        <v>0</v>
      </c>
      <c r="G119" s="83">
        <v>0</v>
      </c>
      <c r="H119" s="83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3">
        <f t="shared" si="4"/>
        <v>0</v>
      </c>
      <c r="E120" s="83">
        <v>0</v>
      </c>
      <c r="F120" s="83">
        <v>0</v>
      </c>
      <c r="G120" s="83">
        <v>0</v>
      </c>
      <c r="H120" s="83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3">
        <f t="shared" si="4"/>
        <v>0</v>
      </c>
      <c r="E121" s="83">
        <v>0</v>
      </c>
      <c r="F121" s="83">
        <v>0</v>
      </c>
      <c r="G121" s="83">
        <v>0</v>
      </c>
      <c r="H121" s="83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3">
        <f t="shared" si="4"/>
        <v>0</v>
      </c>
      <c r="E122" s="83">
        <v>0</v>
      </c>
      <c r="F122" s="83">
        <v>0</v>
      </c>
      <c r="G122" s="83">
        <v>0</v>
      </c>
      <c r="H122" s="83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3">
        <f t="shared" si="4"/>
        <v>0</v>
      </c>
      <c r="E123" s="83">
        <v>0</v>
      </c>
      <c r="F123" s="83">
        <v>0</v>
      </c>
      <c r="G123" s="83">
        <v>0</v>
      </c>
      <c r="H123" s="83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3">
        <f t="shared" si="4"/>
        <v>0</v>
      </c>
      <c r="E124" s="83">
        <v>0</v>
      </c>
      <c r="F124" s="83">
        <v>0</v>
      </c>
      <c r="G124" s="83">
        <v>0</v>
      </c>
      <c r="H124" s="83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3">
        <f t="shared" si="4"/>
        <v>220280830</v>
      </c>
      <c r="E125" s="83">
        <v>10931283</v>
      </c>
      <c r="F125" s="83">
        <v>157972600</v>
      </c>
      <c r="G125" s="83">
        <v>0</v>
      </c>
      <c r="H125" s="83">
        <v>51376947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3">
        <f t="shared" si="4"/>
        <v>0</v>
      </c>
      <c r="E126" s="83">
        <v>0</v>
      </c>
      <c r="F126" s="83">
        <v>0</v>
      </c>
      <c r="G126" s="83">
        <v>0</v>
      </c>
      <c r="H126" s="83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3">
        <f t="shared" si="4"/>
        <v>0</v>
      </c>
      <c r="E127" s="83">
        <v>0</v>
      </c>
      <c r="F127" s="83">
        <v>0</v>
      </c>
      <c r="G127" s="83">
        <v>0</v>
      </c>
      <c r="H127" s="83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3">
        <f t="shared" si="4"/>
        <v>17773177</v>
      </c>
      <c r="E128" s="83">
        <v>17773177</v>
      </c>
      <c r="F128" s="83">
        <v>0</v>
      </c>
      <c r="G128" s="83">
        <v>0</v>
      </c>
      <c r="H128" s="83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3">
        <f t="shared" si="4"/>
        <v>0</v>
      </c>
      <c r="E129" s="83">
        <v>0</v>
      </c>
      <c r="F129" s="83">
        <v>0</v>
      </c>
      <c r="G129" s="83">
        <v>0</v>
      </c>
      <c r="H129" s="83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3">
        <f t="shared" si="4"/>
        <v>0</v>
      </c>
      <c r="E130" s="83">
        <v>0</v>
      </c>
      <c r="F130" s="83">
        <v>0</v>
      </c>
      <c r="G130" s="83">
        <v>0</v>
      </c>
      <c r="H130" s="83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3">
        <f t="shared" si="4"/>
        <v>0</v>
      </c>
      <c r="E131" s="83">
        <v>0</v>
      </c>
      <c r="F131" s="83">
        <v>0</v>
      </c>
      <c r="G131" s="83">
        <v>0</v>
      </c>
      <c r="H131" s="83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3">
        <f t="shared" si="4"/>
        <v>0</v>
      </c>
      <c r="E132" s="83">
        <v>0</v>
      </c>
      <c r="F132" s="83">
        <v>0</v>
      </c>
      <c r="G132" s="83">
        <v>0</v>
      </c>
      <c r="H132" s="83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3">
        <f t="shared" si="4"/>
        <v>0</v>
      </c>
      <c r="E133" s="83">
        <v>0</v>
      </c>
      <c r="F133" s="83">
        <v>0</v>
      </c>
      <c r="G133" s="83">
        <v>0</v>
      </c>
      <c r="H133" s="83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3">
        <f t="shared" si="4"/>
        <v>0</v>
      </c>
      <c r="E134" s="83">
        <v>0</v>
      </c>
      <c r="F134" s="83">
        <v>0</v>
      </c>
      <c r="G134" s="83">
        <v>0</v>
      </c>
      <c r="H134" s="83">
        <v>0</v>
      </c>
    </row>
    <row r="135" spans="1:8" s="1" customFormat="1" ht="24" x14ac:dyDescent="0.2">
      <c r="A135" s="25">
        <v>122</v>
      </c>
      <c r="B135" s="26" t="s">
        <v>211</v>
      </c>
      <c r="C135" s="50" t="s">
        <v>377</v>
      </c>
      <c r="D135" s="83">
        <f t="shared" si="4"/>
        <v>0</v>
      </c>
      <c r="E135" s="83">
        <v>0</v>
      </c>
      <c r="F135" s="83">
        <v>0</v>
      </c>
      <c r="G135" s="83">
        <v>0</v>
      </c>
      <c r="H135" s="83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3">
        <f t="shared" si="4"/>
        <v>2185461632</v>
      </c>
      <c r="E136" s="83">
        <v>1346967815</v>
      </c>
      <c r="F136" s="83">
        <v>228163545</v>
      </c>
      <c r="G136" s="83">
        <v>0</v>
      </c>
      <c r="H136" s="83">
        <v>610330272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82">
        <f t="shared" si="4"/>
        <v>3122318052</v>
      </c>
      <c r="E137" s="82">
        <v>79830149</v>
      </c>
      <c r="F137" s="82">
        <v>2607044895</v>
      </c>
      <c r="G137" s="82">
        <v>0</v>
      </c>
      <c r="H137" s="82">
        <v>435443008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3">
        <f t="shared" si="4"/>
        <v>1316512649</v>
      </c>
      <c r="E138" s="83">
        <v>499365535</v>
      </c>
      <c r="F138" s="83">
        <v>0</v>
      </c>
      <c r="G138" s="83">
        <v>0</v>
      </c>
      <c r="H138" s="83">
        <v>817147114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3">
        <f t="shared" si="4"/>
        <v>1032375185</v>
      </c>
      <c r="E139" s="83">
        <v>654654382</v>
      </c>
      <c r="F139" s="83">
        <v>155751294</v>
      </c>
      <c r="G139" s="83">
        <v>0</v>
      </c>
      <c r="H139" s="83">
        <v>221969509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3">
        <f t="shared" si="4"/>
        <v>332906185</v>
      </c>
      <c r="E140" s="83">
        <v>326904812</v>
      </c>
      <c r="F140" s="83">
        <v>0</v>
      </c>
      <c r="G140" s="83">
        <v>0</v>
      </c>
      <c r="H140" s="83">
        <v>6001373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3">
        <f>E141+F141+G141+H141</f>
        <v>1088951127</v>
      </c>
      <c r="E141" s="83">
        <v>841576508</v>
      </c>
      <c r="F141" s="83">
        <v>0</v>
      </c>
      <c r="G141" s="83">
        <v>0</v>
      </c>
      <c r="H141" s="83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3">
        <f t="shared" si="4"/>
        <v>0</v>
      </c>
      <c r="E142" s="83">
        <v>0</v>
      </c>
      <c r="F142" s="83">
        <v>0</v>
      </c>
      <c r="G142" s="83">
        <v>0</v>
      </c>
      <c r="H142" s="83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3">
        <f t="shared" si="4"/>
        <v>0</v>
      </c>
      <c r="E143" s="83">
        <v>0</v>
      </c>
      <c r="F143" s="83">
        <v>0</v>
      </c>
      <c r="G143" s="83">
        <v>0</v>
      </c>
      <c r="H143" s="83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3">
        <f t="shared" si="4"/>
        <v>274750122</v>
      </c>
      <c r="E144" s="83">
        <v>211742282</v>
      </c>
      <c r="F144" s="83">
        <v>0</v>
      </c>
      <c r="G144" s="83">
        <v>0</v>
      </c>
      <c r="H144" s="83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83">
        <f t="shared" si="4"/>
        <v>1217027855</v>
      </c>
      <c r="E145" s="83">
        <v>960481632</v>
      </c>
      <c r="F145" s="83">
        <v>1029855</v>
      </c>
      <c r="G145" s="83">
        <v>0</v>
      </c>
      <c r="H145" s="83">
        <v>255516368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83">
        <f t="shared" si="4"/>
        <v>1106193149</v>
      </c>
      <c r="E146" s="83">
        <v>861778734</v>
      </c>
      <c r="F146" s="83">
        <v>6988707</v>
      </c>
      <c r="G146" s="83">
        <v>0</v>
      </c>
      <c r="H146" s="83">
        <v>237425708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82">
        <f t="shared" si="4"/>
        <v>880259009</v>
      </c>
      <c r="E147" s="82">
        <v>380057556</v>
      </c>
      <c r="F147" s="82">
        <v>0</v>
      </c>
      <c r="G147" s="82">
        <v>500201453</v>
      </c>
      <c r="H147" s="82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82">
        <f t="shared" si="4"/>
        <v>0</v>
      </c>
      <c r="E148" s="82">
        <v>0</v>
      </c>
      <c r="F148" s="82">
        <v>0</v>
      </c>
      <c r="G148" s="82">
        <v>0</v>
      </c>
      <c r="H148" s="82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82">
        <f t="shared" si="4"/>
        <v>0</v>
      </c>
      <c r="E149" s="82">
        <v>0</v>
      </c>
      <c r="F149" s="82">
        <v>0</v>
      </c>
      <c r="G149" s="82">
        <v>0</v>
      </c>
      <c r="H149" s="82">
        <v>0</v>
      </c>
    </row>
    <row r="150" spans="1:72" ht="12.75" x14ac:dyDescent="0.2">
      <c r="A150" s="25">
        <v>137</v>
      </c>
      <c r="B150" s="31" t="s">
        <v>278</v>
      </c>
      <c r="C150" s="32" t="s">
        <v>279</v>
      </c>
      <c r="D150" s="82">
        <f t="shared" si="4"/>
        <v>0</v>
      </c>
      <c r="E150" s="82">
        <v>0</v>
      </c>
      <c r="F150" s="82">
        <v>0</v>
      </c>
      <c r="G150" s="82">
        <v>0</v>
      </c>
      <c r="H150" s="82">
        <v>0</v>
      </c>
    </row>
    <row r="151" spans="1:72" ht="12.75" x14ac:dyDescent="0.2">
      <c r="A151" s="25">
        <v>138</v>
      </c>
      <c r="B151" s="33" t="s">
        <v>280</v>
      </c>
      <c r="C151" s="34" t="s">
        <v>281</v>
      </c>
      <c r="D151" s="82">
        <f t="shared" si="4"/>
        <v>0</v>
      </c>
      <c r="E151" s="82">
        <v>0</v>
      </c>
      <c r="F151" s="82">
        <v>0</v>
      </c>
      <c r="G151" s="82">
        <v>0</v>
      </c>
      <c r="H151" s="82">
        <v>0</v>
      </c>
    </row>
    <row r="152" spans="1:72" ht="12.75" x14ac:dyDescent="0.2">
      <c r="A152" s="25">
        <v>139</v>
      </c>
      <c r="B152" s="91" t="s">
        <v>282</v>
      </c>
      <c r="C152" s="92" t="s">
        <v>283</v>
      </c>
      <c r="D152" s="82">
        <f t="shared" si="4"/>
        <v>0</v>
      </c>
      <c r="E152" s="82">
        <v>0</v>
      </c>
      <c r="F152" s="82">
        <v>0</v>
      </c>
      <c r="G152" s="82">
        <v>0</v>
      </c>
      <c r="H152" s="82">
        <v>0</v>
      </c>
    </row>
    <row r="153" spans="1:72" x14ac:dyDescent="0.2">
      <c r="A153" s="25">
        <v>140</v>
      </c>
      <c r="B153" s="25" t="s">
        <v>288</v>
      </c>
      <c r="C153" s="37" t="s">
        <v>289</v>
      </c>
      <c r="D153" s="82">
        <f t="shared" si="4"/>
        <v>0</v>
      </c>
      <c r="E153" s="82">
        <v>0</v>
      </c>
      <c r="F153" s="82">
        <v>0</v>
      </c>
      <c r="G153" s="82">
        <v>0</v>
      </c>
      <c r="H153" s="82">
        <v>0</v>
      </c>
    </row>
    <row r="154" spans="1:72" x14ac:dyDescent="0.2">
      <c r="A154" s="25">
        <v>141</v>
      </c>
      <c r="B154" s="85" t="s">
        <v>395</v>
      </c>
      <c r="C154" s="37" t="s">
        <v>394</v>
      </c>
      <c r="D154" s="82">
        <f t="shared" si="4"/>
        <v>0</v>
      </c>
      <c r="E154" s="82">
        <v>0</v>
      </c>
      <c r="F154" s="82">
        <v>0</v>
      </c>
      <c r="G154" s="82">
        <v>0</v>
      </c>
      <c r="H154" s="82"/>
    </row>
    <row r="155" spans="1:72" x14ac:dyDescent="0.2">
      <c r="A155" s="25">
        <v>142</v>
      </c>
      <c r="B155" s="88" t="s">
        <v>407</v>
      </c>
      <c r="C155" s="37" t="s">
        <v>406</v>
      </c>
      <c r="D155" s="82">
        <f t="shared" si="4"/>
        <v>0</v>
      </c>
      <c r="E155" s="82">
        <v>0</v>
      </c>
      <c r="F155" s="82">
        <v>0</v>
      </c>
      <c r="G155" s="82">
        <v>0</v>
      </c>
      <c r="H155" s="82"/>
    </row>
    <row r="156" spans="1:72" ht="12.75" x14ac:dyDescent="0.2">
      <c r="C156" s="112"/>
      <c r="D156" s="113"/>
    </row>
    <row r="157" spans="1:72" s="4" customFormat="1" x14ac:dyDescent="0.2">
      <c r="A157" s="6"/>
      <c r="B157" s="6"/>
      <c r="C157" s="7"/>
      <c r="D157" s="45"/>
      <c r="E157" s="45"/>
      <c r="F157" s="45"/>
      <c r="G157" s="45"/>
      <c r="H157" s="4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  <row r="158" spans="1:72" s="4" customFormat="1" x14ac:dyDescent="0.2">
      <c r="A158" s="6"/>
      <c r="B158" s="6"/>
      <c r="C158" s="7"/>
      <c r="D158" s="45"/>
      <c r="E158" s="45"/>
      <c r="F158" s="45"/>
      <c r="G158" s="45"/>
      <c r="H158" s="4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59" spans="1:72" s="4" customFormat="1" x14ac:dyDescent="0.2">
      <c r="A159" s="6"/>
      <c r="B159" s="6"/>
      <c r="C159" s="7"/>
      <c r="D159" s="45"/>
      <c r="E159" s="45"/>
      <c r="F159" s="45"/>
      <c r="G159" s="45"/>
      <c r="H159" s="4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</row>
    <row r="161" spans="1:72" s="4" customFormat="1" x14ac:dyDescent="0.2">
      <c r="A161" s="6"/>
      <c r="B161" s="6"/>
      <c r="C161" s="7"/>
      <c r="D161" s="45"/>
      <c r="E161" s="45"/>
      <c r="F161" s="45"/>
      <c r="G161" s="45"/>
      <c r="H161" s="4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</row>
    <row r="162" spans="1:72" s="4" customFormat="1" x14ac:dyDescent="0.2">
      <c r="A162" s="6"/>
      <c r="B162" s="6"/>
      <c r="C162" s="7"/>
      <c r="D162" s="45"/>
      <c r="E162" s="45"/>
      <c r="F162" s="45"/>
      <c r="G162" s="45"/>
      <c r="H162" s="4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N161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D9" sqref="D9:N9"/>
    </sheetView>
  </sheetViews>
  <sheetFormatPr defaultRowHeight="12" x14ac:dyDescent="0.2"/>
  <cols>
    <col min="1" max="1" width="4.7109375" style="115" customWidth="1"/>
    <col min="2" max="2" width="9.28515625" style="115" customWidth="1"/>
    <col min="3" max="3" width="43.5703125" style="153" customWidth="1"/>
    <col min="4" max="4" width="12.28515625" style="117" customWidth="1"/>
    <col min="5" max="5" width="12.42578125" style="117" customWidth="1"/>
    <col min="6" max="6" width="13" style="117" customWidth="1"/>
    <col min="7" max="7" width="14.140625" style="117" customWidth="1"/>
    <col min="8" max="8" width="23.28515625" style="117" customWidth="1"/>
    <col min="9" max="9" width="17" style="117" customWidth="1"/>
    <col min="10" max="10" width="13.140625" style="117" customWidth="1"/>
    <col min="11" max="11" width="14.28515625" style="117" customWidth="1"/>
    <col min="12" max="13" width="12.42578125" style="117" customWidth="1"/>
    <col min="14" max="14" width="15" style="117" customWidth="1"/>
    <col min="15" max="16384" width="9.140625" style="114"/>
  </cols>
  <sheetData>
    <row r="1" spans="1:14" ht="35.25" customHeight="1" x14ac:dyDescent="0.2">
      <c r="A1" s="211" t="s">
        <v>401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2.75" customHeight="1" x14ac:dyDescent="0.2">
      <c r="C2" s="116"/>
      <c r="N2" s="117" t="s">
        <v>308</v>
      </c>
    </row>
    <row r="3" spans="1:14" s="118" customFormat="1" ht="20.25" customHeight="1" x14ac:dyDescent="0.2">
      <c r="A3" s="212" t="s">
        <v>46</v>
      </c>
      <c r="B3" s="212" t="s">
        <v>59</v>
      </c>
      <c r="C3" s="212" t="s">
        <v>47</v>
      </c>
      <c r="D3" s="220" t="s">
        <v>309</v>
      </c>
      <c r="E3" s="220"/>
      <c r="F3" s="220"/>
      <c r="G3" s="220"/>
      <c r="H3" s="220"/>
      <c r="I3" s="220"/>
      <c r="J3" s="220"/>
      <c r="K3" s="220"/>
      <c r="L3" s="220"/>
      <c r="M3" s="220"/>
      <c r="N3" s="213" t="s">
        <v>310</v>
      </c>
    </row>
    <row r="4" spans="1:14" s="118" customFormat="1" ht="17.25" customHeight="1" x14ac:dyDescent="0.2">
      <c r="A4" s="212"/>
      <c r="B4" s="212"/>
      <c r="C4" s="212"/>
      <c r="D4" s="215" t="s">
        <v>291</v>
      </c>
      <c r="E4" s="220" t="s">
        <v>304</v>
      </c>
      <c r="F4" s="220"/>
      <c r="G4" s="220"/>
      <c r="H4" s="220"/>
      <c r="I4" s="220"/>
      <c r="J4" s="220"/>
      <c r="K4" s="220"/>
      <c r="L4" s="220"/>
      <c r="M4" s="220"/>
      <c r="N4" s="214"/>
    </row>
    <row r="5" spans="1:14" s="118" customFormat="1" ht="24.75" customHeight="1" x14ac:dyDescent="0.2">
      <c r="A5" s="212"/>
      <c r="B5" s="212"/>
      <c r="C5" s="212"/>
      <c r="D5" s="216"/>
      <c r="E5" s="217" t="s">
        <v>311</v>
      </c>
      <c r="F5" s="217"/>
      <c r="G5" s="215"/>
      <c r="H5" s="215"/>
      <c r="I5" s="215"/>
      <c r="J5" s="220" t="s">
        <v>312</v>
      </c>
      <c r="K5" s="220"/>
      <c r="L5" s="220"/>
      <c r="M5" s="220"/>
      <c r="N5" s="214"/>
    </row>
    <row r="6" spans="1:14" s="118" customFormat="1" ht="24.75" customHeight="1" x14ac:dyDescent="0.2">
      <c r="A6" s="212"/>
      <c r="B6" s="212"/>
      <c r="C6" s="212"/>
      <c r="D6" s="216"/>
      <c r="E6" s="213" t="s">
        <v>313</v>
      </c>
      <c r="F6" s="213" t="s">
        <v>314</v>
      </c>
      <c r="G6" s="228" t="s">
        <v>304</v>
      </c>
      <c r="H6" s="229"/>
      <c r="I6" s="230"/>
      <c r="J6" s="214" t="s">
        <v>255</v>
      </c>
      <c r="K6" s="220" t="s">
        <v>304</v>
      </c>
      <c r="L6" s="220"/>
      <c r="M6" s="220"/>
      <c r="N6" s="214"/>
    </row>
    <row r="7" spans="1:14" ht="49.5" customHeight="1" x14ac:dyDescent="0.2">
      <c r="A7" s="212"/>
      <c r="B7" s="212"/>
      <c r="C7" s="212"/>
      <c r="D7" s="216"/>
      <c r="E7" s="214"/>
      <c r="F7" s="214"/>
      <c r="G7" s="213" t="s">
        <v>315</v>
      </c>
      <c r="H7" s="119" t="s">
        <v>316</v>
      </c>
      <c r="I7" s="215" t="s">
        <v>317</v>
      </c>
      <c r="J7" s="214"/>
      <c r="K7" s="215" t="s">
        <v>318</v>
      </c>
      <c r="L7" s="218" t="s">
        <v>392</v>
      </c>
      <c r="M7" s="221" t="s">
        <v>393</v>
      </c>
      <c r="N7" s="214"/>
    </row>
    <row r="8" spans="1:14" ht="60.75" customHeight="1" x14ac:dyDescent="0.2">
      <c r="A8" s="212"/>
      <c r="B8" s="212"/>
      <c r="C8" s="212"/>
      <c r="D8" s="216"/>
      <c r="E8" s="215"/>
      <c r="F8" s="215"/>
      <c r="G8" s="215"/>
      <c r="H8" s="120" t="s">
        <v>319</v>
      </c>
      <c r="I8" s="216"/>
      <c r="J8" s="215"/>
      <c r="K8" s="216"/>
      <c r="L8" s="219"/>
      <c r="M8" s="219"/>
      <c r="N8" s="215"/>
    </row>
    <row r="9" spans="1:14" ht="21" customHeight="1" x14ac:dyDescent="0.2">
      <c r="A9" s="231" t="s">
        <v>255</v>
      </c>
      <c r="B9" s="231"/>
      <c r="C9" s="231"/>
      <c r="D9" s="121">
        <f>D10+D11</f>
        <v>8471857668</v>
      </c>
      <c r="E9" s="121">
        <f t="shared" ref="E9:N9" si="0">E10+E11</f>
        <v>2371553580</v>
      </c>
      <c r="F9" s="121">
        <f t="shared" si="0"/>
        <v>3616664472</v>
      </c>
      <c r="G9" s="121">
        <f t="shared" si="0"/>
        <v>3006400427</v>
      </c>
      <c r="H9" s="121">
        <f t="shared" si="0"/>
        <v>165134343</v>
      </c>
      <c r="I9" s="121">
        <f t="shared" si="0"/>
        <v>445129702</v>
      </c>
      <c r="J9" s="121">
        <f t="shared" si="0"/>
        <v>2483639616</v>
      </c>
      <c r="K9" s="121">
        <f t="shared" si="0"/>
        <v>934986300</v>
      </c>
      <c r="L9" s="121">
        <f t="shared" si="0"/>
        <v>1486104355</v>
      </c>
      <c r="M9" s="121">
        <f t="shared" si="0"/>
        <v>62548961</v>
      </c>
      <c r="N9" s="121">
        <f t="shared" si="0"/>
        <v>1445232997</v>
      </c>
    </row>
    <row r="10" spans="1:14" ht="17.25" customHeight="1" x14ac:dyDescent="0.2">
      <c r="A10" s="232" t="s">
        <v>56</v>
      </c>
      <c r="B10" s="233"/>
      <c r="C10" s="234"/>
      <c r="D10" s="93">
        <f>E10+F10+J10</f>
        <v>117565270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f>K10+L10+M10</f>
        <v>117565270</v>
      </c>
      <c r="K10" s="93">
        <v>0</v>
      </c>
      <c r="L10" s="93">
        <v>117565270</v>
      </c>
      <c r="M10" s="75"/>
      <c r="N10" s="75">
        <v>11252</v>
      </c>
    </row>
    <row r="11" spans="1:14" ht="15.75" customHeight="1" x14ac:dyDescent="0.2">
      <c r="A11" s="232" t="s">
        <v>247</v>
      </c>
      <c r="B11" s="233"/>
      <c r="C11" s="234"/>
      <c r="D11" s="121">
        <f>E11+F11+J11</f>
        <v>8354292398</v>
      </c>
      <c r="E11" s="121">
        <f>SUM(E12:E155)-E94</f>
        <v>2371553580</v>
      </c>
      <c r="F11" s="121">
        <f t="shared" ref="F11:N11" si="1">SUM(F12:F155)-F94</f>
        <v>3616664472</v>
      </c>
      <c r="G11" s="121">
        <f t="shared" si="1"/>
        <v>3006400427</v>
      </c>
      <c r="H11" s="121">
        <f t="shared" si="1"/>
        <v>165134343</v>
      </c>
      <c r="I11" s="121">
        <f t="shared" si="1"/>
        <v>445129702</v>
      </c>
      <c r="J11" s="121">
        <f t="shared" si="1"/>
        <v>2366074346</v>
      </c>
      <c r="K11" s="121">
        <f t="shared" si="1"/>
        <v>934986300</v>
      </c>
      <c r="L11" s="121">
        <f t="shared" si="1"/>
        <v>1368539085</v>
      </c>
      <c r="M11" s="121">
        <f t="shared" si="1"/>
        <v>62548961</v>
      </c>
      <c r="N11" s="121">
        <f t="shared" si="1"/>
        <v>1445221745</v>
      </c>
    </row>
    <row r="12" spans="1:14" ht="12" customHeight="1" x14ac:dyDescent="0.2">
      <c r="A12" s="123">
        <v>1</v>
      </c>
      <c r="B12" s="124" t="s">
        <v>60</v>
      </c>
      <c r="C12" s="125" t="s">
        <v>44</v>
      </c>
      <c r="D12" s="93">
        <f>E12+F12+J12</f>
        <v>38935892</v>
      </c>
      <c r="E12" s="93">
        <v>11909732</v>
      </c>
      <c r="F12" s="93">
        <f>G12+H12+I12</f>
        <v>19033200</v>
      </c>
      <c r="G12" s="93">
        <v>14166467</v>
      </c>
      <c r="H12" s="93">
        <v>1637682</v>
      </c>
      <c r="I12" s="93">
        <v>3229051</v>
      </c>
      <c r="J12" s="93">
        <f>K12+L12+M12</f>
        <v>7992960</v>
      </c>
      <c r="K12" s="93">
        <v>4466687</v>
      </c>
      <c r="L12" s="93">
        <v>3526273</v>
      </c>
      <c r="M12" s="93">
        <v>0</v>
      </c>
      <c r="N12" s="30">
        <v>12567435</v>
      </c>
    </row>
    <row r="13" spans="1:14" ht="12" customHeight="1" x14ac:dyDescent="0.2">
      <c r="A13" s="123">
        <v>2</v>
      </c>
      <c r="B13" s="126" t="s">
        <v>61</v>
      </c>
      <c r="C13" s="125" t="s">
        <v>232</v>
      </c>
      <c r="D13" s="93">
        <f t="shared" ref="D13:D76" si="2">E13+F13+J13</f>
        <v>35033850</v>
      </c>
      <c r="E13" s="93">
        <v>10919849</v>
      </c>
      <c r="F13" s="93">
        <f t="shared" ref="F13:F76" si="3">G13+H13+I13</f>
        <v>17339675</v>
      </c>
      <c r="G13" s="93">
        <v>15211336</v>
      </c>
      <c r="H13" s="93">
        <v>0</v>
      </c>
      <c r="I13" s="93">
        <v>2128339</v>
      </c>
      <c r="J13" s="93">
        <f t="shared" ref="J13:J76" si="4">K13+L13+M13</f>
        <v>6774326</v>
      </c>
      <c r="K13" s="93">
        <v>4538715</v>
      </c>
      <c r="L13" s="127">
        <v>1670355</v>
      </c>
      <c r="M13" s="127">
        <v>565256</v>
      </c>
      <c r="N13" s="128">
        <v>7901942</v>
      </c>
    </row>
    <row r="14" spans="1:14" ht="12" customHeight="1" x14ac:dyDescent="0.2">
      <c r="A14" s="123">
        <v>3</v>
      </c>
      <c r="B14" s="129" t="s">
        <v>62</v>
      </c>
      <c r="C14" s="130" t="s">
        <v>5</v>
      </c>
      <c r="D14" s="93">
        <f t="shared" si="2"/>
        <v>115309041</v>
      </c>
      <c r="E14" s="93">
        <v>34326026</v>
      </c>
      <c r="F14" s="93">
        <f t="shared" si="3"/>
        <v>51342853</v>
      </c>
      <c r="G14" s="93">
        <v>45281125</v>
      </c>
      <c r="H14" s="93">
        <v>0</v>
      </c>
      <c r="I14" s="93">
        <v>6061728</v>
      </c>
      <c r="J14" s="93">
        <f t="shared" si="4"/>
        <v>29640162</v>
      </c>
      <c r="K14" s="93">
        <v>13861507</v>
      </c>
      <c r="L14" s="127">
        <v>14684056</v>
      </c>
      <c r="M14" s="127">
        <v>1094599</v>
      </c>
      <c r="N14" s="128">
        <v>19351177</v>
      </c>
    </row>
    <row r="15" spans="1:14" ht="12" customHeight="1" x14ac:dyDescent="0.2">
      <c r="A15" s="123">
        <v>4</v>
      </c>
      <c r="B15" s="124" t="s">
        <v>63</v>
      </c>
      <c r="C15" s="125" t="s">
        <v>233</v>
      </c>
      <c r="D15" s="93">
        <f t="shared" si="2"/>
        <v>36203291</v>
      </c>
      <c r="E15" s="93">
        <v>10765619</v>
      </c>
      <c r="F15" s="93">
        <f t="shared" si="3"/>
        <v>18467574</v>
      </c>
      <c r="G15" s="93">
        <v>16229689</v>
      </c>
      <c r="H15" s="93">
        <v>0</v>
      </c>
      <c r="I15" s="93">
        <v>2237885</v>
      </c>
      <c r="J15" s="93">
        <f t="shared" si="4"/>
        <v>6970098</v>
      </c>
      <c r="K15" s="93">
        <v>4837196</v>
      </c>
      <c r="L15" s="127">
        <v>2132902</v>
      </c>
      <c r="M15" s="127">
        <v>0</v>
      </c>
      <c r="N15" s="128">
        <v>7122719</v>
      </c>
    </row>
    <row r="16" spans="1:14" ht="12" customHeight="1" x14ac:dyDescent="0.2">
      <c r="A16" s="123">
        <v>5</v>
      </c>
      <c r="B16" s="124" t="s">
        <v>64</v>
      </c>
      <c r="C16" s="125" t="s">
        <v>8</v>
      </c>
      <c r="D16" s="93">
        <f t="shared" si="2"/>
        <v>42995821</v>
      </c>
      <c r="E16" s="93">
        <v>13991214</v>
      </c>
      <c r="F16" s="93">
        <f t="shared" si="3"/>
        <v>18585605</v>
      </c>
      <c r="G16" s="93">
        <v>16964997</v>
      </c>
      <c r="H16" s="93">
        <v>0</v>
      </c>
      <c r="I16" s="93">
        <v>1620608</v>
      </c>
      <c r="J16" s="93">
        <f t="shared" si="4"/>
        <v>10419002</v>
      </c>
      <c r="K16" s="93">
        <v>5384397</v>
      </c>
      <c r="L16" s="127">
        <v>5034605</v>
      </c>
      <c r="M16" s="127">
        <v>0</v>
      </c>
      <c r="N16" s="128">
        <v>11954184</v>
      </c>
    </row>
    <row r="17" spans="1:14" ht="12" customHeight="1" x14ac:dyDescent="0.2">
      <c r="A17" s="123">
        <v>6</v>
      </c>
      <c r="B17" s="129" t="s">
        <v>65</v>
      </c>
      <c r="C17" s="130" t="s">
        <v>66</v>
      </c>
      <c r="D17" s="93">
        <f t="shared" si="2"/>
        <v>288078957</v>
      </c>
      <c r="E17" s="93">
        <v>83602196</v>
      </c>
      <c r="F17" s="93">
        <f t="shared" si="3"/>
        <v>125968414</v>
      </c>
      <c r="G17" s="93">
        <v>114869076</v>
      </c>
      <c r="H17" s="93">
        <v>0</v>
      </c>
      <c r="I17" s="93">
        <v>11099338</v>
      </c>
      <c r="J17" s="93">
        <f t="shared" si="4"/>
        <v>78508347</v>
      </c>
      <c r="K17" s="93">
        <v>35647152</v>
      </c>
      <c r="L17" s="127">
        <v>39669175</v>
      </c>
      <c r="M17" s="127">
        <v>3192020</v>
      </c>
      <c r="N17" s="128">
        <v>63313991</v>
      </c>
    </row>
    <row r="18" spans="1:14" ht="12" customHeight="1" x14ac:dyDescent="0.2">
      <c r="A18" s="123">
        <v>7</v>
      </c>
      <c r="B18" s="131" t="s">
        <v>67</v>
      </c>
      <c r="C18" s="132" t="s">
        <v>234</v>
      </c>
      <c r="D18" s="93">
        <f t="shared" si="2"/>
        <v>118706538</v>
      </c>
      <c r="E18" s="93">
        <v>33073466</v>
      </c>
      <c r="F18" s="93">
        <f t="shared" si="3"/>
        <v>51218146</v>
      </c>
      <c r="G18" s="93">
        <v>43570615</v>
      </c>
      <c r="H18" s="93">
        <v>0</v>
      </c>
      <c r="I18" s="93">
        <v>7647531</v>
      </c>
      <c r="J18" s="93">
        <f t="shared" si="4"/>
        <v>34414926</v>
      </c>
      <c r="K18" s="93">
        <v>13935027</v>
      </c>
      <c r="L18" s="127">
        <v>19056650</v>
      </c>
      <c r="M18" s="127">
        <v>1423249</v>
      </c>
      <c r="N18" s="128">
        <v>22968798</v>
      </c>
    </row>
    <row r="19" spans="1:14" ht="12" customHeight="1" x14ac:dyDescent="0.2">
      <c r="A19" s="123">
        <v>8</v>
      </c>
      <c r="B19" s="129" t="s">
        <v>68</v>
      </c>
      <c r="C19" s="130" t="s">
        <v>17</v>
      </c>
      <c r="D19" s="93">
        <f t="shared" si="2"/>
        <v>44867768</v>
      </c>
      <c r="E19" s="93">
        <v>13893730</v>
      </c>
      <c r="F19" s="93">
        <f t="shared" si="3"/>
        <v>20700389</v>
      </c>
      <c r="G19" s="93">
        <v>18777964</v>
      </c>
      <c r="H19" s="93">
        <v>0</v>
      </c>
      <c r="I19" s="93">
        <v>1922425</v>
      </c>
      <c r="J19" s="93">
        <f t="shared" si="4"/>
        <v>10273649</v>
      </c>
      <c r="K19" s="93">
        <v>5665801</v>
      </c>
      <c r="L19" s="127">
        <v>4607848</v>
      </c>
      <c r="M19" s="127">
        <v>0</v>
      </c>
      <c r="N19" s="128">
        <v>8758525</v>
      </c>
    </row>
    <row r="20" spans="1:14" ht="12" customHeight="1" x14ac:dyDescent="0.2">
      <c r="A20" s="123">
        <v>9</v>
      </c>
      <c r="B20" s="129" t="s">
        <v>69</v>
      </c>
      <c r="C20" s="130" t="s">
        <v>6</v>
      </c>
      <c r="D20" s="93">
        <f t="shared" si="2"/>
        <v>41278066</v>
      </c>
      <c r="E20" s="93">
        <v>13174045</v>
      </c>
      <c r="F20" s="93">
        <f t="shared" si="3"/>
        <v>18938034</v>
      </c>
      <c r="G20" s="93">
        <v>15831365</v>
      </c>
      <c r="H20" s="93">
        <v>0</v>
      </c>
      <c r="I20" s="93">
        <v>3106669</v>
      </c>
      <c r="J20" s="93">
        <f t="shared" si="4"/>
        <v>9165987</v>
      </c>
      <c r="K20" s="93">
        <v>5037551</v>
      </c>
      <c r="L20" s="127">
        <v>4128436</v>
      </c>
      <c r="M20" s="127">
        <v>0</v>
      </c>
      <c r="N20" s="128">
        <v>10388705</v>
      </c>
    </row>
    <row r="21" spans="1:14" ht="12" customHeight="1" x14ac:dyDescent="0.2">
      <c r="A21" s="123">
        <v>10</v>
      </c>
      <c r="B21" s="129" t="s">
        <v>70</v>
      </c>
      <c r="C21" s="130" t="s">
        <v>18</v>
      </c>
      <c r="D21" s="93">
        <f t="shared" si="2"/>
        <v>50431521</v>
      </c>
      <c r="E21" s="93">
        <v>14335894</v>
      </c>
      <c r="F21" s="93">
        <f t="shared" si="3"/>
        <v>23107149</v>
      </c>
      <c r="G21" s="93">
        <v>20841014</v>
      </c>
      <c r="H21" s="93">
        <v>0</v>
      </c>
      <c r="I21" s="93">
        <v>2266135</v>
      </c>
      <c r="J21" s="93">
        <f t="shared" si="4"/>
        <v>12988478</v>
      </c>
      <c r="K21" s="93">
        <v>6623770</v>
      </c>
      <c r="L21" s="127">
        <v>6364708</v>
      </c>
      <c r="M21" s="127">
        <v>0</v>
      </c>
      <c r="N21" s="128">
        <v>13184906</v>
      </c>
    </row>
    <row r="22" spans="1:14" ht="12" customHeight="1" x14ac:dyDescent="0.2">
      <c r="A22" s="123">
        <v>11</v>
      </c>
      <c r="B22" s="129" t="s">
        <v>71</v>
      </c>
      <c r="C22" s="130" t="s">
        <v>7</v>
      </c>
      <c r="D22" s="93">
        <f t="shared" si="2"/>
        <v>43162087</v>
      </c>
      <c r="E22" s="93">
        <v>15026364</v>
      </c>
      <c r="F22" s="93">
        <f t="shared" si="3"/>
        <v>18226003</v>
      </c>
      <c r="G22" s="93">
        <v>16447869</v>
      </c>
      <c r="H22" s="93">
        <v>0</v>
      </c>
      <c r="I22" s="93">
        <v>1778134</v>
      </c>
      <c r="J22" s="93">
        <f t="shared" si="4"/>
        <v>9909720</v>
      </c>
      <c r="K22" s="93">
        <v>5119438</v>
      </c>
      <c r="L22" s="127">
        <v>4790282</v>
      </c>
      <c r="M22" s="127">
        <v>0</v>
      </c>
      <c r="N22" s="128">
        <v>12153912</v>
      </c>
    </row>
    <row r="23" spans="1:14" ht="12" customHeight="1" x14ac:dyDescent="0.2">
      <c r="A23" s="123">
        <v>12</v>
      </c>
      <c r="B23" s="129" t="s">
        <v>72</v>
      </c>
      <c r="C23" s="130" t="s">
        <v>19</v>
      </c>
      <c r="D23" s="93">
        <f t="shared" si="2"/>
        <v>78101507</v>
      </c>
      <c r="E23" s="93">
        <v>25388442</v>
      </c>
      <c r="F23" s="93">
        <f t="shared" si="3"/>
        <v>37666218</v>
      </c>
      <c r="G23" s="93">
        <v>32891788</v>
      </c>
      <c r="H23" s="93">
        <v>0</v>
      </c>
      <c r="I23" s="93">
        <v>4774430</v>
      </c>
      <c r="J23" s="93">
        <f t="shared" si="4"/>
        <v>15046847</v>
      </c>
      <c r="K23" s="93">
        <v>10327979</v>
      </c>
      <c r="L23" s="127">
        <v>4099215</v>
      </c>
      <c r="M23" s="127">
        <v>619653</v>
      </c>
      <c r="N23" s="128">
        <v>19647957</v>
      </c>
    </row>
    <row r="24" spans="1:14" ht="12" customHeight="1" x14ac:dyDescent="0.2">
      <c r="A24" s="123">
        <v>13</v>
      </c>
      <c r="B24" s="129" t="s">
        <v>256</v>
      </c>
      <c r="C24" s="125" t="s">
        <v>257</v>
      </c>
      <c r="D24" s="93">
        <f t="shared" si="2"/>
        <v>0</v>
      </c>
      <c r="E24" s="93">
        <v>0</v>
      </c>
      <c r="F24" s="93">
        <f t="shared" si="3"/>
        <v>0</v>
      </c>
      <c r="G24" s="93">
        <v>0</v>
      </c>
      <c r="H24" s="93">
        <v>0</v>
      </c>
      <c r="I24" s="93">
        <v>0</v>
      </c>
      <c r="J24" s="93">
        <f t="shared" si="4"/>
        <v>0</v>
      </c>
      <c r="K24" s="93"/>
      <c r="L24" s="127">
        <v>0</v>
      </c>
      <c r="M24" s="127">
        <v>0</v>
      </c>
      <c r="N24" s="128">
        <v>0</v>
      </c>
    </row>
    <row r="25" spans="1:14" ht="12" customHeight="1" x14ac:dyDescent="0.2">
      <c r="A25" s="123">
        <v>14</v>
      </c>
      <c r="B25" s="124" t="s">
        <v>73</v>
      </c>
      <c r="C25" s="130" t="s">
        <v>74</v>
      </c>
      <c r="D25" s="93">
        <f t="shared" si="2"/>
        <v>0</v>
      </c>
      <c r="E25" s="93">
        <v>0</v>
      </c>
      <c r="F25" s="93">
        <f t="shared" si="3"/>
        <v>0</v>
      </c>
      <c r="G25" s="93">
        <v>0</v>
      </c>
      <c r="H25" s="93">
        <v>0</v>
      </c>
      <c r="I25" s="93">
        <v>0</v>
      </c>
      <c r="J25" s="93">
        <f t="shared" si="4"/>
        <v>0</v>
      </c>
      <c r="K25" s="93"/>
      <c r="L25" s="127">
        <v>0</v>
      </c>
      <c r="M25" s="127">
        <v>0</v>
      </c>
      <c r="N25" s="128">
        <v>0</v>
      </c>
    </row>
    <row r="26" spans="1:14" ht="12" customHeight="1" x14ac:dyDescent="0.2">
      <c r="A26" s="123">
        <v>15</v>
      </c>
      <c r="B26" s="129" t="s">
        <v>75</v>
      </c>
      <c r="C26" s="130" t="s">
        <v>22</v>
      </c>
      <c r="D26" s="93">
        <f t="shared" si="2"/>
        <v>52307247</v>
      </c>
      <c r="E26" s="93">
        <v>20353087</v>
      </c>
      <c r="F26" s="93">
        <f t="shared" si="3"/>
        <v>22645143</v>
      </c>
      <c r="G26" s="93">
        <v>20857441</v>
      </c>
      <c r="H26" s="93">
        <v>0</v>
      </c>
      <c r="I26" s="93">
        <v>1787702</v>
      </c>
      <c r="J26" s="93">
        <f t="shared" si="4"/>
        <v>9309017</v>
      </c>
      <c r="K26" s="93">
        <v>6808233</v>
      </c>
      <c r="L26" s="127">
        <v>2234267</v>
      </c>
      <c r="M26" s="127">
        <v>266517</v>
      </c>
      <c r="N26" s="128">
        <v>9149543</v>
      </c>
    </row>
    <row r="27" spans="1:14" ht="12" customHeight="1" x14ac:dyDescent="0.2">
      <c r="A27" s="123">
        <v>16</v>
      </c>
      <c r="B27" s="129" t="s">
        <v>76</v>
      </c>
      <c r="C27" s="130" t="s">
        <v>10</v>
      </c>
      <c r="D27" s="93">
        <f t="shared" si="2"/>
        <v>82060518</v>
      </c>
      <c r="E27" s="93">
        <v>28807819</v>
      </c>
      <c r="F27" s="93">
        <f t="shared" si="3"/>
        <v>32412521</v>
      </c>
      <c r="G27" s="93">
        <v>29633898</v>
      </c>
      <c r="H27" s="93">
        <v>0</v>
      </c>
      <c r="I27" s="93">
        <v>2778623</v>
      </c>
      <c r="J27" s="93">
        <f t="shared" si="4"/>
        <v>20840178</v>
      </c>
      <c r="K27" s="93">
        <v>9797448</v>
      </c>
      <c r="L27" s="127">
        <v>11042730</v>
      </c>
      <c r="M27" s="127">
        <v>0</v>
      </c>
      <c r="N27" s="128">
        <v>7522176</v>
      </c>
    </row>
    <row r="28" spans="1:14" ht="12" customHeight="1" x14ac:dyDescent="0.2">
      <c r="A28" s="123">
        <v>17</v>
      </c>
      <c r="B28" s="129" t="s">
        <v>77</v>
      </c>
      <c r="C28" s="130" t="s">
        <v>235</v>
      </c>
      <c r="D28" s="93">
        <f t="shared" si="2"/>
        <v>103461770</v>
      </c>
      <c r="E28" s="93">
        <v>36366136</v>
      </c>
      <c r="F28" s="93">
        <f t="shared" si="3"/>
        <v>43080030</v>
      </c>
      <c r="G28" s="93">
        <v>38405713</v>
      </c>
      <c r="H28" s="93">
        <v>0</v>
      </c>
      <c r="I28" s="93">
        <v>4674317</v>
      </c>
      <c r="J28" s="93">
        <f t="shared" si="4"/>
        <v>24015604</v>
      </c>
      <c r="K28" s="93">
        <v>12927470</v>
      </c>
      <c r="L28" s="127">
        <v>11088134</v>
      </c>
      <c r="M28" s="127">
        <v>0</v>
      </c>
      <c r="N28" s="128">
        <v>11795245</v>
      </c>
    </row>
    <row r="29" spans="1:14" ht="12" customHeight="1" x14ac:dyDescent="0.2">
      <c r="A29" s="123">
        <v>18</v>
      </c>
      <c r="B29" s="129" t="s">
        <v>78</v>
      </c>
      <c r="C29" s="130" t="s">
        <v>9</v>
      </c>
      <c r="D29" s="93">
        <f t="shared" si="2"/>
        <v>208196176</v>
      </c>
      <c r="E29" s="93">
        <v>58033983</v>
      </c>
      <c r="F29" s="93">
        <f t="shared" si="3"/>
        <v>99949006</v>
      </c>
      <c r="G29" s="93">
        <v>77157393</v>
      </c>
      <c r="H29" s="93">
        <v>11814091</v>
      </c>
      <c r="I29" s="93">
        <v>10977522</v>
      </c>
      <c r="J29" s="93">
        <f t="shared" si="4"/>
        <v>50213187</v>
      </c>
      <c r="K29" s="93">
        <v>22793795</v>
      </c>
      <c r="L29" s="127">
        <v>26121725</v>
      </c>
      <c r="M29" s="127">
        <v>1297667</v>
      </c>
      <c r="N29" s="128">
        <v>24721348</v>
      </c>
    </row>
    <row r="30" spans="1:14" ht="12" customHeight="1" x14ac:dyDescent="0.2">
      <c r="A30" s="123">
        <v>19</v>
      </c>
      <c r="B30" s="124" t="s">
        <v>79</v>
      </c>
      <c r="C30" s="125" t="s">
        <v>11</v>
      </c>
      <c r="D30" s="93">
        <f t="shared" si="2"/>
        <v>32149910</v>
      </c>
      <c r="E30" s="93">
        <v>12757541</v>
      </c>
      <c r="F30" s="93">
        <f t="shared" si="3"/>
        <v>13572228</v>
      </c>
      <c r="G30" s="93">
        <v>11633174</v>
      </c>
      <c r="H30" s="93">
        <v>0</v>
      </c>
      <c r="I30" s="93">
        <v>1939054</v>
      </c>
      <c r="J30" s="93">
        <f t="shared" si="4"/>
        <v>5820141</v>
      </c>
      <c r="K30" s="93">
        <v>4175863</v>
      </c>
      <c r="L30" s="127">
        <v>1644278</v>
      </c>
      <c r="M30" s="127">
        <v>0</v>
      </c>
      <c r="N30" s="128">
        <v>4634549</v>
      </c>
    </row>
    <row r="31" spans="1:14" ht="12" customHeight="1" x14ac:dyDescent="0.2">
      <c r="A31" s="123">
        <v>20</v>
      </c>
      <c r="B31" s="124" t="s">
        <v>80</v>
      </c>
      <c r="C31" s="125" t="s">
        <v>236</v>
      </c>
      <c r="D31" s="93">
        <f t="shared" si="2"/>
        <v>24798599</v>
      </c>
      <c r="E31" s="93">
        <v>8434015</v>
      </c>
      <c r="F31" s="93">
        <f t="shared" si="3"/>
        <v>12045620</v>
      </c>
      <c r="G31" s="93">
        <v>10888045</v>
      </c>
      <c r="H31" s="93">
        <v>0</v>
      </c>
      <c r="I31" s="93">
        <v>1157575</v>
      </c>
      <c r="J31" s="93">
        <f t="shared" si="4"/>
        <v>4318964</v>
      </c>
      <c r="K31" s="93">
        <v>3160560</v>
      </c>
      <c r="L31" s="127">
        <v>1158404</v>
      </c>
      <c r="M31" s="127">
        <v>0</v>
      </c>
      <c r="N31" s="128">
        <v>6399757</v>
      </c>
    </row>
    <row r="32" spans="1:14" ht="12" customHeight="1" x14ac:dyDescent="0.2">
      <c r="A32" s="123">
        <v>21</v>
      </c>
      <c r="B32" s="124" t="s">
        <v>81</v>
      </c>
      <c r="C32" s="125" t="s">
        <v>82</v>
      </c>
      <c r="D32" s="93">
        <f t="shared" si="2"/>
        <v>131678244</v>
      </c>
      <c r="E32" s="93">
        <v>43624429</v>
      </c>
      <c r="F32" s="93">
        <f t="shared" si="3"/>
        <v>57262264</v>
      </c>
      <c r="G32" s="93">
        <v>51245476</v>
      </c>
      <c r="H32" s="93">
        <v>0</v>
      </c>
      <c r="I32" s="93">
        <v>6016788</v>
      </c>
      <c r="J32" s="93">
        <f t="shared" si="4"/>
        <v>30791551</v>
      </c>
      <c r="K32" s="93">
        <v>16709349</v>
      </c>
      <c r="L32" s="127">
        <v>12492805</v>
      </c>
      <c r="M32" s="127">
        <v>1589397</v>
      </c>
      <c r="N32" s="128">
        <v>23573610</v>
      </c>
    </row>
    <row r="33" spans="1:14" ht="12" customHeight="1" x14ac:dyDescent="0.2">
      <c r="A33" s="123">
        <v>22</v>
      </c>
      <c r="B33" s="124" t="s">
        <v>83</v>
      </c>
      <c r="C33" s="125" t="s">
        <v>40</v>
      </c>
      <c r="D33" s="93">
        <f t="shared" si="2"/>
        <v>121611109</v>
      </c>
      <c r="E33" s="93">
        <v>37176206</v>
      </c>
      <c r="F33" s="93">
        <f t="shared" si="3"/>
        <v>50046480</v>
      </c>
      <c r="G33" s="93">
        <v>43024863</v>
      </c>
      <c r="H33" s="93">
        <v>0</v>
      </c>
      <c r="I33" s="93">
        <v>7021617</v>
      </c>
      <c r="J33" s="93">
        <f t="shared" si="4"/>
        <v>34388423</v>
      </c>
      <c r="K33" s="93">
        <v>13412200</v>
      </c>
      <c r="L33" s="127">
        <v>19818393</v>
      </c>
      <c r="M33" s="127">
        <v>1157830</v>
      </c>
      <c r="N33" s="128">
        <v>24898571</v>
      </c>
    </row>
    <row r="34" spans="1:14" ht="12" customHeight="1" x14ac:dyDescent="0.2">
      <c r="A34" s="123">
        <v>23</v>
      </c>
      <c r="B34" s="129" t="s">
        <v>84</v>
      </c>
      <c r="C34" s="130" t="s">
        <v>85</v>
      </c>
      <c r="D34" s="93">
        <f t="shared" si="2"/>
        <v>49745391</v>
      </c>
      <c r="E34" s="93">
        <v>13340045</v>
      </c>
      <c r="F34" s="93">
        <f t="shared" si="3"/>
        <v>21415182</v>
      </c>
      <c r="G34" s="93">
        <v>19240429</v>
      </c>
      <c r="H34" s="93">
        <v>0</v>
      </c>
      <c r="I34" s="93">
        <v>2174753</v>
      </c>
      <c r="J34" s="93">
        <f t="shared" si="4"/>
        <v>14990164</v>
      </c>
      <c r="K34" s="93">
        <v>6099153</v>
      </c>
      <c r="L34" s="127">
        <v>8891011</v>
      </c>
      <c r="M34" s="127">
        <v>0</v>
      </c>
      <c r="N34" s="128">
        <v>6875648</v>
      </c>
    </row>
    <row r="35" spans="1:14" ht="12" customHeight="1" x14ac:dyDescent="0.2">
      <c r="A35" s="123">
        <v>24</v>
      </c>
      <c r="B35" s="129" t="s">
        <v>86</v>
      </c>
      <c r="C35" s="130" t="s">
        <v>87</v>
      </c>
      <c r="D35" s="93">
        <f t="shared" si="2"/>
        <v>0</v>
      </c>
      <c r="E35" s="93">
        <v>0</v>
      </c>
      <c r="F35" s="93">
        <f t="shared" si="3"/>
        <v>0</v>
      </c>
      <c r="G35" s="93">
        <v>0</v>
      </c>
      <c r="H35" s="93">
        <v>0</v>
      </c>
      <c r="I35" s="93">
        <v>0</v>
      </c>
      <c r="J35" s="93">
        <f t="shared" si="4"/>
        <v>0</v>
      </c>
      <c r="K35" s="93"/>
      <c r="L35" s="127">
        <v>0</v>
      </c>
      <c r="M35" s="127">
        <v>0</v>
      </c>
      <c r="N35" s="128">
        <v>0</v>
      </c>
    </row>
    <row r="36" spans="1:14" ht="12" customHeight="1" x14ac:dyDescent="0.2">
      <c r="A36" s="123">
        <v>25</v>
      </c>
      <c r="B36" s="129" t="s">
        <v>88</v>
      </c>
      <c r="C36" s="130" t="s">
        <v>89</v>
      </c>
      <c r="D36" s="93">
        <f t="shared" si="2"/>
        <v>0</v>
      </c>
      <c r="E36" s="93">
        <v>0</v>
      </c>
      <c r="F36" s="93">
        <f t="shared" si="3"/>
        <v>0</v>
      </c>
      <c r="G36" s="93">
        <v>0</v>
      </c>
      <c r="H36" s="93">
        <v>0</v>
      </c>
      <c r="I36" s="93">
        <v>0</v>
      </c>
      <c r="J36" s="93">
        <f t="shared" si="4"/>
        <v>0</v>
      </c>
      <c r="K36" s="93"/>
      <c r="L36" s="127">
        <v>0</v>
      </c>
      <c r="M36" s="127">
        <v>0</v>
      </c>
      <c r="N36" s="128">
        <v>0</v>
      </c>
    </row>
    <row r="37" spans="1:14" ht="12" customHeight="1" x14ac:dyDescent="0.2">
      <c r="A37" s="123">
        <v>26</v>
      </c>
      <c r="B37" s="124" t="s">
        <v>90</v>
      </c>
      <c r="C37" s="132" t="s">
        <v>91</v>
      </c>
      <c r="D37" s="93">
        <f t="shared" si="2"/>
        <v>369268292</v>
      </c>
      <c r="E37" s="93">
        <v>57011509</v>
      </c>
      <c r="F37" s="93">
        <f t="shared" si="3"/>
        <v>214620087</v>
      </c>
      <c r="G37" s="93">
        <v>175398497</v>
      </c>
      <c r="H37" s="93">
        <v>17609332</v>
      </c>
      <c r="I37" s="93">
        <v>21612258</v>
      </c>
      <c r="J37" s="93">
        <f t="shared" si="4"/>
        <v>97636696</v>
      </c>
      <c r="K37" s="93">
        <v>46408592</v>
      </c>
      <c r="L37" s="127">
        <v>46196572</v>
      </c>
      <c r="M37" s="127">
        <v>5031532</v>
      </c>
      <c r="N37" s="128">
        <v>60779773</v>
      </c>
    </row>
    <row r="38" spans="1:14" ht="12" customHeight="1" x14ac:dyDescent="0.2">
      <c r="A38" s="123">
        <v>27</v>
      </c>
      <c r="B38" s="129" t="s">
        <v>92</v>
      </c>
      <c r="C38" s="130" t="s">
        <v>93</v>
      </c>
      <c r="D38" s="93">
        <f t="shared" si="2"/>
        <v>103298334</v>
      </c>
      <c r="E38" s="93">
        <v>21055994</v>
      </c>
      <c r="F38" s="93">
        <f t="shared" si="3"/>
        <v>61105472</v>
      </c>
      <c r="G38" s="93">
        <v>37861075</v>
      </c>
      <c r="H38" s="93">
        <v>19634470</v>
      </c>
      <c r="I38" s="93">
        <v>3609927</v>
      </c>
      <c r="J38" s="93">
        <f t="shared" si="4"/>
        <v>21136868</v>
      </c>
      <c r="K38" s="93">
        <v>12458631</v>
      </c>
      <c r="L38" s="127">
        <v>8678237</v>
      </c>
      <c r="M38" s="127">
        <v>0</v>
      </c>
      <c r="N38" s="128">
        <v>16245170</v>
      </c>
    </row>
    <row r="39" spans="1:14" ht="12" customHeight="1" x14ac:dyDescent="0.2">
      <c r="A39" s="123">
        <v>28</v>
      </c>
      <c r="B39" s="129" t="s">
        <v>94</v>
      </c>
      <c r="C39" s="130" t="s">
        <v>95</v>
      </c>
      <c r="D39" s="93">
        <f t="shared" si="2"/>
        <v>125134708</v>
      </c>
      <c r="E39" s="93">
        <v>105311970</v>
      </c>
      <c r="F39" s="93">
        <f t="shared" si="3"/>
        <v>1981801</v>
      </c>
      <c r="G39" s="93">
        <v>1981801</v>
      </c>
      <c r="H39" s="93">
        <v>0</v>
      </c>
      <c r="I39" s="93">
        <v>0</v>
      </c>
      <c r="J39" s="93">
        <f t="shared" si="4"/>
        <v>17840937</v>
      </c>
      <c r="K39" s="93">
        <v>9343779</v>
      </c>
      <c r="L39" s="127">
        <v>8497158</v>
      </c>
      <c r="M39" s="127">
        <v>0</v>
      </c>
      <c r="N39" s="128">
        <v>0</v>
      </c>
    </row>
    <row r="40" spans="1:14" ht="12" customHeight="1" x14ac:dyDescent="0.2">
      <c r="A40" s="123">
        <v>29</v>
      </c>
      <c r="B40" s="126" t="s">
        <v>96</v>
      </c>
      <c r="C40" s="132" t="s">
        <v>97</v>
      </c>
      <c r="D40" s="93">
        <f t="shared" si="2"/>
        <v>8685481</v>
      </c>
      <c r="E40" s="93">
        <v>0</v>
      </c>
      <c r="F40" s="93">
        <f t="shared" si="3"/>
        <v>0</v>
      </c>
      <c r="G40" s="93">
        <v>0</v>
      </c>
      <c r="H40" s="93">
        <v>0</v>
      </c>
      <c r="I40" s="93">
        <v>0</v>
      </c>
      <c r="J40" s="93">
        <f t="shared" si="4"/>
        <v>8685481</v>
      </c>
      <c r="K40" s="93"/>
      <c r="L40" s="127">
        <v>8685481</v>
      </c>
      <c r="M40" s="127">
        <v>0</v>
      </c>
      <c r="N40" s="128">
        <v>0</v>
      </c>
    </row>
    <row r="41" spans="1:14" ht="12" customHeight="1" x14ac:dyDescent="0.2">
      <c r="A41" s="123">
        <v>30</v>
      </c>
      <c r="B41" s="124" t="s">
        <v>98</v>
      </c>
      <c r="C41" s="125" t="s">
        <v>23</v>
      </c>
      <c r="D41" s="93">
        <f t="shared" si="2"/>
        <v>0</v>
      </c>
      <c r="E41" s="93">
        <v>0</v>
      </c>
      <c r="F41" s="93">
        <f t="shared" si="3"/>
        <v>0</v>
      </c>
      <c r="G41" s="93">
        <v>0</v>
      </c>
      <c r="H41" s="93">
        <v>0</v>
      </c>
      <c r="I41" s="93">
        <v>0</v>
      </c>
      <c r="J41" s="93">
        <f t="shared" si="4"/>
        <v>0</v>
      </c>
      <c r="K41" s="93"/>
      <c r="L41" s="127">
        <v>0</v>
      </c>
      <c r="M41" s="127">
        <v>0</v>
      </c>
      <c r="N41" s="128">
        <v>0</v>
      </c>
    </row>
    <row r="42" spans="1:14" ht="12" customHeight="1" x14ac:dyDescent="0.2">
      <c r="A42" s="123">
        <v>31</v>
      </c>
      <c r="B42" s="129" t="s">
        <v>99</v>
      </c>
      <c r="C42" s="130" t="s">
        <v>57</v>
      </c>
      <c r="D42" s="93">
        <f t="shared" si="2"/>
        <v>11554282</v>
      </c>
      <c r="E42" s="93">
        <v>545394</v>
      </c>
      <c r="F42" s="93">
        <f t="shared" si="3"/>
        <v>8749514</v>
      </c>
      <c r="G42" s="93">
        <v>7596192</v>
      </c>
      <c r="H42" s="93">
        <v>0</v>
      </c>
      <c r="I42" s="93">
        <v>1153322</v>
      </c>
      <c r="J42" s="93">
        <f t="shared" si="4"/>
        <v>2259374</v>
      </c>
      <c r="K42" s="93">
        <v>1789981</v>
      </c>
      <c r="L42" s="127">
        <v>469393</v>
      </c>
      <c r="M42" s="127">
        <v>0</v>
      </c>
      <c r="N42" s="128">
        <v>825639</v>
      </c>
    </row>
    <row r="43" spans="1:14" ht="12" customHeight="1" x14ac:dyDescent="0.2">
      <c r="A43" s="123">
        <v>32</v>
      </c>
      <c r="B43" s="126" t="s">
        <v>100</v>
      </c>
      <c r="C43" s="125" t="s">
        <v>41</v>
      </c>
      <c r="D43" s="93">
        <f t="shared" si="2"/>
        <v>156909885</v>
      </c>
      <c r="E43" s="93">
        <v>47003456</v>
      </c>
      <c r="F43" s="93">
        <f t="shared" si="3"/>
        <v>71568922</v>
      </c>
      <c r="G43" s="93">
        <v>64821224</v>
      </c>
      <c r="H43" s="93">
        <v>0</v>
      </c>
      <c r="I43" s="93">
        <v>6747698</v>
      </c>
      <c r="J43" s="93">
        <f t="shared" si="4"/>
        <v>38337507</v>
      </c>
      <c r="K43" s="93">
        <v>18610272</v>
      </c>
      <c r="L43" s="127">
        <v>18654270</v>
      </c>
      <c r="M43" s="127">
        <v>1072965</v>
      </c>
      <c r="N43" s="128">
        <v>20923689</v>
      </c>
    </row>
    <row r="44" spans="1:14" ht="12" customHeight="1" x14ac:dyDescent="0.2">
      <c r="A44" s="123">
        <v>33</v>
      </c>
      <c r="B44" s="131" t="s">
        <v>101</v>
      </c>
      <c r="C44" s="132" t="s">
        <v>39</v>
      </c>
      <c r="D44" s="93">
        <f t="shared" si="2"/>
        <v>244676170</v>
      </c>
      <c r="E44" s="93">
        <v>76517318</v>
      </c>
      <c r="F44" s="93">
        <f t="shared" si="3"/>
        <v>104532675</v>
      </c>
      <c r="G44" s="93">
        <v>91342109</v>
      </c>
      <c r="H44" s="93">
        <v>0</v>
      </c>
      <c r="I44" s="93">
        <v>13190566</v>
      </c>
      <c r="J44" s="93">
        <f t="shared" si="4"/>
        <v>63626177</v>
      </c>
      <c r="K44" s="93">
        <v>27756840</v>
      </c>
      <c r="L44" s="127">
        <v>33672243</v>
      </c>
      <c r="M44" s="127">
        <v>2197094</v>
      </c>
      <c r="N44" s="128">
        <v>41497150</v>
      </c>
    </row>
    <row r="45" spans="1:14" ht="12" customHeight="1" x14ac:dyDescent="0.2">
      <c r="A45" s="123">
        <v>34</v>
      </c>
      <c r="B45" s="126" t="s">
        <v>102</v>
      </c>
      <c r="C45" s="125" t="s">
        <v>16</v>
      </c>
      <c r="D45" s="93">
        <f t="shared" si="2"/>
        <v>46114867</v>
      </c>
      <c r="E45" s="93">
        <v>15759985</v>
      </c>
      <c r="F45" s="93">
        <f t="shared" si="3"/>
        <v>20322037</v>
      </c>
      <c r="G45" s="93">
        <v>17630887</v>
      </c>
      <c r="H45" s="93">
        <v>0</v>
      </c>
      <c r="I45" s="93">
        <v>2691150</v>
      </c>
      <c r="J45" s="93">
        <f t="shared" si="4"/>
        <v>10032845</v>
      </c>
      <c r="K45" s="93">
        <v>5785247</v>
      </c>
      <c r="L45" s="127">
        <v>4247598</v>
      </c>
      <c r="M45" s="127">
        <v>0</v>
      </c>
      <c r="N45" s="128">
        <v>6458832</v>
      </c>
    </row>
    <row r="46" spans="1:14" ht="12" customHeight="1" x14ac:dyDescent="0.2">
      <c r="A46" s="123">
        <v>35</v>
      </c>
      <c r="B46" s="129" t="s">
        <v>103</v>
      </c>
      <c r="C46" s="130" t="s">
        <v>21</v>
      </c>
      <c r="D46" s="93">
        <f t="shared" si="2"/>
        <v>155785403</v>
      </c>
      <c r="E46" s="93">
        <v>48974240</v>
      </c>
      <c r="F46" s="93">
        <f t="shared" si="3"/>
        <v>68178294</v>
      </c>
      <c r="G46" s="93">
        <v>62119969</v>
      </c>
      <c r="H46" s="93">
        <v>0</v>
      </c>
      <c r="I46" s="93">
        <v>6058325</v>
      </c>
      <c r="J46" s="93">
        <f t="shared" si="4"/>
        <v>38632869</v>
      </c>
      <c r="K46" s="93">
        <v>18971156</v>
      </c>
      <c r="L46" s="127">
        <v>18315468</v>
      </c>
      <c r="M46" s="127">
        <v>1346245</v>
      </c>
      <c r="N46" s="128">
        <v>26846629</v>
      </c>
    </row>
    <row r="47" spans="1:14" ht="12" customHeight="1" x14ac:dyDescent="0.2">
      <c r="A47" s="123">
        <v>36</v>
      </c>
      <c r="B47" s="126" t="s">
        <v>104</v>
      </c>
      <c r="C47" s="125" t="s">
        <v>25</v>
      </c>
      <c r="D47" s="93">
        <f t="shared" si="2"/>
        <v>60460500</v>
      </c>
      <c r="E47" s="93">
        <v>20950056</v>
      </c>
      <c r="F47" s="93">
        <f t="shared" si="3"/>
        <v>26770120</v>
      </c>
      <c r="G47" s="93">
        <v>23346886</v>
      </c>
      <c r="H47" s="93">
        <v>0</v>
      </c>
      <c r="I47" s="93">
        <v>3423234</v>
      </c>
      <c r="J47" s="93">
        <f t="shared" si="4"/>
        <v>12740324</v>
      </c>
      <c r="K47" s="93">
        <v>7643754</v>
      </c>
      <c r="L47" s="127">
        <v>3766770</v>
      </c>
      <c r="M47" s="127">
        <v>1329800</v>
      </c>
      <c r="N47" s="128">
        <v>10221327</v>
      </c>
    </row>
    <row r="48" spans="1:14" ht="12" customHeight="1" x14ac:dyDescent="0.2">
      <c r="A48" s="123">
        <v>37</v>
      </c>
      <c r="B48" s="124" t="s">
        <v>105</v>
      </c>
      <c r="C48" s="125" t="s">
        <v>237</v>
      </c>
      <c r="D48" s="93">
        <f t="shared" si="2"/>
        <v>145150240</v>
      </c>
      <c r="E48" s="93">
        <v>46947001</v>
      </c>
      <c r="F48" s="93">
        <f t="shared" si="3"/>
        <v>68835700</v>
      </c>
      <c r="G48" s="93">
        <v>62096581</v>
      </c>
      <c r="H48" s="93">
        <v>0</v>
      </c>
      <c r="I48" s="93">
        <v>6739119</v>
      </c>
      <c r="J48" s="93">
        <f t="shared" si="4"/>
        <v>29367539</v>
      </c>
      <c r="K48" s="93">
        <v>18145998</v>
      </c>
      <c r="L48" s="127">
        <v>9707249</v>
      </c>
      <c r="M48" s="127">
        <v>1514292</v>
      </c>
      <c r="N48" s="128">
        <v>39460479</v>
      </c>
    </row>
    <row r="49" spans="1:14" ht="12" customHeight="1" x14ac:dyDescent="0.2">
      <c r="A49" s="123">
        <v>38</v>
      </c>
      <c r="B49" s="133" t="s">
        <v>106</v>
      </c>
      <c r="C49" s="134" t="s">
        <v>238</v>
      </c>
      <c r="D49" s="93">
        <f t="shared" si="2"/>
        <v>51242310</v>
      </c>
      <c r="E49" s="93">
        <v>17499988</v>
      </c>
      <c r="F49" s="93">
        <f t="shared" si="3"/>
        <v>23127915</v>
      </c>
      <c r="G49" s="93">
        <v>21156929</v>
      </c>
      <c r="H49" s="93">
        <v>0</v>
      </c>
      <c r="I49" s="93">
        <v>1970986</v>
      </c>
      <c r="J49" s="93">
        <f t="shared" si="4"/>
        <v>10614407</v>
      </c>
      <c r="K49" s="93">
        <v>6795334</v>
      </c>
      <c r="L49" s="127">
        <v>3249374</v>
      </c>
      <c r="M49" s="127">
        <v>569699</v>
      </c>
      <c r="N49" s="128">
        <v>9693874</v>
      </c>
    </row>
    <row r="50" spans="1:14" ht="12" customHeight="1" x14ac:dyDescent="0.2">
      <c r="A50" s="123">
        <v>39</v>
      </c>
      <c r="B50" s="124" t="s">
        <v>107</v>
      </c>
      <c r="C50" s="125" t="s">
        <v>239</v>
      </c>
      <c r="D50" s="93">
        <f t="shared" si="2"/>
        <v>31764902</v>
      </c>
      <c r="E50" s="93">
        <v>9433936</v>
      </c>
      <c r="F50" s="93">
        <f t="shared" si="3"/>
        <v>15855649</v>
      </c>
      <c r="G50" s="93">
        <v>14447944</v>
      </c>
      <c r="H50" s="93">
        <v>0</v>
      </c>
      <c r="I50" s="93">
        <v>1407705</v>
      </c>
      <c r="J50" s="93">
        <f t="shared" si="4"/>
        <v>6475317</v>
      </c>
      <c r="K50" s="93">
        <v>4350415</v>
      </c>
      <c r="L50" s="127">
        <v>2124902</v>
      </c>
      <c r="M50" s="127">
        <v>0</v>
      </c>
      <c r="N50" s="128">
        <v>10034257</v>
      </c>
    </row>
    <row r="51" spans="1:14" ht="12" customHeight="1" x14ac:dyDescent="0.2">
      <c r="A51" s="123">
        <v>40</v>
      </c>
      <c r="B51" s="131" t="s">
        <v>108</v>
      </c>
      <c r="C51" s="132" t="s">
        <v>24</v>
      </c>
      <c r="D51" s="93">
        <f t="shared" si="2"/>
        <v>52915896</v>
      </c>
      <c r="E51" s="93">
        <v>16211848</v>
      </c>
      <c r="F51" s="93">
        <f t="shared" si="3"/>
        <v>26700460</v>
      </c>
      <c r="G51" s="93">
        <v>24344233</v>
      </c>
      <c r="H51" s="93">
        <v>0</v>
      </c>
      <c r="I51" s="93">
        <v>2356227</v>
      </c>
      <c r="J51" s="93">
        <f t="shared" si="4"/>
        <v>10003588</v>
      </c>
      <c r="K51" s="93">
        <v>7498629</v>
      </c>
      <c r="L51" s="127">
        <v>2504959</v>
      </c>
      <c r="M51" s="127">
        <v>0</v>
      </c>
      <c r="N51" s="128">
        <v>14317171</v>
      </c>
    </row>
    <row r="52" spans="1:14" ht="12" customHeight="1" x14ac:dyDescent="0.2">
      <c r="A52" s="123">
        <v>41</v>
      </c>
      <c r="B52" s="129" t="s">
        <v>109</v>
      </c>
      <c r="C52" s="130" t="s">
        <v>20</v>
      </c>
      <c r="D52" s="93">
        <f t="shared" si="2"/>
        <v>24999952</v>
      </c>
      <c r="E52" s="93">
        <v>6471912</v>
      </c>
      <c r="F52" s="93">
        <f t="shared" si="3"/>
        <v>13052364</v>
      </c>
      <c r="G52" s="93">
        <v>11707135</v>
      </c>
      <c r="H52" s="93">
        <v>0</v>
      </c>
      <c r="I52" s="93">
        <v>1345229</v>
      </c>
      <c r="J52" s="93">
        <f t="shared" si="4"/>
        <v>5475676</v>
      </c>
      <c r="K52" s="93">
        <v>3432816</v>
      </c>
      <c r="L52" s="127">
        <v>2042860</v>
      </c>
      <c r="M52" s="127">
        <v>0</v>
      </c>
      <c r="N52" s="128">
        <v>6720448</v>
      </c>
    </row>
    <row r="53" spans="1:14" ht="12" customHeight="1" x14ac:dyDescent="0.2">
      <c r="A53" s="123">
        <v>42</v>
      </c>
      <c r="B53" s="126" t="s">
        <v>110</v>
      </c>
      <c r="C53" s="125" t="s">
        <v>111</v>
      </c>
      <c r="D53" s="93">
        <f t="shared" si="2"/>
        <v>27076035</v>
      </c>
      <c r="E53" s="93">
        <v>1152525</v>
      </c>
      <c r="F53" s="93">
        <f t="shared" si="3"/>
        <v>21477374</v>
      </c>
      <c r="G53" s="93">
        <v>16074043</v>
      </c>
      <c r="H53" s="93">
        <v>0</v>
      </c>
      <c r="I53" s="93">
        <v>5403331</v>
      </c>
      <c r="J53" s="93">
        <f t="shared" si="4"/>
        <v>4446136</v>
      </c>
      <c r="K53" s="93">
        <v>3878538</v>
      </c>
      <c r="L53" s="127">
        <v>567598</v>
      </c>
      <c r="M53" s="127">
        <v>0</v>
      </c>
      <c r="N53" s="128">
        <v>3350378</v>
      </c>
    </row>
    <row r="54" spans="1:14" ht="12" customHeight="1" x14ac:dyDescent="0.2">
      <c r="A54" s="123">
        <v>43</v>
      </c>
      <c r="B54" s="129" t="s">
        <v>112</v>
      </c>
      <c r="C54" s="130" t="s">
        <v>113</v>
      </c>
      <c r="D54" s="93">
        <f t="shared" si="2"/>
        <v>226844167</v>
      </c>
      <c r="E54" s="93">
        <v>63592939</v>
      </c>
      <c r="F54" s="93">
        <f t="shared" si="3"/>
        <v>105955013</v>
      </c>
      <c r="G54" s="93">
        <v>78686455</v>
      </c>
      <c r="H54" s="93">
        <v>16730257</v>
      </c>
      <c r="I54" s="93">
        <v>10538301</v>
      </c>
      <c r="J54" s="93">
        <f t="shared" si="4"/>
        <v>57296215</v>
      </c>
      <c r="K54" s="93">
        <v>24012407</v>
      </c>
      <c r="L54" s="127">
        <v>32792581</v>
      </c>
      <c r="M54" s="127">
        <v>491227</v>
      </c>
      <c r="N54" s="128">
        <v>38276173</v>
      </c>
    </row>
    <row r="55" spans="1:14" ht="12" customHeight="1" x14ac:dyDescent="0.2">
      <c r="A55" s="123">
        <v>44</v>
      </c>
      <c r="B55" s="124" t="s">
        <v>114</v>
      </c>
      <c r="C55" s="125" t="s">
        <v>244</v>
      </c>
      <c r="D55" s="93">
        <f t="shared" si="2"/>
        <v>44560601</v>
      </c>
      <c r="E55" s="93">
        <v>13453904</v>
      </c>
      <c r="F55" s="93">
        <f t="shared" si="3"/>
        <v>22767690</v>
      </c>
      <c r="G55" s="93">
        <v>20464854</v>
      </c>
      <c r="H55" s="93">
        <v>0</v>
      </c>
      <c r="I55" s="93">
        <v>2302836</v>
      </c>
      <c r="J55" s="93">
        <f t="shared" si="4"/>
        <v>8339007</v>
      </c>
      <c r="K55" s="93">
        <v>6162764</v>
      </c>
      <c r="L55" s="127">
        <v>2176243</v>
      </c>
      <c r="M55" s="127">
        <v>0</v>
      </c>
      <c r="N55" s="128">
        <v>10786755</v>
      </c>
    </row>
    <row r="56" spans="1:14" ht="12" customHeight="1" x14ac:dyDescent="0.2">
      <c r="A56" s="123">
        <v>45</v>
      </c>
      <c r="B56" s="124" t="s">
        <v>115</v>
      </c>
      <c r="C56" s="125" t="s">
        <v>2</v>
      </c>
      <c r="D56" s="93">
        <f t="shared" si="2"/>
        <v>158042007</v>
      </c>
      <c r="E56" s="93">
        <v>47291819</v>
      </c>
      <c r="F56" s="93">
        <f t="shared" si="3"/>
        <v>77721644</v>
      </c>
      <c r="G56" s="93">
        <v>65479720</v>
      </c>
      <c r="H56" s="93">
        <v>0</v>
      </c>
      <c r="I56" s="93">
        <v>12241924</v>
      </c>
      <c r="J56" s="93">
        <f t="shared" si="4"/>
        <v>33028544</v>
      </c>
      <c r="K56" s="93">
        <v>19622041</v>
      </c>
      <c r="L56" s="127">
        <v>11100359</v>
      </c>
      <c r="M56" s="127">
        <v>2306144</v>
      </c>
      <c r="N56" s="128">
        <v>15272211</v>
      </c>
    </row>
    <row r="57" spans="1:14" ht="12" customHeight="1" x14ac:dyDescent="0.2">
      <c r="A57" s="123">
        <v>46</v>
      </c>
      <c r="B57" s="129" t="s">
        <v>116</v>
      </c>
      <c r="C57" s="130" t="s">
        <v>3</v>
      </c>
      <c r="D57" s="93">
        <f t="shared" si="2"/>
        <v>37217578</v>
      </c>
      <c r="E57" s="93">
        <v>12078297</v>
      </c>
      <c r="F57" s="93">
        <f t="shared" si="3"/>
        <v>17971313</v>
      </c>
      <c r="G57" s="93">
        <v>15913412</v>
      </c>
      <c r="H57" s="93">
        <v>0</v>
      </c>
      <c r="I57" s="93">
        <v>2057901</v>
      </c>
      <c r="J57" s="93">
        <f t="shared" si="4"/>
        <v>7167968</v>
      </c>
      <c r="K57" s="93">
        <v>4645043</v>
      </c>
      <c r="L57" s="127">
        <v>2522925</v>
      </c>
      <c r="M57" s="127">
        <v>0</v>
      </c>
      <c r="N57" s="128">
        <v>9671369</v>
      </c>
    </row>
    <row r="58" spans="1:14" ht="12" customHeight="1" x14ac:dyDescent="0.2">
      <c r="A58" s="123">
        <v>47</v>
      </c>
      <c r="B58" s="129" t="s">
        <v>117</v>
      </c>
      <c r="C58" s="130" t="s">
        <v>240</v>
      </c>
      <c r="D58" s="93">
        <f t="shared" si="2"/>
        <v>59708187</v>
      </c>
      <c r="E58" s="93">
        <v>17804967</v>
      </c>
      <c r="F58" s="93">
        <f t="shared" si="3"/>
        <v>27424439</v>
      </c>
      <c r="G58" s="93">
        <v>23805056</v>
      </c>
      <c r="H58" s="93">
        <v>0</v>
      </c>
      <c r="I58" s="93">
        <v>3619383</v>
      </c>
      <c r="J58" s="93">
        <f t="shared" si="4"/>
        <v>14478781</v>
      </c>
      <c r="K58" s="93">
        <v>7434863</v>
      </c>
      <c r="L58" s="127">
        <v>7038015</v>
      </c>
      <c r="M58" s="127">
        <v>5903</v>
      </c>
      <c r="N58" s="128">
        <v>13329779</v>
      </c>
    </row>
    <row r="59" spans="1:14" ht="12" customHeight="1" x14ac:dyDescent="0.2">
      <c r="A59" s="123">
        <v>48</v>
      </c>
      <c r="B59" s="126" t="s">
        <v>118</v>
      </c>
      <c r="C59" s="125" t="s">
        <v>0</v>
      </c>
      <c r="D59" s="93">
        <f t="shared" si="2"/>
        <v>65721611</v>
      </c>
      <c r="E59" s="93">
        <v>21502720</v>
      </c>
      <c r="F59" s="93">
        <f t="shared" si="3"/>
        <v>31307764</v>
      </c>
      <c r="G59" s="93">
        <v>27822518</v>
      </c>
      <c r="H59" s="93">
        <v>0</v>
      </c>
      <c r="I59" s="93">
        <v>3485246</v>
      </c>
      <c r="J59" s="93">
        <f t="shared" si="4"/>
        <v>12911127</v>
      </c>
      <c r="K59" s="93">
        <v>8568172</v>
      </c>
      <c r="L59" s="127">
        <v>4331150</v>
      </c>
      <c r="M59" s="127">
        <v>11805</v>
      </c>
      <c r="N59" s="128">
        <v>14276381</v>
      </c>
    </row>
    <row r="60" spans="1:14" ht="12" customHeight="1" x14ac:dyDescent="0.2">
      <c r="A60" s="123">
        <v>49</v>
      </c>
      <c r="B60" s="129" t="s">
        <v>119</v>
      </c>
      <c r="C60" s="130" t="s">
        <v>4</v>
      </c>
      <c r="D60" s="93">
        <f t="shared" si="2"/>
        <v>22228939</v>
      </c>
      <c r="E60" s="93">
        <v>6323685</v>
      </c>
      <c r="F60" s="93">
        <f t="shared" si="3"/>
        <v>11474367</v>
      </c>
      <c r="G60" s="93">
        <v>9940498</v>
      </c>
      <c r="H60" s="93">
        <v>0</v>
      </c>
      <c r="I60" s="93">
        <v>1533869</v>
      </c>
      <c r="J60" s="93">
        <f t="shared" si="4"/>
        <v>4430887</v>
      </c>
      <c r="K60" s="93">
        <v>2952932</v>
      </c>
      <c r="L60" s="127">
        <v>1477955</v>
      </c>
      <c r="M60" s="127">
        <v>0</v>
      </c>
      <c r="N60" s="128">
        <v>5696487</v>
      </c>
    </row>
    <row r="61" spans="1:14" ht="12" customHeight="1" x14ac:dyDescent="0.2">
      <c r="A61" s="123">
        <v>50</v>
      </c>
      <c r="B61" s="126" t="s">
        <v>120</v>
      </c>
      <c r="C61" s="125" t="s">
        <v>1</v>
      </c>
      <c r="D61" s="93">
        <f t="shared" si="2"/>
        <v>45000826</v>
      </c>
      <c r="E61" s="93">
        <v>14727047</v>
      </c>
      <c r="F61" s="93">
        <f t="shared" si="3"/>
        <v>20662136</v>
      </c>
      <c r="G61" s="93">
        <v>18493774</v>
      </c>
      <c r="H61" s="93">
        <v>0</v>
      </c>
      <c r="I61" s="93">
        <v>2168362</v>
      </c>
      <c r="J61" s="93">
        <f t="shared" si="4"/>
        <v>9611643</v>
      </c>
      <c r="K61" s="93">
        <v>5877517</v>
      </c>
      <c r="L61" s="127">
        <v>2965684</v>
      </c>
      <c r="M61" s="127">
        <v>768442</v>
      </c>
      <c r="N61" s="128">
        <v>7636106</v>
      </c>
    </row>
    <row r="62" spans="1:14" ht="12" customHeight="1" x14ac:dyDescent="0.2">
      <c r="A62" s="123">
        <v>51</v>
      </c>
      <c r="B62" s="129" t="s">
        <v>121</v>
      </c>
      <c r="C62" s="130" t="s">
        <v>241</v>
      </c>
      <c r="D62" s="93">
        <f t="shared" si="2"/>
        <v>66896637</v>
      </c>
      <c r="E62" s="93">
        <v>21053903</v>
      </c>
      <c r="F62" s="93">
        <f t="shared" si="3"/>
        <v>32140905</v>
      </c>
      <c r="G62" s="93">
        <v>28220102</v>
      </c>
      <c r="H62" s="93">
        <v>0</v>
      </c>
      <c r="I62" s="93">
        <v>3920803</v>
      </c>
      <c r="J62" s="93">
        <f t="shared" si="4"/>
        <v>13701829</v>
      </c>
      <c r="K62" s="93">
        <v>9193517</v>
      </c>
      <c r="L62" s="127">
        <v>4502409</v>
      </c>
      <c r="M62" s="127">
        <v>5903</v>
      </c>
      <c r="N62" s="128">
        <v>28142052</v>
      </c>
    </row>
    <row r="63" spans="1:14" ht="12" customHeight="1" x14ac:dyDescent="0.2">
      <c r="A63" s="123">
        <v>52</v>
      </c>
      <c r="B63" s="129" t="s">
        <v>122</v>
      </c>
      <c r="C63" s="130" t="s">
        <v>26</v>
      </c>
      <c r="D63" s="93">
        <f t="shared" si="2"/>
        <v>237792606</v>
      </c>
      <c r="E63" s="93">
        <v>75035814</v>
      </c>
      <c r="F63" s="93">
        <f t="shared" si="3"/>
        <v>109267389</v>
      </c>
      <c r="G63" s="93">
        <v>97066272</v>
      </c>
      <c r="H63" s="93">
        <v>0</v>
      </c>
      <c r="I63" s="93">
        <v>12201117</v>
      </c>
      <c r="J63" s="93">
        <f t="shared" si="4"/>
        <v>53489403</v>
      </c>
      <c r="K63" s="93">
        <v>29605495</v>
      </c>
      <c r="L63" s="127">
        <v>21795494</v>
      </c>
      <c r="M63" s="127">
        <v>2088414</v>
      </c>
      <c r="N63" s="128">
        <v>47702804</v>
      </c>
    </row>
    <row r="64" spans="1:14" ht="12" customHeight="1" x14ac:dyDescent="0.2">
      <c r="A64" s="123">
        <v>53</v>
      </c>
      <c r="B64" s="129" t="s">
        <v>123</v>
      </c>
      <c r="C64" s="130" t="s">
        <v>242</v>
      </c>
      <c r="D64" s="93">
        <f t="shared" si="2"/>
        <v>40820213</v>
      </c>
      <c r="E64" s="93">
        <v>12637046</v>
      </c>
      <c r="F64" s="93">
        <f t="shared" si="3"/>
        <v>17878736</v>
      </c>
      <c r="G64" s="93">
        <v>15913597</v>
      </c>
      <c r="H64" s="93">
        <v>0</v>
      </c>
      <c r="I64" s="93">
        <v>1965139</v>
      </c>
      <c r="J64" s="93">
        <f t="shared" si="4"/>
        <v>10304431</v>
      </c>
      <c r="K64" s="93">
        <v>4840824</v>
      </c>
      <c r="L64" s="127">
        <v>5463607</v>
      </c>
      <c r="M64" s="127">
        <v>0</v>
      </c>
      <c r="N64" s="128">
        <v>8297179</v>
      </c>
    </row>
    <row r="65" spans="1:14" ht="12" customHeight="1" x14ac:dyDescent="0.2">
      <c r="A65" s="123">
        <v>54</v>
      </c>
      <c r="B65" s="129" t="s">
        <v>124</v>
      </c>
      <c r="C65" s="130" t="s">
        <v>125</v>
      </c>
      <c r="D65" s="93">
        <f t="shared" si="2"/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f t="shared" si="4"/>
        <v>0</v>
      </c>
      <c r="K65" s="93"/>
      <c r="L65" s="127">
        <v>0</v>
      </c>
      <c r="M65" s="127">
        <v>0</v>
      </c>
      <c r="N65" s="128">
        <v>0</v>
      </c>
    </row>
    <row r="66" spans="1:14" ht="12" customHeight="1" x14ac:dyDescent="0.2">
      <c r="A66" s="123">
        <v>55</v>
      </c>
      <c r="B66" s="129" t="s">
        <v>246</v>
      </c>
      <c r="C66" s="130" t="s">
        <v>245</v>
      </c>
      <c r="D66" s="93">
        <f t="shared" si="2"/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f t="shared" si="4"/>
        <v>0</v>
      </c>
      <c r="K66" s="93"/>
      <c r="L66" s="127">
        <v>0</v>
      </c>
      <c r="M66" s="127">
        <v>0</v>
      </c>
      <c r="N66" s="128">
        <v>0</v>
      </c>
    </row>
    <row r="67" spans="1:14" ht="12" customHeight="1" x14ac:dyDescent="0.2">
      <c r="A67" s="123">
        <v>56</v>
      </c>
      <c r="B67" s="135" t="s">
        <v>258</v>
      </c>
      <c r="C67" s="132" t="s">
        <v>259</v>
      </c>
      <c r="D67" s="93">
        <f t="shared" si="2"/>
        <v>0</v>
      </c>
      <c r="E67" s="93">
        <v>0</v>
      </c>
      <c r="F67" s="93">
        <v>0</v>
      </c>
      <c r="G67" s="93">
        <v>0</v>
      </c>
      <c r="H67" s="93">
        <v>0</v>
      </c>
      <c r="I67" s="93"/>
      <c r="J67" s="93">
        <f t="shared" si="4"/>
        <v>0</v>
      </c>
      <c r="K67" s="93"/>
      <c r="L67" s="127">
        <v>0</v>
      </c>
      <c r="M67" s="127">
        <v>0</v>
      </c>
      <c r="N67" s="128">
        <v>0</v>
      </c>
    </row>
    <row r="68" spans="1:14" ht="12" customHeight="1" x14ac:dyDescent="0.2">
      <c r="A68" s="123">
        <v>57</v>
      </c>
      <c r="B68" s="129" t="s">
        <v>126</v>
      </c>
      <c r="C68" s="130" t="s">
        <v>54</v>
      </c>
      <c r="D68" s="93">
        <f t="shared" si="2"/>
        <v>106029403</v>
      </c>
      <c r="E68" s="93">
        <v>94256195</v>
      </c>
      <c r="F68" s="93">
        <f t="shared" si="3"/>
        <v>1541928</v>
      </c>
      <c r="G68" s="93">
        <v>1541928</v>
      </c>
      <c r="H68" s="93">
        <v>0</v>
      </c>
      <c r="I68" s="93">
        <v>0</v>
      </c>
      <c r="J68" s="93">
        <f t="shared" si="4"/>
        <v>10231280</v>
      </c>
      <c r="K68" s="93">
        <v>8581169</v>
      </c>
      <c r="L68" s="127">
        <v>1581249</v>
      </c>
      <c r="M68" s="127">
        <v>68862</v>
      </c>
      <c r="N68" s="128">
        <v>0</v>
      </c>
    </row>
    <row r="69" spans="1:14" ht="12" customHeight="1" x14ac:dyDescent="0.2">
      <c r="A69" s="123">
        <v>58</v>
      </c>
      <c r="B69" s="126" t="s">
        <v>127</v>
      </c>
      <c r="C69" s="130" t="s">
        <v>320</v>
      </c>
      <c r="D69" s="93">
        <f t="shared" si="2"/>
        <v>86209012</v>
      </c>
      <c r="E69" s="93">
        <v>75964872</v>
      </c>
      <c r="F69" s="93">
        <f t="shared" si="3"/>
        <v>2837802</v>
      </c>
      <c r="G69" s="93">
        <v>2837802</v>
      </c>
      <c r="H69" s="93">
        <v>0</v>
      </c>
      <c r="I69" s="93">
        <v>0</v>
      </c>
      <c r="J69" s="93">
        <f t="shared" si="4"/>
        <v>7406338</v>
      </c>
      <c r="K69" s="93">
        <v>6735433</v>
      </c>
      <c r="L69" s="127">
        <v>588271</v>
      </c>
      <c r="M69" s="127">
        <v>82634</v>
      </c>
      <c r="N69" s="128">
        <v>0</v>
      </c>
    </row>
    <row r="70" spans="1:14" ht="12" customHeight="1" x14ac:dyDescent="0.2">
      <c r="A70" s="123">
        <v>59</v>
      </c>
      <c r="B70" s="131" t="s">
        <v>128</v>
      </c>
      <c r="C70" s="132" t="s">
        <v>129</v>
      </c>
      <c r="D70" s="93">
        <f t="shared" si="2"/>
        <v>126165781</v>
      </c>
      <c r="E70" s="93">
        <v>111622295</v>
      </c>
      <c r="F70" s="93">
        <f t="shared" si="3"/>
        <v>954785</v>
      </c>
      <c r="G70" s="93">
        <v>954785</v>
      </c>
      <c r="H70" s="93">
        <v>0</v>
      </c>
      <c r="I70" s="93">
        <v>0</v>
      </c>
      <c r="J70" s="93">
        <f t="shared" si="4"/>
        <v>13588701</v>
      </c>
      <c r="K70" s="93">
        <v>9566925</v>
      </c>
      <c r="L70" s="127">
        <v>3931272</v>
      </c>
      <c r="M70" s="127">
        <v>90504</v>
      </c>
      <c r="N70" s="128">
        <v>0</v>
      </c>
    </row>
    <row r="71" spans="1:14" ht="12" customHeight="1" x14ac:dyDescent="0.2">
      <c r="A71" s="123">
        <v>60</v>
      </c>
      <c r="B71" s="126" t="s">
        <v>130</v>
      </c>
      <c r="C71" s="130" t="s">
        <v>321</v>
      </c>
      <c r="D71" s="93">
        <f t="shared" si="2"/>
        <v>162284508</v>
      </c>
      <c r="E71" s="93">
        <v>132670055</v>
      </c>
      <c r="F71" s="93">
        <f t="shared" si="3"/>
        <v>1874783</v>
      </c>
      <c r="G71" s="93">
        <v>1874783</v>
      </c>
      <c r="H71" s="93">
        <v>0</v>
      </c>
      <c r="I71" s="93">
        <v>0</v>
      </c>
      <c r="J71" s="93">
        <f t="shared" si="4"/>
        <v>27739670</v>
      </c>
      <c r="K71" s="93">
        <v>12364788</v>
      </c>
      <c r="L71" s="127">
        <v>15254866</v>
      </c>
      <c r="M71" s="127">
        <v>120016</v>
      </c>
      <c r="N71" s="128">
        <v>0</v>
      </c>
    </row>
    <row r="72" spans="1:14" ht="12" customHeight="1" x14ac:dyDescent="0.2">
      <c r="A72" s="123">
        <v>61</v>
      </c>
      <c r="B72" s="129" t="s">
        <v>131</v>
      </c>
      <c r="C72" s="130" t="s">
        <v>250</v>
      </c>
      <c r="D72" s="93">
        <f t="shared" si="2"/>
        <v>69760735</v>
      </c>
      <c r="E72" s="93">
        <v>58977163</v>
      </c>
      <c r="F72" s="93">
        <f t="shared" si="3"/>
        <v>600144</v>
      </c>
      <c r="G72" s="93">
        <v>600144</v>
      </c>
      <c r="H72" s="93">
        <v>0</v>
      </c>
      <c r="I72" s="93">
        <v>0</v>
      </c>
      <c r="J72" s="93">
        <f t="shared" si="4"/>
        <v>10183428</v>
      </c>
      <c r="K72" s="93">
        <v>5526579</v>
      </c>
      <c r="L72" s="127">
        <v>4607662</v>
      </c>
      <c r="M72" s="127">
        <v>49187</v>
      </c>
      <c r="N72" s="128">
        <v>0</v>
      </c>
    </row>
    <row r="73" spans="1:14" ht="12" customHeight="1" x14ac:dyDescent="0.2">
      <c r="A73" s="123">
        <v>62</v>
      </c>
      <c r="B73" s="124" t="s">
        <v>132</v>
      </c>
      <c r="C73" s="130" t="s">
        <v>322</v>
      </c>
      <c r="D73" s="93">
        <f t="shared" si="2"/>
        <v>29130392</v>
      </c>
      <c r="E73" s="93">
        <v>0</v>
      </c>
      <c r="F73" s="93">
        <f t="shared" si="3"/>
        <v>0</v>
      </c>
      <c r="G73" s="93">
        <v>0</v>
      </c>
      <c r="H73" s="93">
        <v>0</v>
      </c>
      <c r="I73" s="93">
        <v>0</v>
      </c>
      <c r="J73" s="93">
        <f t="shared" si="4"/>
        <v>29130392</v>
      </c>
      <c r="K73" s="93"/>
      <c r="L73" s="127">
        <v>29130392</v>
      </c>
      <c r="M73" s="127">
        <v>0</v>
      </c>
      <c r="N73" s="128">
        <v>0</v>
      </c>
    </row>
    <row r="74" spans="1:14" ht="12" customHeight="1" x14ac:dyDescent="0.2">
      <c r="A74" s="123">
        <v>63</v>
      </c>
      <c r="B74" s="124" t="s">
        <v>133</v>
      </c>
      <c r="C74" s="130" t="s">
        <v>323</v>
      </c>
      <c r="D74" s="93">
        <f t="shared" si="2"/>
        <v>23806641</v>
      </c>
      <c r="E74" s="93">
        <v>0</v>
      </c>
      <c r="F74" s="93">
        <f t="shared" si="3"/>
        <v>0</v>
      </c>
      <c r="G74" s="93">
        <v>0</v>
      </c>
      <c r="H74" s="93">
        <v>0</v>
      </c>
      <c r="I74" s="93">
        <v>0</v>
      </c>
      <c r="J74" s="93">
        <f t="shared" si="4"/>
        <v>23806641</v>
      </c>
      <c r="K74" s="93"/>
      <c r="L74" s="127">
        <v>23806641</v>
      </c>
      <c r="M74" s="127">
        <v>0</v>
      </c>
      <c r="N74" s="128">
        <v>0</v>
      </c>
    </row>
    <row r="75" spans="1:14" ht="12" customHeight="1" x14ac:dyDescent="0.2">
      <c r="A75" s="123">
        <v>64</v>
      </c>
      <c r="B75" s="126" t="s">
        <v>134</v>
      </c>
      <c r="C75" s="130" t="s">
        <v>324</v>
      </c>
      <c r="D75" s="93">
        <f t="shared" si="2"/>
        <v>124377640</v>
      </c>
      <c r="E75" s="93">
        <v>5700300</v>
      </c>
      <c r="F75" s="93">
        <f t="shared" si="3"/>
        <v>90007058</v>
      </c>
      <c r="G75" s="93">
        <v>76937369</v>
      </c>
      <c r="H75" s="93">
        <v>0</v>
      </c>
      <c r="I75" s="93">
        <v>13069689</v>
      </c>
      <c r="J75" s="93">
        <f t="shared" si="4"/>
        <v>28670282</v>
      </c>
      <c r="K75" s="93">
        <v>18822763</v>
      </c>
      <c r="L75" s="127">
        <v>6884461</v>
      </c>
      <c r="M75" s="127">
        <v>2963058</v>
      </c>
      <c r="N75" s="128">
        <v>32188668</v>
      </c>
    </row>
    <row r="76" spans="1:14" ht="12" customHeight="1" x14ac:dyDescent="0.2">
      <c r="A76" s="123">
        <v>65</v>
      </c>
      <c r="B76" s="126" t="s">
        <v>135</v>
      </c>
      <c r="C76" s="125" t="s">
        <v>53</v>
      </c>
      <c r="D76" s="93">
        <f t="shared" si="2"/>
        <v>92129972</v>
      </c>
      <c r="E76" s="93">
        <v>3581303</v>
      </c>
      <c r="F76" s="93">
        <f t="shared" si="3"/>
        <v>60488967</v>
      </c>
      <c r="G76" s="93">
        <v>48279280</v>
      </c>
      <c r="H76" s="93">
        <v>0</v>
      </c>
      <c r="I76" s="93">
        <v>12209687</v>
      </c>
      <c r="J76" s="93">
        <f t="shared" si="4"/>
        <v>28059702</v>
      </c>
      <c r="K76" s="93">
        <v>11646654</v>
      </c>
      <c r="L76" s="127">
        <v>15014642</v>
      </c>
      <c r="M76" s="127">
        <v>1398406</v>
      </c>
      <c r="N76" s="128">
        <v>37986426</v>
      </c>
    </row>
    <row r="77" spans="1:14" ht="12" customHeight="1" x14ac:dyDescent="0.2">
      <c r="A77" s="123">
        <v>66</v>
      </c>
      <c r="B77" s="126" t="s">
        <v>136</v>
      </c>
      <c r="C77" s="130" t="s">
        <v>325</v>
      </c>
      <c r="D77" s="93">
        <f t="shared" ref="D77:D140" si="5">E77+F77+J77</f>
        <v>167501000</v>
      </c>
      <c r="E77" s="93">
        <v>7738395</v>
      </c>
      <c r="F77" s="93">
        <f t="shared" ref="F77:F140" si="6">G77+H77+I77</f>
        <v>119135463</v>
      </c>
      <c r="G77" s="93">
        <v>104341753</v>
      </c>
      <c r="H77" s="93">
        <v>0</v>
      </c>
      <c r="I77" s="93">
        <v>14793710</v>
      </c>
      <c r="J77" s="93">
        <f t="shared" ref="J77:J140" si="7">K77+L77+M77</f>
        <v>40627142</v>
      </c>
      <c r="K77" s="93">
        <v>26037818</v>
      </c>
      <c r="L77" s="127">
        <v>11715410</v>
      </c>
      <c r="M77" s="127">
        <f>2822253+51661</f>
        <v>2873914</v>
      </c>
      <c r="N77" s="128">
        <v>63976472</v>
      </c>
    </row>
    <row r="78" spans="1:14" ht="12" customHeight="1" x14ac:dyDescent="0.2">
      <c r="A78" s="123">
        <v>67</v>
      </c>
      <c r="B78" s="126" t="s">
        <v>137</v>
      </c>
      <c r="C78" s="130" t="s">
        <v>326</v>
      </c>
      <c r="D78" s="93">
        <f t="shared" si="5"/>
        <v>1596666</v>
      </c>
      <c r="E78" s="93">
        <v>0</v>
      </c>
      <c r="F78" s="93">
        <f t="shared" si="6"/>
        <v>0</v>
      </c>
      <c r="G78" s="93">
        <v>0</v>
      </c>
      <c r="H78" s="93">
        <v>0</v>
      </c>
      <c r="I78" s="93">
        <v>0</v>
      </c>
      <c r="J78" s="93">
        <f t="shared" si="7"/>
        <v>1596666</v>
      </c>
      <c r="K78" s="93"/>
      <c r="L78" s="127">
        <v>1596666</v>
      </c>
      <c r="M78" s="127">
        <v>0</v>
      </c>
      <c r="N78" s="128">
        <v>18286</v>
      </c>
    </row>
    <row r="79" spans="1:14" ht="12" customHeight="1" x14ac:dyDescent="0.2">
      <c r="A79" s="123">
        <v>68</v>
      </c>
      <c r="B79" s="124" t="s">
        <v>138</v>
      </c>
      <c r="C79" s="130" t="s">
        <v>327</v>
      </c>
      <c r="D79" s="93">
        <f t="shared" si="5"/>
        <v>2436933</v>
      </c>
      <c r="E79" s="93">
        <v>0</v>
      </c>
      <c r="F79" s="93">
        <f t="shared" si="6"/>
        <v>0</v>
      </c>
      <c r="G79" s="93">
        <v>0</v>
      </c>
      <c r="H79" s="93">
        <v>0</v>
      </c>
      <c r="I79" s="93">
        <v>0</v>
      </c>
      <c r="J79" s="93">
        <f t="shared" si="7"/>
        <v>2436933</v>
      </c>
      <c r="K79" s="93"/>
      <c r="L79" s="127">
        <v>2436933</v>
      </c>
      <c r="M79" s="127">
        <v>0</v>
      </c>
      <c r="N79" s="128">
        <v>1407</v>
      </c>
    </row>
    <row r="80" spans="1:14" ht="12" customHeight="1" x14ac:dyDescent="0.2">
      <c r="A80" s="123">
        <v>69</v>
      </c>
      <c r="B80" s="126" t="s">
        <v>139</v>
      </c>
      <c r="C80" s="130" t="s">
        <v>328</v>
      </c>
      <c r="D80" s="93">
        <f t="shared" si="5"/>
        <v>2328800</v>
      </c>
      <c r="E80" s="93">
        <v>0</v>
      </c>
      <c r="F80" s="93">
        <f t="shared" si="6"/>
        <v>0</v>
      </c>
      <c r="G80" s="93">
        <v>0</v>
      </c>
      <c r="H80" s="93">
        <v>0</v>
      </c>
      <c r="I80" s="93">
        <v>0</v>
      </c>
      <c r="J80" s="93">
        <f t="shared" si="7"/>
        <v>2328800</v>
      </c>
      <c r="K80" s="93"/>
      <c r="L80" s="127">
        <v>2328800</v>
      </c>
      <c r="M80" s="127">
        <v>0</v>
      </c>
      <c r="N80" s="128">
        <v>18285</v>
      </c>
    </row>
    <row r="81" spans="1:14" ht="12" customHeight="1" x14ac:dyDescent="0.2">
      <c r="A81" s="123">
        <v>70</v>
      </c>
      <c r="B81" s="126" t="s">
        <v>140</v>
      </c>
      <c r="C81" s="130" t="s">
        <v>329</v>
      </c>
      <c r="D81" s="93">
        <f t="shared" si="5"/>
        <v>2165376</v>
      </c>
      <c r="E81" s="93">
        <v>0</v>
      </c>
      <c r="F81" s="93">
        <f t="shared" si="6"/>
        <v>0</v>
      </c>
      <c r="G81" s="93">
        <v>0</v>
      </c>
      <c r="H81" s="93">
        <v>0</v>
      </c>
      <c r="I81" s="93">
        <v>0</v>
      </c>
      <c r="J81" s="93">
        <f t="shared" si="7"/>
        <v>2165376</v>
      </c>
      <c r="K81" s="93"/>
      <c r="L81" s="127">
        <v>2165376</v>
      </c>
      <c r="M81" s="127">
        <v>0</v>
      </c>
      <c r="N81" s="128">
        <v>19692</v>
      </c>
    </row>
    <row r="82" spans="1:14" ht="12" customHeight="1" x14ac:dyDescent="0.2">
      <c r="A82" s="123">
        <v>71</v>
      </c>
      <c r="B82" s="124" t="s">
        <v>141</v>
      </c>
      <c r="C82" s="130" t="s">
        <v>330</v>
      </c>
      <c r="D82" s="93">
        <f t="shared" si="5"/>
        <v>14066775</v>
      </c>
      <c r="E82" s="93">
        <v>0</v>
      </c>
      <c r="F82" s="93">
        <f t="shared" si="6"/>
        <v>0</v>
      </c>
      <c r="G82" s="93">
        <v>0</v>
      </c>
      <c r="H82" s="93">
        <v>0</v>
      </c>
      <c r="I82" s="93">
        <v>0</v>
      </c>
      <c r="J82" s="93">
        <f t="shared" si="7"/>
        <v>14066775</v>
      </c>
      <c r="K82" s="93"/>
      <c r="L82" s="127">
        <v>14066775</v>
      </c>
      <c r="M82" s="127">
        <v>0</v>
      </c>
      <c r="N82" s="128">
        <v>0</v>
      </c>
    </row>
    <row r="83" spans="1:14" ht="12" customHeight="1" x14ac:dyDescent="0.2">
      <c r="A83" s="123">
        <v>72</v>
      </c>
      <c r="B83" s="124" t="s">
        <v>142</v>
      </c>
      <c r="C83" s="130" t="s">
        <v>331</v>
      </c>
      <c r="D83" s="93">
        <f t="shared" si="5"/>
        <v>2390816</v>
      </c>
      <c r="E83" s="93">
        <v>0</v>
      </c>
      <c r="F83" s="93">
        <f t="shared" si="6"/>
        <v>0</v>
      </c>
      <c r="G83" s="93">
        <v>0</v>
      </c>
      <c r="H83" s="93">
        <v>0</v>
      </c>
      <c r="I83" s="93">
        <v>0</v>
      </c>
      <c r="J83" s="93">
        <f t="shared" si="7"/>
        <v>2390816</v>
      </c>
      <c r="K83" s="93"/>
      <c r="L83" s="127">
        <v>2390816</v>
      </c>
      <c r="M83" s="127">
        <v>0</v>
      </c>
      <c r="N83" s="128">
        <v>11253</v>
      </c>
    </row>
    <row r="84" spans="1:14" ht="12" customHeight="1" x14ac:dyDescent="0.2">
      <c r="A84" s="123">
        <v>73</v>
      </c>
      <c r="B84" s="124" t="s">
        <v>143</v>
      </c>
      <c r="C84" s="130" t="s">
        <v>332</v>
      </c>
      <c r="D84" s="93">
        <f t="shared" si="5"/>
        <v>4526055</v>
      </c>
      <c r="E84" s="93">
        <v>0</v>
      </c>
      <c r="F84" s="93">
        <f t="shared" si="6"/>
        <v>0</v>
      </c>
      <c r="G84" s="93">
        <v>0</v>
      </c>
      <c r="H84" s="93">
        <v>0</v>
      </c>
      <c r="I84" s="93">
        <v>0</v>
      </c>
      <c r="J84" s="93">
        <f t="shared" si="7"/>
        <v>4526055</v>
      </c>
      <c r="K84" s="93"/>
      <c r="L84" s="127">
        <v>4526055</v>
      </c>
      <c r="M84" s="127">
        <v>0</v>
      </c>
      <c r="N84" s="128">
        <v>0</v>
      </c>
    </row>
    <row r="85" spans="1:14" ht="12" customHeight="1" x14ac:dyDescent="0.2">
      <c r="A85" s="123">
        <v>74</v>
      </c>
      <c r="B85" s="129" t="s">
        <v>144</v>
      </c>
      <c r="C85" s="130" t="s">
        <v>145</v>
      </c>
      <c r="D85" s="93">
        <f t="shared" si="5"/>
        <v>171336436</v>
      </c>
      <c r="E85" s="93">
        <v>66645864</v>
      </c>
      <c r="F85" s="93">
        <f t="shared" si="6"/>
        <v>66828583</v>
      </c>
      <c r="G85" s="93">
        <v>57440976</v>
      </c>
      <c r="H85" s="93">
        <v>0</v>
      </c>
      <c r="I85" s="93">
        <v>9387607</v>
      </c>
      <c r="J85" s="93">
        <f t="shared" si="7"/>
        <v>37861989</v>
      </c>
      <c r="K85" s="93">
        <v>19556808</v>
      </c>
      <c r="L85" s="127">
        <v>16445948</v>
      </c>
      <c r="M85" s="127">
        <v>1859233</v>
      </c>
      <c r="N85" s="128">
        <v>32605004</v>
      </c>
    </row>
    <row r="86" spans="1:14" ht="12" customHeight="1" x14ac:dyDescent="0.2">
      <c r="A86" s="123">
        <v>75</v>
      </c>
      <c r="B86" s="124" t="s">
        <v>146</v>
      </c>
      <c r="C86" s="130" t="s">
        <v>333</v>
      </c>
      <c r="D86" s="93">
        <f t="shared" si="5"/>
        <v>251886339</v>
      </c>
      <c r="E86" s="93">
        <v>29079880</v>
      </c>
      <c r="F86" s="93">
        <f t="shared" si="6"/>
        <v>164211420</v>
      </c>
      <c r="G86" s="93">
        <v>139435824</v>
      </c>
      <c r="H86" s="93">
        <v>0</v>
      </c>
      <c r="I86" s="93">
        <v>24775596</v>
      </c>
      <c r="J86" s="93">
        <f t="shared" si="7"/>
        <v>58595039</v>
      </c>
      <c r="K86" s="93">
        <v>36588766</v>
      </c>
      <c r="L86" s="127">
        <v>19478706</v>
      </c>
      <c r="M86" s="127">
        <v>2527567</v>
      </c>
      <c r="N86" s="128">
        <v>62011536</v>
      </c>
    </row>
    <row r="87" spans="1:14" ht="12" customHeight="1" x14ac:dyDescent="0.2">
      <c r="A87" s="123">
        <v>76</v>
      </c>
      <c r="B87" s="129" t="s">
        <v>147</v>
      </c>
      <c r="C87" s="130" t="s">
        <v>36</v>
      </c>
      <c r="D87" s="93">
        <f t="shared" si="5"/>
        <v>145031545</v>
      </c>
      <c r="E87" s="93">
        <v>6069027</v>
      </c>
      <c r="F87" s="93">
        <f t="shared" si="6"/>
        <v>94615930</v>
      </c>
      <c r="G87" s="93">
        <v>82410633</v>
      </c>
      <c r="H87" s="93">
        <v>0</v>
      </c>
      <c r="I87" s="93">
        <v>12205297</v>
      </c>
      <c r="J87" s="93">
        <f t="shared" si="7"/>
        <v>44346588</v>
      </c>
      <c r="K87" s="93">
        <v>20051315</v>
      </c>
      <c r="L87" s="127">
        <v>22078741</v>
      </c>
      <c r="M87" s="127">
        <v>2216532</v>
      </c>
      <c r="N87" s="128">
        <v>43241259</v>
      </c>
    </row>
    <row r="88" spans="1:14" ht="12" customHeight="1" x14ac:dyDescent="0.2">
      <c r="A88" s="123">
        <v>77</v>
      </c>
      <c r="B88" s="131" t="s">
        <v>148</v>
      </c>
      <c r="C88" s="132" t="s">
        <v>38</v>
      </c>
      <c r="D88" s="93">
        <f t="shared" si="5"/>
        <v>52849525</v>
      </c>
      <c r="E88" s="93">
        <v>2411360</v>
      </c>
      <c r="F88" s="93">
        <f t="shared" si="6"/>
        <v>38446028</v>
      </c>
      <c r="G88" s="93">
        <v>33234613</v>
      </c>
      <c r="H88" s="93">
        <v>0</v>
      </c>
      <c r="I88" s="93">
        <v>5211415</v>
      </c>
      <c r="J88" s="93">
        <f t="shared" si="7"/>
        <v>11992137</v>
      </c>
      <c r="K88" s="93">
        <v>8083932</v>
      </c>
      <c r="L88" s="127">
        <v>3908205</v>
      </c>
      <c r="M88" s="127">
        <v>0</v>
      </c>
      <c r="N88" s="128">
        <v>12737626</v>
      </c>
    </row>
    <row r="89" spans="1:14" ht="12" customHeight="1" x14ac:dyDescent="0.2">
      <c r="A89" s="123">
        <v>78</v>
      </c>
      <c r="B89" s="124" t="s">
        <v>149</v>
      </c>
      <c r="C89" s="130" t="s">
        <v>37</v>
      </c>
      <c r="D89" s="93">
        <f t="shared" si="5"/>
        <v>295197429</v>
      </c>
      <c r="E89" s="93">
        <v>9904495</v>
      </c>
      <c r="F89" s="93">
        <f t="shared" si="6"/>
        <v>228588718</v>
      </c>
      <c r="G89" s="93">
        <v>134048354</v>
      </c>
      <c r="H89" s="93">
        <f>58773973+1100110</f>
        <v>59874083</v>
      </c>
      <c r="I89" s="93">
        <v>34666281</v>
      </c>
      <c r="J89" s="93">
        <f t="shared" si="7"/>
        <v>56704216</v>
      </c>
      <c r="K89" s="93">
        <v>33712666</v>
      </c>
      <c r="L89" s="127">
        <v>19874954</v>
      </c>
      <c r="M89" s="127">
        <v>3116596</v>
      </c>
      <c r="N89" s="128">
        <v>71260943</v>
      </c>
    </row>
    <row r="90" spans="1:14" ht="12" customHeight="1" x14ac:dyDescent="0.2">
      <c r="A90" s="123">
        <v>79</v>
      </c>
      <c r="B90" s="131" t="s">
        <v>150</v>
      </c>
      <c r="C90" s="132" t="s">
        <v>52</v>
      </c>
      <c r="D90" s="93">
        <f t="shared" si="5"/>
        <v>99332686</v>
      </c>
      <c r="E90" s="93">
        <v>81504359</v>
      </c>
      <c r="F90" s="93">
        <f t="shared" si="6"/>
        <v>2863224</v>
      </c>
      <c r="G90" s="93">
        <v>2863224</v>
      </c>
      <c r="H90" s="93">
        <v>0</v>
      </c>
      <c r="I90" s="93">
        <v>0</v>
      </c>
      <c r="J90" s="93">
        <f t="shared" si="7"/>
        <v>14965103</v>
      </c>
      <c r="K90" s="93">
        <v>6907334</v>
      </c>
      <c r="L90" s="127">
        <v>8016452</v>
      </c>
      <c r="M90" s="127">
        <v>41317</v>
      </c>
      <c r="N90" s="128">
        <v>0</v>
      </c>
    </row>
    <row r="91" spans="1:14" ht="12" customHeight="1" x14ac:dyDescent="0.2">
      <c r="A91" s="123">
        <v>80</v>
      </c>
      <c r="B91" s="124" t="s">
        <v>151</v>
      </c>
      <c r="C91" s="130" t="s">
        <v>334</v>
      </c>
      <c r="D91" s="93">
        <f t="shared" si="5"/>
        <v>225901512</v>
      </c>
      <c r="E91" s="93">
        <v>7909767</v>
      </c>
      <c r="F91" s="93">
        <f t="shared" si="6"/>
        <v>132653166</v>
      </c>
      <c r="G91" s="93">
        <v>107802335</v>
      </c>
      <c r="H91" s="93">
        <v>0</v>
      </c>
      <c r="I91" s="93">
        <v>24850831</v>
      </c>
      <c r="J91" s="93">
        <f t="shared" si="7"/>
        <v>85338579</v>
      </c>
      <c r="K91" s="93">
        <v>27166760</v>
      </c>
      <c r="L91" s="127">
        <v>55767224</v>
      </c>
      <c r="M91" s="127">
        <v>2404595</v>
      </c>
      <c r="N91" s="128">
        <v>52846521</v>
      </c>
    </row>
    <row r="92" spans="1:14" ht="12" customHeight="1" x14ac:dyDescent="0.2">
      <c r="A92" s="123">
        <v>81</v>
      </c>
      <c r="B92" s="131" t="s">
        <v>152</v>
      </c>
      <c r="C92" s="21" t="s">
        <v>380</v>
      </c>
      <c r="D92" s="93">
        <f t="shared" si="5"/>
        <v>11155557</v>
      </c>
      <c r="E92" s="93">
        <v>0</v>
      </c>
      <c r="F92" s="93">
        <f t="shared" si="6"/>
        <v>0</v>
      </c>
      <c r="G92" s="93">
        <v>0</v>
      </c>
      <c r="H92" s="93">
        <v>0</v>
      </c>
      <c r="I92" s="93">
        <v>0</v>
      </c>
      <c r="J92" s="93">
        <f t="shared" si="7"/>
        <v>11155557</v>
      </c>
      <c r="K92" s="93"/>
      <c r="L92" s="127">
        <v>11155557</v>
      </c>
      <c r="M92" s="127">
        <v>0</v>
      </c>
      <c r="N92" s="128">
        <v>0</v>
      </c>
    </row>
    <row r="93" spans="1:14" ht="12" customHeight="1" x14ac:dyDescent="0.2">
      <c r="A93" s="123">
        <v>82</v>
      </c>
      <c r="B93" s="126" t="s">
        <v>153</v>
      </c>
      <c r="C93" s="136" t="s">
        <v>287</v>
      </c>
      <c r="D93" s="93">
        <f t="shared" si="5"/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f t="shared" si="7"/>
        <v>0</v>
      </c>
      <c r="K93" s="93"/>
      <c r="L93" s="127">
        <v>0</v>
      </c>
      <c r="M93" s="127">
        <v>0</v>
      </c>
      <c r="N93" s="128">
        <v>0</v>
      </c>
    </row>
    <row r="94" spans="1:14" ht="22.5" customHeight="1" x14ac:dyDescent="0.2">
      <c r="A94" s="222">
        <v>83</v>
      </c>
      <c r="B94" s="225" t="s">
        <v>154</v>
      </c>
      <c r="C94" s="130" t="s">
        <v>274</v>
      </c>
      <c r="D94" s="93">
        <f t="shared" si="5"/>
        <v>15818750</v>
      </c>
      <c r="E94" s="93">
        <v>461708</v>
      </c>
      <c r="F94" s="93">
        <f t="shared" ref="F94" si="8">F95+F96+F97</f>
        <v>7073783</v>
      </c>
      <c r="G94" s="93">
        <v>6173218</v>
      </c>
      <c r="H94" s="93">
        <v>0</v>
      </c>
      <c r="I94" s="93">
        <v>900565</v>
      </c>
      <c r="J94" s="93">
        <f t="shared" si="7"/>
        <v>8283259</v>
      </c>
      <c r="K94" s="93">
        <v>1388406</v>
      </c>
      <c r="L94" s="93">
        <v>6894853</v>
      </c>
      <c r="M94" s="93">
        <v>0</v>
      </c>
      <c r="N94" s="30">
        <f>N95</f>
        <v>163159</v>
      </c>
    </row>
    <row r="95" spans="1:14" ht="36" customHeight="1" x14ac:dyDescent="0.2">
      <c r="A95" s="223"/>
      <c r="B95" s="226"/>
      <c r="C95" s="21" t="s">
        <v>378</v>
      </c>
      <c r="D95" s="93">
        <f t="shared" si="5"/>
        <v>11819836</v>
      </c>
      <c r="E95" s="93">
        <v>461708</v>
      </c>
      <c r="F95" s="93">
        <f t="shared" si="6"/>
        <v>7073783</v>
      </c>
      <c r="G95" s="93">
        <v>6173218</v>
      </c>
      <c r="H95" s="93">
        <v>0</v>
      </c>
      <c r="I95" s="93">
        <v>900565</v>
      </c>
      <c r="J95" s="93">
        <f t="shared" si="7"/>
        <v>4284345</v>
      </c>
      <c r="K95" s="93">
        <v>1388406</v>
      </c>
      <c r="L95" s="127">
        <v>2895939</v>
      </c>
      <c r="M95" s="127">
        <v>0</v>
      </c>
      <c r="N95" s="128">
        <v>163159</v>
      </c>
    </row>
    <row r="96" spans="1:14" ht="25.5" customHeight="1" x14ac:dyDescent="0.2">
      <c r="A96" s="223"/>
      <c r="B96" s="226"/>
      <c r="C96" s="21" t="s">
        <v>275</v>
      </c>
      <c r="D96" s="93">
        <f t="shared" si="5"/>
        <v>2337912</v>
      </c>
      <c r="E96" s="93">
        <v>0</v>
      </c>
      <c r="F96" s="93">
        <f t="shared" si="6"/>
        <v>0</v>
      </c>
      <c r="G96" s="93">
        <v>0</v>
      </c>
      <c r="H96" s="93">
        <v>0</v>
      </c>
      <c r="I96" s="93"/>
      <c r="J96" s="93">
        <f t="shared" si="7"/>
        <v>2337912</v>
      </c>
      <c r="K96" s="93"/>
      <c r="L96" s="127">
        <v>2337912</v>
      </c>
      <c r="M96" s="127">
        <v>0</v>
      </c>
      <c r="N96" s="128">
        <v>0</v>
      </c>
    </row>
    <row r="97" spans="1:14" ht="38.25" customHeight="1" x14ac:dyDescent="0.2">
      <c r="A97" s="224"/>
      <c r="B97" s="227"/>
      <c r="C97" s="137" t="s">
        <v>379</v>
      </c>
      <c r="D97" s="93">
        <f t="shared" si="5"/>
        <v>1661002</v>
      </c>
      <c r="E97" s="93">
        <v>0</v>
      </c>
      <c r="F97" s="93">
        <f t="shared" si="6"/>
        <v>0</v>
      </c>
      <c r="G97" s="93">
        <v>0</v>
      </c>
      <c r="H97" s="93">
        <v>0</v>
      </c>
      <c r="I97" s="93"/>
      <c r="J97" s="93">
        <f t="shared" si="7"/>
        <v>1661002</v>
      </c>
      <c r="K97" s="93"/>
      <c r="L97" s="127">
        <v>1661002</v>
      </c>
      <c r="M97" s="127">
        <v>0</v>
      </c>
      <c r="N97" s="128">
        <v>0</v>
      </c>
    </row>
    <row r="98" spans="1:14" ht="12" customHeight="1" x14ac:dyDescent="0.2">
      <c r="A98" s="123">
        <v>84</v>
      </c>
      <c r="B98" s="126" t="s">
        <v>155</v>
      </c>
      <c r="C98" s="125" t="s">
        <v>51</v>
      </c>
      <c r="D98" s="93">
        <f t="shared" si="5"/>
        <v>1518279</v>
      </c>
      <c r="E98" s="93">
        <v>0</v>
      </c>
      <c r="F98" s="93">
        <f t="shared" si="6"/>
        <v>0</v>
      </c>
      <c r="G98" s="93">
        <v>0</v>
      </c>
      <c r="H98" s="93">
        <v>0</v>
      </c>
      <c r="I98" s="93">
        <v>0</v>
      </c>
      <c r="J98" s="93">
        <f t="shared" si="7"/>
        <v>1518279</v>
      </c>
      <c r="K98" s="93"/>
      <c r="L98" s="127">
        <v>1518279</v>
      </c>
      <c r="M98" s="127">
        <v>0</v>
      </c>
      <c r="N98" s="128">
        <v>0</v>
      </c>
    </row>
    <row r="99" spans="1:14" ht="12" customHeight="1" x14ac:dyDescent="0.2">
      <c r="A99" s="123">
        <v>85</v>
      </c>
      <c r="B99" s="126" t="s">
        <v>156</v>
      </c>
      <c r="C99" s="132" t="s">
        <v>157</v>
      </c>
      <c r="D99" s="93">
        <f t="shared" si="5"/>
        <v>8406330</v>
      </c>
      <c r="E99" s="93">
        <v>385389</v>
      </c>
      <c r="F99" s="93">
        <f t="shared" si="6"/>
        <v>6084199</v>
      </c>
      <c r="G99" s="93">
        <v>5155509</v>
      </c>
      <c r="H99" s="93">
        <v>0</v>
      </c>
      <c r="I99" s="93">
        <v>928690</v>
      </c>
      <c r="J99" s="93">
        <f t="shared" si="7"/>
        <v>1936742</v>
      </c>
      <c r="K99" s="93">
        <v>1253864</v>
      </c>
      <c r="L99" s="127">
        <v>682878</v>
      </c>
      <c r="M99" s="127">
        <v>0</v>
      </c>
      <c r="N99" s="128">
        <v>3050785</v>
      </c>
    </row>
    <row r="100" spans="1:14" ht="12" customHeight="1" x14ac:dyDescent="0.2">
      <c r="A100" s="123">
        <v>86</v>
      </c>
      <c r="B100" s="129" t="s">
        <v>158</v>
      </c>
      <c r="C100" s="130" t="s">
        <v>159</v>
      </c>
      <c r="D100" s="93">
        <f t="shared" si="5"/>
        <v>37029376</v>
      </c>
      <c r="E100" s="93">
        <v>1611372</v>
      </c>
      <c r="F100" s="93">
        <f t="shared" si="6"/>
        <v>26875266</v>
      </c>
      <c r="G100" s="93">
        <v>22017047</v>
      </c>
      <c r="H100" s="93">
        <v>0</v>
      </c>
      <c r="I100" s="93">
        <v>4858219</v>
      </c>
      <c r="J100" s="93">
        <f t="shared" si="7"/>
        <v>8542738</v>
      </c>
      <c r="K100" s="93">
        <v>5309798</v>
      </c>
      <c r="L100" s="127">
        <v>3232940</v>
      </c>
      <c r="M100" s="127">
        <v>0</v>
      </c>
      <c r="N100" s="128">
        <v>9543374</v>
      </c>
    </row>
    <row r="101" spans="1:14" ht="12" customHeight="1" x14ac:dyDescent="0.2">
      <c r="A101" s="123">
        <v>87</v>
      </c>
      <c r="B101" s="126" t="s">
        <v>160</v>
      </c>
      <c r="C101" s="125" t="s">
        <v>28</v>
      </c>
      <c r="D101" s="93">
        <f t="shared" si="5"/>
        <v>32738078</v>
      </c>
      <c r="E101" s="93">
        <v>11545971</v>
      </c>
      <c r="F101" s="93">
        <f t="shared" si="6"/>
        <v>14991634</v>
      </c>
      <c r="G101" s="93">
        <v>13344433</v>
      </c>
      <c r="H101" s="93">
        <v>0</v>
      </c>
      <c r="I101" s="93">
        <v>1647201</v>
      </c>
      <c r="J101" s="93">
        <f t="shared" si="7"/>
        <v>6200473</v>
      </c>
      <c r="K101" s="93">
        <v>4068448</v>
      </c>
      <c r="L101" s="127">
        <v>2132025</v>
      </c>
      <c r="M101" s="127">
        <v>0</v>
      </c>
      <c r="N101" s="128">
        <v>4977745</v>
      </c>
    </row>
    <row r="102" spans="1:14" ht="12" customHeight="1" x14ac:dyDescent="0.2">
      <c r="A102" s="123">
        <v>88</v>
      </c>
      <c r="B102" s="129" t="s">
        <v>161</v>
      </c>
      <c r="C102" s="130" t="s">
        <v>12</v>
      </c>
      <c r="D102" s="93">
        <f t="shared" si="5"/>
        <v>30818107</v>
      </c>
      <c r="E102" s="93">
        <v>11685197</v>
      </c>
      <c r="F102" s="93">
        <f t="shared" si="6"/>
        <v>13658356</v>
      </c>
      <c r="G102" s="93">
        <v>12775268</v>
      </c>
      <c r="H102" s="93">
        <v>0</v>
      </c>
      <c r="I102" s="93">
        <v>883088</v>
      </c>
      <c r="J102" s="93">
        <f t="shared" si="7"/>
        <v>5474554</v>
      </c>
      <c r="K102" s="93">
        <v>4192506</v>
      </c>
      <c r="L102" s="127">
        <v>1282048</v>
      </c>
      <c r="M102" s="127">
        <v>0</v>
      </c>
      <c r="N102" s="128">
        <v>5216857</v>
      </c>
    </row>
    <row r="103" spans="1:14" ht="12" customHeight="1" x14ac:dyDescent="0.2">
      <c r="A103" s="123">
        <v>89</v>
      </c>
      <c r="B103" s="129" t="s">
        <v>162</v>
      </c>
      <c r="C103" s="130" t="s">
        <v>27</v>
      </c>
      <c r="D103" s="93">
        <f t="shared" si="5"/>
        <v>97245628</v>
      </c>
      <c r="E103" s="93">
        <v>33833487</v>
      </c>
      <c r="F103" s="93">
        <f t="shared" si="6"/>
        <v>41907126</v>
      </c>
      <c r="G103" s="93">
        <v>36640847</v>
      </c>
      <c r="H103" s="93">
        <v>0</v>
      </c>
      <c r="I103" s="93">
        <v>5266279</v>
      </c>
      <c r="J103" s="93">
        <f t="shared" si="7"/>
        <v>21505015</v>
      </c>
      <c r="K103" s="93">
        <v>11686982</v>
      </c>
      <c r="L103" s="127">
        <v>8517656</v>
      </c>
      <c r="M103" s="127">
        <v>1300377</v>
      </c>
      <c r="N103" s="128">
        <v>18605712</v>
      </c>
    </row>
    <row r="104" spans="1:14" ht="12" customHeight="1" x14ac:dyDescent="0.2">
      <c r="A104" s="123">
        <v>90</v>
      </c>
      <c r="B104" s="126" t="s">
        <v>163</v>
      </c>
      <c r="C104" s="132" t="s">
        <v>45</v>
      </c>
      <c r="D104" s="93">
        <f t="shared" si="5"/>
        <v>38825027</v>
      </c>
      <c r="E104" s="93">
        <v>13400584</v>
      </c>
      <c r="F104" s="93">
        <f t="shared" si="6"/>
        <v>17885592</v>
      </c>
      <c r="G104" s="93">
        <v>15498363</v>
      </c>
      <c r="H104" s="93">
        <v>0</v>
      </c>
      <c r="I104" s="93">
        <v>2387229</v>
      </c>
      <c r="J104" s="93">
        <f t="shared" si="7"/>
        <v>7538851</v>
      </c>
      <c r="K104" s="93">
        <v>5054181</v>
      </c>
      <c r="L104" s="127">
        <v>2484670</v>
      </c>
      <c r="M104" s="127">
        <v>0</v>
      </c>
      <c r="N104" s="128">
        <v>9781080</v>
      </c>
    </row>
    <row r="105" spans="1:14" ht="12" customHeight="1" x14ac:dyDescent="0.2">
      <c r="A105" s="123">
        <v>91</v>
      </c>
      <c r="B105" s="126" t="s">
        <v>164</v>
      </c>
      <c r="C105" s="125" t="s">
        <v>33</v>
      </c>
      <c r="D105" s="93">
        <f t="shared" si="5"/>
        <v>47858756</v>
      </c>
      <c r="E105" s="93">
        <v>11783015</v>
      </c>
      <c r="F105" s="93">
        <f t="shared" si="6"/>
        <v>23392006</v>
      </c>
      <c r="G105" s="93">
        <v>20185569</v>
      </c>
      <c r="H105" s="93">
        <v>0</v>
      </c>
      <c r="I105" s="93">
        <v>3206437</v>
      </c>
      <c r="J105" s="93">
        <f t="shared" si="7"/>
        <v>12683735</v>
      </c>
      <c r="K105" s="93">
        <v>6138300</v>
      </c>
      <c r="L105" s="127">
        <v>5197957</v>
      </c>
      <c r="M105" s="127">
        <v>1347478</v>
      </c>
      <c r="N105" s="128">
        <v>14747572</v>
      </c>
    </row>
    <row r="106" spans="1:14" ht="12" customHeight="1" x14ac:dyDescent="0.2">
      <c r="A106" s="123">
        <v>92</v>
      </c>
      <c r="B106" s="124" t="s">
        <v>165</v>
      </c>
      <c r="C106" s="125" t="s">
        <v>29</v>
      </c>
      <c r="D106" s="93">
        <f t="shared" si="5"/>
        <v>106074670</v>
      </c>
      <c r="E106" s="93">
        <v>39211210</v>
      </c>
      <c r="F106" s="93">
        <f t="shared" si="6"/>
        <v>45513577</v>
      </c>
      <c r="G106" s="93">
        <v>41633995</v>
      </c>
      <c r="H106" s="93">
        <v>0</v>
      </c>
      <c r="I106" s="93">
        <v>3879582</v>
      </c>
      <c r="J106" s="93">
        <f t="shared" si="7"/>
        <v>21349883</v>
      </c>
      <c r="K106" s="93">
        <v>14709889</v>
      </c>
      <c r="L106" s="127">
        <v>5560863</v>
      </c>
      <c r="M106" s="127">
        <v>1079131</v>
      </c>
      <c r="N106" s="128">
        <v>17514236</v>
      </c>
    </row>
    <row r="107" spans="1:14" ht="12" customHeight="1" x14ac:dyDescent="0.2">
      <c r="A107" s="123">
        <v>93</v>
      </c>
      <c r="B107" s="124" t="s">
        <v>166</v>
      </c>
      <c r="C107" s="125" t="s">
        <v>30</v>
      </c>
      <c r="D107" s="93">
        <f t="shared" si="5"/>
        <v>86551671</v>
      </c>
      <c r="E107" s="93">
        <v>25363627</v>
      </c>
      <c r="F107" s="93">
        <f t="shared" si="6"/>
        <v>39508686</v>
      </c>
      <c r="G107" s="93">
        <v>34156393</v>
      </c>
      <c r="H107" s="93">
        <v>0</v>
      </c>
      <c r="I107" s="93">
        <v>5352293</v>
      </c>
      <c r="J107" s="93">
        <f t="shared" si="7"/>
        <v>21679358</v>
      </c>
      <c r="K107" s="93">
        <v>11086727</v>
      </c>
      <c r="L107" s="127">
        <v>9322265</v>
      </c>
      <c r="M107" s="127">
        <v>1270366</v>
      </c>
      <c r="N107" s="128">
        <v>13803783</v>
      </c>
    </row>
    <row r="108" spans="1:14" ht="12" customHeight="1" x14ac:dyDescent="0.2">
      <c r="A108" s="123">
        <v>94</v>
      </c>
      <c r="B108" s="129" t="s">
        <v>167</v>
      </c>
      <c r="C108" s="130" t="s">
        <v>14</v>
      </c>
      <c r="D108" s="93">
        <f t="shared" si="5"/>
        <v>30100843</v>
      </c>
      <c r="E108" s="93">
        <v>10227259</v>
      </c>
      <c r="F108" s="93">
        <f t="shared" si="6"/>
        <v>13011465</v>
      </c>
      <c r="G108" s="93">
        <v>12215703</v>
      </c>
      <c r="H108" s="93">
        <v>0</v>
      </c>
      <c r="I108" s="93">
        <v>795762</v>
      </c>
      <c r="J108" s="93">
        <f t="shared" si="7"/>
        <v>6862119</v>
      </c>
      <c r="K108" s="93">
        <v>3827438</v>
      </c>
      <c r="L108" s="127">
        <v>2675303</v>
      </c>
      <c r="M108" s="127">
        <v>359378</v>
      </c>
      <c r="N108" s="128">
        <v>7022854</v>
      </c>
    </row>
    <row r="109" spans="1:14" ht="12" customHeight="1" x14ac:dyDescent="0.2">
      <c r="A109" s="123">
        <v>95</v>
      </c>
      <c r="B109" s="131" t="s">
        <v>168</v>
      </c>
      <c r="C109" s="132" t="s">
        <v>31</v>
      </c>
      <c r="D109" s="93">
        <f t="shared" si="5"/>
        <v>45219275</v>
      </c>
      <c r="E109" s="93">
        <v>14403013</v>
      </c>
      <c r="F109" s="93">
        <f t="shared" si="6"/>
        <v>21348572</v>
      </c>
      <c r="G109" s="93">
        <v>18575220</v>
      </c>
      <c r="H109" s="93">
        <v>0</v>
      </c>
      <c r="I109" s="93">
        <v>2773352</v>
      </c>
      <c r="J109" s="93">
        <f t="shared" si="7"/>
        <v>9467690</v>
      </c>
      <c r="K109" s="93">
        <v>6000068</v>
      </c>
      <c r="L109" s="127">
        <v>3467622</v>
      </c>
      <c r="M109" s="127">
        <v>0</v>
      </c>
      <c r="N109" s="128">
        <v>9956897</v>
      </c>
    </row>
    <row r="110" spans="1:14" ht="12" customHeight="1" x14ac:dyDescent="0.2">
      <c r="A110" s="123">
        <v>96</v>
      </c>
      <c r="B110" s="124" t="s">
        <v>169</v>
      </c>
      <c r="C110" s="125" t="s">
        <v>15</v>
      </c>
      <c r="D110" s="93">
        <f t="shared" si="5"/>
        <v>43817017</v>
      </c>
      <c r="E110" s="93">
        <v>15770643</v>
      </c>
      <c r="F110" s="93">
        <f t="shared" si="6"/>
        <v>18794990</v>
      </c>
      <c r="G110" s="93">
        <v>17763603</v>
      </c>
      <c r="H110" s="93">
        <v>0</v>
      </c>
      <c r="I110" s="93">
        <v>1031387</v>
      </c>
      <c r="J110" s="93">
        <f t="shared" si="7"/>
        <v>9251384</v>
      </c>
      <c r="K110" s="93">
        <v>5712398</v>
      </c>
      <c r="L110" s="127">
        <v>3538986</v>
      </c>
      <c r="M110" s="127">
        <v>0</v>
      </c>
      <c r="N110" s="128">
        <v>9745916</v>
      </c>
    </row>
    <row r="111" spans="1:14" ht="12" customHeight="1" x14ac:dyDescent="0.2">
      <c r="A111" s="123">
        <v>97</v>
      </c>
      <c r="B111" s="126" t="s">
        <v>170</v>
      </c>
      <c r="C111" s="125" t="s">
        <v>13</v>
      </c>
      <c r="D111" s="93">
        <f t="shared" si="5"/>
        <v>62919949</v>
      </c>
      <c r="E111" s="93">
        <v>19883311</v>
      </c>
      <c r="F111" s="93">
        <f t="shared" si="6"/>
        <v>22622126</v>
      </c>
      <c r="G111" s="93">
        <v>20697766</v>
      </c>
      <c r="H111" s="93">
        <v>0</v>
      </c>
      <c r="I111" s="93">
        <v>1924360</v>
      </c>
      <c r="J111" s="93">
        <f t="shared" si="7"/>
        <v>20414512</v>
      </c>
      <c r="K111" s="93">
        <v>6991486</v>
      </c>
      <c r="L111" s="127">
        <v>12834895</v>
      </c>
      <c r="M111" s="127">
        <v>588131</v>
      </c>
      <c r="N111" s="128">
        <v>11028680</v>
      </c>
    </row>
    <row r="112" spans="1:14" ht="12" customHeight="1" x14ac:dyDescent="0.2">
      <c r="A112" s="123">
        <v>98</v>
      </c>
      <c r="B112" s="129" t="s">
        <v>171</v>
      </c>
      <c r="C112" s="130" t="s">
        <v>32</v>
      </c>
      <c r="D112" s="93">
        <f t="shared" si="5"/>
        <v>39428061</v>
      </c>
      <c r="E112" s="93">
        <v>13189940</v>
      </c>
      <c r="F112" s="93">
        <f t="shared" si="6"/>
        <v>15990128</v>
      </c>
      <c r="G112" s="93">
        <v>14007490</v>
      </c>
      <c r="H112" s="93">
        <v>0</v>
      </c>
      <c r="I112" s="93">
        <v>1982638</v>
      </c>
      <c r="J112" s="93">
        <f t="shared" si="7"/>
        <v>10247993</v>
      </c>
      <c r="K112" s="93">
        <v>4434668</v>
      </c>
      <c r="L112" s="127">
        <v>5813325</v>
      </c>
      <c r="M112" s="127">
        <v>0</v>
      </c>
      <c r="N112" s="128">
        <v>6112823</v>
      </c>
    </row>
    <row r="113" spans="1:14" ht="12" customHeight="1" x14ac:dyDescent="0.2">
      <c r="A113" s="123">
        <v>99</v>
      </c>
      <c r="B113" s="129" t="s">
        <v>172</v>
      </c>
      <c r="C113" s="130" t="s">
        <v>55</v>
      </c>
      <c r="D113" s="93">
        <f t="shared" si="5"/>
        <v>50722669</v>
      </c>
      <c r="E113" s="93">
        <v>16429026</v>
      </c>
      <c r="F113" s="93">
        <f t="shared" si="6"/>
        <v>22525733</v>
      </c>
      <c r="G113" s="93">
        <v>20494029</v>
      </c>
      <c r="H113" s="93">
        <v>0</v>
      </c>
      <c r="I113" s="93">
        <v>2031704</v>
      </c>
      <c r="J113" s="93">
        <f t="shared" si="7"/>
        <v>11767910</v>
      </c>
      <c r="K113" s="93">
        <v>6559136</v>
      </c>
      <c r="L113" s="127">
        <v>4185495</v>
      </c>
      <c r="M113" s="127">
        <v>1023279</v>
      </c>
      <c r="N113" s="128">
        <v>12066707</v>
      </c>
    </row>
    <row r="114" spans="1:14" ht="12" customHeight="1" x14ac:dyDescent="0.2">
      <c r="A114" s="123">
        <v>100</v>
      </c>
      <c r="B114" s="124" t="s">
        <v>173</v>
      </c>
      <c r="C114" s="125" t="s">
        <v>34</v>
      </c>
      <c r="D114" s="93">
        <f t="shared" si="5"/>
        <v>83279961</v>
      </c>
      <c r="E114" s="93">
        <v>25844942</v>
      </c>
      <c r="F114" s="93">
        <f t="shared" si="6"/>
        <v>38895928</v>
      </c>
      <c r="G114" s="93">
        <v>35329853</v>
      </c>
      <c r="H114" s="93">
        <v>0</v>
      </c>
      <c r="I114" s="93">
        <v>3566075</v>
      </c>
      <c r="J114" s="93">
        <f t="shared" si="7"/>
        <v>18539091</v>
      </c>
      <c r="K114" s="93">
        <v>11165015</v>
      </c>
      <c r="L114" s="127">
        <v>6421272</v>
      </c>
      <c r="M114" s="127">
        <v>952804</v>
      </c>
      <c r="N114" s="128">
        <v>18078259</v>
      </c>
    </row>
    <row r="115" spans="1:14" ht="12" customHeight="1" x14ac:dyDescent="0.2">
      <c r="A115" s="123">
        <v>101</v>
      </c>
      <c r="B115" s="126" t="s">
        <v>174</v>
      </c>
      <c r="C115" s="125" t="s">
        <v>243</v>
      </c>
      <c r="D115" s="93">
        <f t="shared" si="5"/>
        <v>40137305</v>
      </c>
      <c r="E115" s="93">
        <v>12929140</v>
      </c>
      <c r="F115" s="93">
        <f t="shared" si="6"/>
        <v>18900183</v>
      </c>
      <c r="G115" s="93">
        <v>16237775</v>
      </c>
      <c r="H115" s="93">
        <v>0</v>
      </c>
      <c r="I115" s="93">
        <v>2662408</v>
      </c>
      <c r="J115" s="93">
        <f t="shared" si="7"/>
        <v>8307982</v>
      </c>
      <c r="K115" s="93">
        <v>5208174</v>
      </c>
      <c r="L115" s="127">
        <v>3099808</v>
      </c>
      <c r="M115" s="127">
        <v>0</v>
      </c>
      <c r="N115" s="128">
        <v>9914700</v>
      </c>
    </row>
    <row r="116" spans="1:14" ht="12" customHeight="1" x14ac:dyDescent="0.2">
      <c r="A116" s="123">
        <v>102</v>
      </c>
      <c r="B116" s="124" t="s">
        <v>175</v>
      </c>
      <c r="C116" s="130" t="s">
        <v>176</v>
      </c>
      <c r="D116" s="93">
        <f t="shared" si="5"/>
        <v>1107266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f t="shared" si="7"/>
        <v>1107266</v>
      </c>
      <c r="K116" s="93"/>
      <c r="L116" s="127">
        <v>1107266</v>
      </c>
      <c r="M116" s="127">
        <v>0</v>
      </c>
      <c r="N116" s="128">
        <v>0</v>
      </c>
    </row>
    <row r="117" spans="1:14" ht="12" customHeight="1" x14ac:dyDescent="0.2">
      <c r="A117" s="123">
        <v>103</v>
      </c>
      <c r="B117" s="124" t="s">
        <v>177</v>
      </c>
      <c r="C117" s="125" t="s">
        <v>178</v>
      </c>
      <c r="D117" s="93">
        <f t="shared" si="5"/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f t="shared" si="7"/>
        <v>0</v>
      </c>
      <c r="K117" s="93"/>
      <c r="L117" s="127">
        <v>0</v>
      </c>
      <c r="M117" s="127">
        <v>0</v>
      </c>
      <c r="N117" s="128">
        <v>0</v>
      </c>
    </row>
    <row r="118" spans="1:14" ht="12" customHeight="1" x14ac:dyDescent="0.2">
      <c r="A118" s="123">
        <v>104</v>
      </c>
      <c r="B118" s="129" t="s">
        <v>179</v>
      </c>
      <c r="C118" s="130" t="s">
        <v>180</v>
      </c>
      <c r="D118" s="93">
        <f t="shared" si="5"/>
        <v>158666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f t="shared" si="7"/>
        <v>158666</v>
      </c>
      <c r="K118" s="93"/>
      <c r="L118" s="127">
        <v>158666</v>
      </c>
      <c r="M118" s="127">
        <v>0</v>
      </c>
      <c r="N118" s="128">
        <v>0</v>
      </c>
    </row>
    <row r="119" spans="1:14" ht="12" customHeight="1" x14ac:dyDescent="0.2">
      <c r="A119" s="123">
        <v>105</v>
      </c>
      <c r="B119" s="129" t="s">
        <v>181</v>
      </c>
      <c r="C119" s="130" t="s">
        <v>182</v>
      </c>
      <c r="D119" s="93">
        <f t="shared" si="5"/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f t="shared" si="7"/>
        <v>0</v>
      </c>
      <c r="K119" s="93"/>
      <c r="L119" s="127">
        <v>0</v>
      </c>
      <c r="M119" s="127">
        <v>0</v>
      </c>
      <c r="N119" s="128">
        <v>0</v>
      </c>
    </row>
    <row r="120" spans="1:14" ht="12" customHeight="1" x14ac:dyDescent="0.2">
      <c r="A120" s="123">
        <v>106</v>
      </c>
      <c r="B120" s="129" t="s">
        <v>183</v>
      </c>
      <c r="C120" s="130" t="s">
        <v>184</v>
      </c>
      <c r="D120" s="93">
        <f t="shared" si="5"/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f t="shared" si="7"/>
        <v>0</v>
      </c>
      <c r="K120" s="93"/>
      <c r="L120" s="127">
        <v>0</v>
      </c>
      <c r="M120" s="127">
        <v>0</v>
      </c>
      <c r="N120" s="128">
        <v>0</v>
      </c>
    </row>
    <row r="121" spans="1:14" ht="12" customHeight="1" x14ac:dyDescent="0.2">
      <c r="A121" s="123">
        <v>107</v>
      </c>
      <c r="B121" s="129" t="s">
        <v>185</v>
      </c>
      <c r="C121" s="130" t="s">
        <v>186</v>
      </c>
      <c r="D121" s="93">
        <f t="shared" si="5"/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f t="shared" si="7"/>
        <v>0</v>
      </c>
      <c r="K121" s="93"/>
      <c r="L121" s="127">
        <v>0</v>
      </c>
      <c r="M121" s="127">
        <v>0</v>
      </c>
      <c r="N121" s="128">
        <v>0</v>
      </c>
    </row>
    <row r="122" spans="1:14" ht="12" customHeight="1" x14ac:dyDescent="0.2">
      <c r="A122" s="123">
        <v>108</v>
      </c>
      <c r="B122" s="129" t="s">
        <v>187</v>
      </c>
      <c r="C122" s="130" t="s">
        <v>188</v>
      </c>
      <c r="D122" s="93">
        <f t="shared" si="5"/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f t="shared" si="7"/>
        <v>0</v>
      </c>
      <c r="K122" s="93"/>
      <c r="L122" s="127">
        <v>0</v>
      </c>
      <c r="M122" s="127">
        <v>0</v>
      </c>
      <c r="N122" s="128">
        <v>0</v>
      </c>
    </row>
    <row r="123" spans="1:14" ht="12" customHeight="1" x14ac:dyDescent="0.2">
      <c r="A123" s="123">
        <v>109</v>
      </c>
      <c r="B123" s="129" t="s">
        <v>189</v>
      </c>
      <c r="C123" s="130" t="s">
        <v>190</v>
      </c>
      <c r="D123" s="93">
        <f t="shared" si="5"/>
        <v>4968182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f t="shared" si="7"/>
        <v>4968182</v>
      </c>
      <c r="K123" s="93"/>
      <c r="L123" s="127">
        <v>4968182</v>
      </c>
      <c r="M123" s="127">
        <v>0</v>
      </c>
      <c r="N123" s="128">
        <v>0</v>
      </c>
    </row>
    <row r="124" spans="1:14" ht="12" customHeight="1" x14ac:dyDescent="0.2">
      <c r="A124" s="123">
        <v>110</v>
      </c>
      <c r="B124" s="138" t="s">
        <v>191</v>
      </c>
      <c r="C124" s="139" t="s">
        <v>192</v>
      </c>
      <c r="D124" s="93">
        <f t="shared" si="5"/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93">
        <f t="shared" si="7"/>
        <v>0</v>
      </c>
      <c r="K124" s="93"/>
      <c r="L124" s="127">
        <v>0</v>
      </c>
      <c r="M124" s="127">
        <v>0</v>
      </c>
      <c r="N124" s="128">
        <v>0</v>
      </c>
    </row>
    <row r="125" spans="1:14" ht="12" customHeight="1" x14ac:dyDescent="0.2">
      <c r="A125" s="123">
        <v>111</v>
      </c>
      <c r="B125" s="138" t="s">
        <v>276</v>
      </c>
      <c r="C125" s="139" t="s">
        <v>252</v>
      </c>
      <c r="D125" s="93">
        <f t="shared" si="5"/>
        <v>238002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f t="shared" si="7"/>
        <v>238002</v>
      </c>
      <c r="K125" s="93"/>
      <c r="L125" s="127">
        <v>238002</v>
      </c>
      <c r="M125" s="127">
        <v>0</v>
      </c>
      <c r="N125" s="128">
        <v>0</v>
      </c>
    </row>
    <row r="126" spans="1:14" ht="12" customHeight="1" x14ac:dyDescent="0.2">
      <c r="A126" s="123">
        <v>112</v>
      </c>
      <c r="B126" s="126" t="s">
        <v>193</v>
      </c>
      <c r="C126" s="125" t="s">
        <v>194</v>
      </c>
      <c r="D126" s="93">
        <f t="shared" si="5"/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93">
        <f t="shared" si="7"/>
        <v>0</v>
      </c>
      <c r="K126" s="93"/>
      <c r="L126" s="127">
        <v>0</v>
      </c>
      <c r="M126" s="127">
        <v>0</v>
      </c>
      <c r="N126" s="128">
        <v>0</v>
      </c>
    </row>
    <row r="127" spans="1:14" ht="12" customHeight="1" x14ac:dyDescent="0.2">
      <c r="A127" s="123">
        <v>113</v>
      </c>
      <c r="B127" s="129" t="s">
        <v>195</v>
      </c>
      <c r="C127" s="130" t="s">
        <v>196</v>
      </c>
      <c r="D127" s="93">
        <f t="shared" si="5"/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f t="shared" si="7"/>
        <v>0</v>
      </c>
      <c r="K127" s="93"/>
      <c r="L127" s="127">
        <v>0</v>
      </c>
      <c r="M127" s="127">
        <v>0</v>
      </c>
      <c r="N127" s="128">
        <v>0</v>
      </c>
    </row>
    <row r="128" spans="1:14" ht="12" customHeight="1" x14ac:dyDescent="0.2">
      <c r="A128" s="123">
        <v>114</v>
      </c>
      <c r="B128" s="124" t="s">
        <v>197</v>
      </c>
      <c r="C128" s="140" t="s">
        <v>198</v>
      </c>
      <c r="D128" s="93">
        <f t="shared" si="5"/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f t="shared" si="7"/>
        <v>0</v>
      </c>
      <c r="K128" s="93"/>
      <c r="L128" s="127">
        <v>0</v>
      </c>
      <c r="M128" s="127">
        <v>0</v>
      </c>
      <c r="N128" s="128">
        <v>0</v>
      </c>
    </row>
    <row r="129" spans="1:14" ht="12" customHeight="1" x14ac:dyDescent="0.2">
      <c r="A129" s="123">
        <v>115</v>
      </c>
      <c r="B129" s="129" t="s">
        <v>199</v>
      </c>
      <c r="C129" s="136" t="s">
        <v>290</v>
      </c>
      <c r="D129" s="93">
        <f t="shared" si="5"/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f t="shared" si="7"/>
        <v>0</v>
      </c>
      <c r="K129" s="93"/>
      <c r="L129" s="127">
        <v>0</v>
      </c>
      <c r="M129" s="127">
        <v>0</v>
      </c>
      <c r="N129" s="128">
        <v>0</v>
      </c>
    </row>
    <row r="130" spans="1:14" ht="12" customHeight="1" x14ac:dyDescent="0.2">
      <c r="A130" s="123">
        <v>116</v>
      </c>
      <c r="B130" s="126" t="s">
        <v>200</v>
      </c>
      <c r="C130" s="130" t="s">
        <v>335</v>
      </c>
      <c r="D130" s="93">
        <f t="shared" si="5"/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f t="shared" si="7"/>
        <v>0</v>
      </c>
      <c r="K130" s="93"/>
      <c r="L130" s="127">
        <v>0</v>
      </c>
      <c r="M130" s="127">
        <v>0</v>
      </c>
      <c r="N130" s="128">
        <v>0</v>
      </c>
    </row>
    <row r="131" spans="1:14" ht="12" customHeight="1" x14ac:dyDescent="0.2">
      <c r="A131" s="123">
        <v>117</v>
      </c>
      <c r="B131" s="126" t="s">
        <v>201</v>
      </c>
      <c r="C131" s="130" t="s">
        <v>202</v>
      </c>
      <c r="D131" s="93">
        <f t="shared" si="5"/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f t="shared" si="7"/>
        <v>0</v>
      </c>
      <c r="K131" s="93"/>
      <c r="L131" s="127">
        <v>0</v>
      </c>
      <c r="M131" s="127">
        <v>0</v>
      </c>
      <c r="N131" s="128">
        <v>0</v>
      </c>
    </row>
    <row r="132" spans="1:14" ht="12" customHeight="1" x14ac:dyDescent="0.2">
      <c r="A132" s="123">
        <v>118</v>
      </c>
      <c r="B132" s="126" t="s">
        <v>203</v>
      </c>
      <c r="C132" s="130" t="s">
        <v>204</v>
      </c>
      <c r="D132" s="93">
        <f t="shared" si="5"/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f t="shared" si="7"/>
        <v>0</v>
      </c>
      <c r="K132" s="93"/>
      <c r="L132" s="127">
        <v>0</v>
      </c>
      <c r="M132" s="127">
        <v>0</v>
      </c>
      <c r="N132" s="128">
        <v>0</v>
      </c>
    </row>
    <row r="133" spans="1:14" ht="12" customHeight="1" x14ac:dyDescent="0.2">
      <c r="A133" s="123">
        <v>119</v>
      </c>
      <c r="B133" s="124" t="s">
        <v>205</v>
      </c>
      <c r="C133" s="125" t="s">
        <v>206</v>
      </c>
      <c r="D133" s="93">
        <f t="shared" si="5"/>
        <v>228901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f t="shared" si="7"/>
        <v>228901</v>
      </c>
      <c r="K133" s="93"/>
      <c r="L133" s="127">
        <v>228901</v>
      </c>
      <c r="M133" s="127">
        <v>0</v>
      </c>
      <c r="N133" s="128">
        <v>0</v>
      </c>
    </row>
    <row r="134" spans="1:14" ht="12" customHeight="1" x14ac:dyDescent="0.2">
      <c r="A134" s="123">
        <v>120</v>
      </c>
      <c r="B134" s="126" t="s">
        <v>207</v>
      </c>
      <c r="C134" s="125" t="s">
        <v>208</v>
      </c>
      <c r="D134" s="93">
        <f t="shared" si="5"/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f t="shared" si="7"/>
        <v>0</v>
      </c>
      <c r="K134" s="93"/>
      <c r="L134" s="127">
        <v>0</v>
      </c>
      <c r="M134" s="127">
        <v>0</v>
      </c>
      <c r="N134" s="128">
        <v>0</v>
      </c>
    </row>
    <row r="135" spans="1:14" ht="12" customHeight="1" x14ac:dyDescent="0.2">
      <c r="A135" s="123">
        <v>121</v>
      </c>
      <c r="B135" s="129" t="s">
        <v>209</v>
      </c>
      <c r="C135" s="130" t="s">
        <v>210</v>
      </c>
      <c r="D135" s="93">
        <f t="shared" si="5"/>
        <v>1552625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f t="shared" si="7"/>
        <v>1552625</v>
      </c>
      <c r="K135" s="93"/>
      <c r="L135" s="127">
        <v>1552625</v>
      </c>
      <c r="M135" s="127">
        <v>0</v>
      </c>
      <c r="N135" s="128">
        <v>0</v>
      </c>
    </row>
    <row r="136" spans="1:14" ht="12" customHeight="1" x14ac:dyDescent="0.2">
      <c r="A136" s="123">
        <v>122</v>
      </c>
      <c r="B136" s="129" t="s">
        <v>211</v>
      </c>
      <c r="C136" s="60" t="s">
        <v>377</v>
      </c>
      <c r="D136" s="93">
        <f t="shared" si="5"/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f t="shared" si="7"/>
        <v>0</v>
      </c>
      <c r="K136" s="93"/>
      <c r="L136" s="127">
        <v>0</v>
      </c>
      <c r="M136" s="127">
        <v>0</v>
      </c>
      <c r="N136" s="128">
        <v>0</v>
      </c>
    </row>
    <row r="137" spans="1:14" ht="12" customHeight="1" x14ac:dyDescent="0.2">
      <c r="A137" s="123">
        <v>123</v>
      </c>
      <c r="B137" s="129" t="s">
        <v>212</v>
      </c>
      <c r="C137" s="130" t="s">
        <v>249</v>
      </c>
      <c r="D137" s="93">
        <f t="shared" si="5"/>
        <v>83807474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f t="shared" si="7"/>
        <v>83807474</v>
      </c>
      <c r="K137" s="93"/>
      <c r="L137" s="127">
        <v>83807474</v>
      </c>
      <c r="M137" s="127">
        <v>0</v>
      </c>
      <c r="N137" s="128">
        <v>0</v>
      </c>
    </row>
    <row r="138" spans="1:14" ht="12" customHeight="1" x14ac:dyDescent="0.2">
      <c r="A138" s="123">
        <v>124</v>
      </c>
      <c r="B138" s="129" t="s">
        <v>213</v>
      </c>
      <c r="C138" s="130" t="s">
        <v>214</v>
      </c>
      <c r="D138" s="93">
        <f t="shared" si="5"/>
        <v>249238829</v>
      </c>
      <c r="E138" s="93">
        <v>0</v>
      </c>
      <c r="F138" s="93">
        <f t="shared" si="6"/>
        <v>37834428</v>
      </c>
      <c r="G138" s="93">
        <v>0</v>
      </c>
      <c r="H138" s="93">
        <f>38934538-1100110</f>
        <v>37834428</v>
      </c>
      <c r="I138" s="93">
        <v>0</v>
      </c>
      <c r="J138" s="93">
        <f t="shared" si="7"/>
        <v>211404401</v>
      </c>
      <c r="K138" s="93"/>
      <c r="L138" s="127">
        <v>211404401</v>
      </c>
      <c r="M138" s="127">
        <v>0</v>
      </c>
      <c r="N138" s="128">
        <v>0</v>
      </c>
    </row>
    <row r="139" spans="1:14" ht="12" customHeight="1" x14ac:dyDescent="0.2">
      <c r="A139" s="123">
        <v>125</v>
      </c>
      <c r="B139" s="129" t="s">
        <v>215</v>
      </c>
      <c r="C139" s="130" t="s">
        <v>42</v>
      </c>
      <c r="D139" s="93">
        <f t="shared" si="5"/>
        <v>29861485</v>
      </c>
      <c r="E139" s="93">
        <v>0</v>
      </c>
      <c r="F139" s="93">
        <f t="shared" si="6"/>
        <v>0</v>
      </c>
      <c r="G139" s="93">
        <v>0</v>
      </c>
      <c r="H139" s="93">
        <v>0</v>
      </c>
      <c r="I139" s="93">
        <v>0</v>
      </c>
      <c r="J139" s="93">
        <f t="shared" si="7"/>
        <v>29861485</v>
      </c>
      <c r="K139" s="93"/>
      <c r="L139" s="127">
        <v>29861485</v>
      </c>
      <c r="M139" s="127">
        <v>0</v>
      </c>
      <c r="N139" s="128">
        <v>0</v>
      </c>
    </row>
    <row r="140" spans="1:14" ht="12" customHeight="1" x14ac:dyDescent="0.2">
      <c r="A140" s="123">
        <v>126</v>
      </c>
      <c r="B140" s="124" t="s">
        <v>216</v>
      </c>
      <c r="C140" s="125" t="s">
        <v>48</v>
      </c>
      <c r="D140" s="93">
        <f t="shared" si="5"/>
        <v>41468664</v>
      </c>
      <c r="E140" s="93">
        <v>0</v>
      </c>
      <c r="F140" s="93">
        <f t="shared" si="6"/>
        <v>0</v>
      </c>
      <c r="G140" s="93">
        <v>0</v>
      </c>
      <c r="H140" s="93">
        <v>0</v>
      </c>
      <c r="I140" s="93">
        <v>0</v>
      </c>
      <c r="J140" s="93">
        <f t="shared" si="7"/>
        <v>41468664</v>
      </c>
      <c r="K140" s="93"/>
      <c r="L140" s="127">
        <v>41073203</v>
      </c>
      <c r="M140" s="127">
        <v>395461</v>
      </c>
      <c r="N140" s="128">
        <v>0</v>
      </c>
    </row>
    <row r="141" spans="1:14" ht="12" customHeight="1" x14ac:dyDescent="0.2">
      <c r="A141" s="123">
        <v>127</v>
      </c>
      <c r="B141" s="124" t="s">
        <v>217</v>
      </c>
      <c r="C141" s="130" t="s">
        <v>253</v>
      </c>
      <c r="D141" s="93">
        <f t="shared" ref="D141:D156" si="9">E141+F141+J141</f>
        <v>19712629</v>
      </c>
      <c r="E141" s="93">
        <v>0</v>
      </c>
      <c r="F141" s="93">
        <f t="shared" ref="F141:F147" si="10">G141+H141+I141</f>
        <v>0</v>
      </c>
      <c r="G141" s="93">
        <v>0</v>
      </c>
      <c r="H141" s="93">
        <v>0</v>
      </c>
      <c r="I141" s="93">
        <v>0</v>
      </c>
      <c r="J141" s="93">
        <f t="shared" ref="J141:J154" si="11">K141+L141+M141</f>
        <v>19712629</v>
      </c>
      <c r="K141" s="93"/>
      <c r="L141" s="127">
        <v>19712629</v>
      </c>
      <c r="M141" s="127">
        <v>0</v>
      </c>
      <c r="N141" s="128">
        <v>0</v>
      </c>
    </row>
    <row r="142" spans="1:14" ht="12" customHeight="1" x14ac:dyDescent="0.2">
      <c r="A142" s="123">
        <v>128</v>
      </c>
      <c r="B142" s="131" t="s">
        <v>218</v>
      </c>
      <c r="C142" s="132" t="s">
        <v>50</v>
      </c>
      <c r="D142" s="93">
        <f t="shared" si="9"/>
        <v>16187963</v>
      </c>
      <c r="E142" s="93">
        <v>0</v>
      </c>
      <c r="F142" s="93">
        <f t="shared" si="10"/>
        <v>0</v>
      </c>
      <c r="G142" s="93">
        <v>0</v>
      </c>
      <c r="H142" s="93">
        <v>0</v>
      </c>
      <c r="I142" s="93">
        <v>0</v>
      </c>
      <c r="J142" s="93">
        <f t="shared" si="11"/>
        <v>16187963</v>
      </c>
      <c r="K142" s="93"/>
      <c r="L142" s="127">
        <v>16187963</v>
      </c>
      <c r="M142" s="127">
        <v>0</v>
      </c>
      <c r="N142" s="128">
        <v>0</v>
      </c>
    </row>
    <row r="143" spans="1:14" ht="12" customHeight="1" x14ac:dyDescent="0.2">
      <c r="A143" s="123">
        <v>129</v>
      </c>
      <c r="B143" s="129" t="s">
        <v>219</v>
      </c>
      <c r="C143" s="130" t="s">
        <v>49</v>
      </c>
      <c r="D143" s="93">
        <f t="shared" si="9"/>
        <v>30432521</v>
      </c>
      <c r="E143" s="93">
        <v>0</v>
      </c>
      <c r="F143" s="93">
        <f t="shared" si="10"/>
        <v>0</v>
      </c>
      <c r="G143" s="93">
        <v>0</v>
      </c>
      <c r="H143" s="93">
        <v>0</v>
      </c>
      <c r="I143" s="93">
        <v>0</v>
      </c>
      <c r="J143" s="93">
        <f t="shared" si="11"/>
        <v>30432521</v>
      </c>
      <c r="K143" s="93"/>
      <c r="L143" s="127">
        <v>30432521</v>
      </c>
      <c r="M143" s="127">
        <v>0</v>
      </c>
      <c r="N143" s="128">
        <v>0</v>
      </c>
    </row>
    <row r="144" spans="1:14" ht="12" customHeight="1" x14ac:dyDescent="0.2">
      <c r="A144" s="123">
        <v>130</v>
      </c>
      <c r="B144" s="129" t="s">
        <v>220</v>
      </c>
      <c r="C144" s="130" t="s">
        <v>221</v>
      </c>
      <c r="D144" s="93">
        <f t="shared" si="9"/>
        <v>13643451</v>
      </c>
      <c r="E144" s="93">
        <v>0</v>
      </c>
      <c r="F144" s="93">
        <f t="shared" si="10"/>
        <v>0</v>
      </c>
      <c r="G144" s="93">
        <v>0</v>
      </c>
      <c r="H144" s="93">
        <v>0</v>
      </c>
      <c r="I144" s="93">
        <v>0</v>
      </c>
      <c r="J144" s="93">
        <f t="shared" si="11"/>
        <v>13643451</v>
      </c>
      <c r="K144" s="93"/>
      <c r="L144" s="127">
        <v>13643451</v>
      </c>
      <c r="M144" s="127">
        <v>0</v>
      </c>
      <c r="N144" s="128">
        <v>0</v>
      </c>
    </row>
    <row r="145" spans="1:14" ht="12" customHeight="1" x14ac:dyDescent="0.2">
      <c r="A145" s="123">
        <v>131</v>
      </c>
      <c r="B145" s="129" t="s">
        <v>222</v>
      </c>
      <c r="C145" s="130" t="s">
        <v>43</v>
      </c>
      <c r="D145" s="93">
        <f t="shared" si="9"/>
        <v>18865652</v>
      </c>
      <c r="E145" s="93">
        <v>0</v>
      </c>
      <c r="F145" s="93">
        <f t="shared" si="10"/>
        <v>0</v>
      </c>
      <c r="G145" s="93">
        <v>0</v>
      </c>
      <c r="H145" s="93">
        <v>0</v>
      </c>
      <c r="I145" s="93">
        <v>0</v>
      </c>
      <c r="J145" s="93">
        <f t="shared" si="11"/>
        <v>18865652</v>
      </c>
      <c r="K145" s="93"/>
      <c r="L145" s="127">
        <v>18865652</v>
      </c>
      <c r="M145" s="127">
        <v>0</v>
      </c>
      <c r="N145" s="128">
        <v>0</v>
      </c>
    </row>
    <row r="146" spans="1:14" ht="12" customHeight="1" x14ac:dyDescent="0.2">
      <c r="A146" s="123">
        <v>132</v>
      </c>
      <c r="B146" s="131" t="s">
        <v>223</v>
      </c>
      <c r="C146" s="132" t="s">
        <v>251</v>
      </c>
      <c r="D146" s="93">
        <f t="shared" si="9"/>
        <v>99714072</v>
      </c>
      <c r="E146" s="93">
        <v>4419270</v>
      </c>
      <c r="F146" s="93">
        <f t="shared" si="10"/>
        <v>72744837</v>
      </c>
      <c r="G146" s="93">
        <v>60013608</v>
      </c>
      <c r="H146" s="93">
        <v>0</v>
      </c>
      <c r="I146" s="93">
        <v>12731229</v>
      </c>
      <c r="J146" s="93">
        <f t="shared" si="11"/>
        <v>22549965</v>
      </c>
      <c r="K146" s="93">
        <v>14424651</v>
      </c>
      <c r="L146" s="127">
        <v>6596184</v>
      </c>
      <c r="M146" s="127">
        <v>1529130</v>
      </c>
      <c r="N146" s="128">
        <v>26476709</v>
      </c>
    </row>
    <row r="147" spans="1:14" ht="12" customHeight="1" x14ac:dyDescent="0.2">
      <c r="A147" s="123">
        <v>133</v>
      </c>
      <c r="B147" s="126" t="s">
        <v>224</v>
      </c>
      <c r="C147" s="132" t="s">
        <v>225</v>
      </c>
      <c r="D147" s="93">
        <f t="shared" si="9"/>
        <v>202342250</v>
      </c>
      <c r="E147" s="93">
        <v>59491035</v>
      </c>
      <c r="F147" s="93">
        <f t="shared" si="10"/>
        <v>96986344</v>
      </c>
      <c r="G147" s="93">
        <v>81979435</v>
      </c>
      <c r="H147" s="93">
        <v>0</v>
      </c>
      <c r="I147" s="93">
        <v>15006909</v>
      </c>
      <c r="J147" s="93">
        <f t="shared" si="11"/>
        <v>45864871</v>
      </c>
      <c r="K147" s="93">
        <v>27309607</v>
      </c>
      <c r="L147" s="127">
        <v>15609912</v>
      </c>
      <c r="M147" s="127">
        <v>2945352</v>
      </c>
      <c r="N147" s="128">
        <v>33143709</v>
      </c>
    </row>
    <row r="148" spans="1:14" ht="12" customHeight="1" x14ac:dyDescent="0.2">
      <c r="A148" s="123">
        <v>134</v>
      </c>
      <c r="B148" s="129" t="s">
        <v>226</v>
      </c>
      <c r="C148" s="130" t="s">
        <v>227</v>
      </c>
      <c r="D148" s="93">
        <f t="shared" si="9"/>
        <v>1320889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3">
        <f t="shared" si="11"/>
        <v>1320889</v>
      </c>
      <c r="K148" s="93"/>
      <c r="L148" s="127">
        <v>1320889</v>
      </c>
      <c r="M148" s="127">
        <v>0</v>
      </c>
      <c r="N148" s="128">
        <v>0</v>
      </c>
    </row>
    <row r="149" spans="1:14" ht="12" customHeight="1" x14ac:dyDescent="0.2">
      <c r="A149" s="123">
        <v>135</v>
      </c>
      <c r="B149" s="124" t="s">
        <v>228</v>
      </c>
      <c r="C149" s="125" t="s">
        <v>229</v>
      </c>
      <c r="D149" s="93">
        <f t="shared" si="9"/>
        <v>12351659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f t="shared" si="11"/>
        <v>12351659</v>
      </c>
      <c r="K149" s="93"/>
      <c r="L149" s="127">
        <v>12351659</v>
      </c>
      <c r="M149" s="127">
        <v>0</v>
      </c>
      <c r="N149" s="128">
        <v>0</v>
      </c>
    </row>
    <row r="150" spans="1:14" ht="12" customHeight="1" x14ac:dyDescent="0.2">
      <c r="A150" s="123">
        <v>136</v>
      </c>
      <c r="B150" s="141" t="s">
        <v>230</v>
      </c>
      <c r="C150" s="142" t="s">
        <v>231</v>
      </c>
      <c r="D150" s="93">
        <f t="shared" si="9"/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f t="shared" si="11"/>
        <v>0</v>
      </c>
      <c r="K150" s="93"/>
      <c r="L150" s="127">
        <v>0</v>
      </c>
      <c r="M150" s="127">
        <v>0</v>
      </c>
      <c r="N150" s="128">
        <v>0</v>
      </c>
    </row>
    <row r="151" spans="1:14" ht="12" customHeight="1" x14ac:dyDescent="0.2">
      <c r="A151" s="123">
        <v>137</v>
      </c>
      <c r="B151" s="143" t="s">
        <v>278</v>
      </c>
      <c r="C151" s="144" t="s">
        <v>279</v>
      </c>
      <c r="D151" s="93">
        <f t="shared" si="9"/>
        <v>0</v>
      </c>
      <c r="E151" s="93">
        <v>0</v>
      </c>
      <c r="F151" s="93">
        <v>0</v>
      </c>
      <c r="G151" s="93">
        <v>0</v>
      </c>
      <c r="H151" s="93">
        <v>0</v>
      </c>
      <c r="I151" s="93"/>
      <c r="J151" s="93">
        <f t="shared" si="11"/>
        <v>0</v>
      </c>
      <c r="K151" s="93"/>
      <c r="L151" s="127">
        <v>0</v>
      </c>
      <c r="M151" s="127">
        <v>0</v>
      </c>
      <c r="N151" s="128">
        <v>0</v>
      </c>
    </row>
    <row r="152" spans="1:14" ht="12" customHeight="1" x14ac:dyDescent="0.2">
      <c r="A152" s="123">
        <v>138</v>
      </c>
      <c r="B152" s="145" t="s">
        <v>280</v>
      </c>
      <c r="C152" s="146" t="s">
        <v>281</v>
      </c>
      <c r="D152" s="93">
        <f t="shared" si="9"/>
        <v>0</v>
      </c>
      <c r="E152" s="93">
        <v>0</v>
      </c>
      <c r="F152" s="93">
        <v>0</v>
      </c>
      <c r="G152" s="93">
        <v>0</v>
      </c>
      <c r="H152" s="93">
        <v>0</v>
      </c>
      <c r="I152" s="93"/>
      <c r="J152" s="93">
        <f t="shared" si="11"/>
        <v>0</v>
      </c>
      <c r="K152" s="93"/>
      <c r="L152" s="127">
        <v>0</v>
      </c>
      <c r="M152" s="127">
        <v>0</v>
      </c>
      <c r="N152" s="128">
        <v>0</v>
      </c>
    </row>
    <row r="153" spans="1:14" ht="12" customHeight="1" x14ac:dyDescent="0.2">
      <c r="A153" s="123">
        <v>139</v>
      </c>
      <c r="B153" s="147" t="s">
        <v>282</v>
      </c>
      <c r="C153" s="148" t="s">
        <v>283</v>
      </c>
      <c r="D153" s="93">
        <f t="shared" si="9"/>
        <v>0</v>
      </c>
      <c r="E153" s="93">
        <v>0</v>
      </c>
      <c r="F153" s="93">
        <v>0</v>
      </c>
      <c r="G153" s="93">
        <v>0</v>
      </c>
      <c r="H153" s="93">
        <v>0</v>
      </c>
      <c r="I153" s="93"/>
      <c r="J153" s="93">
        <f t="shared" si="11"/>
        <v>0</v>
      </c>
      <c r="K153" s="93"/>
      <c r="L153" s="127">
        <v>0</v>
      </c>
      <c r="M153" s="127">
        <v>0</v>
      </c>
      <c r="N153" s="128">
        <v>0</v>
      </c>
    </row>
    <row r="154" spans="1:14" x14ac:dyDescent="0.2">
      <c r="A154" s="123">
        <v>140</v>
      </c>
      <c r="B154" s="149" t="s">
        <v>288</v>
      </c>
      <c r="C154" s="150" t="s">
        <v>289</v>
      </c>
      <c r="D154" s="93">
        <f t="shared" si="9"/>
        <v>0</v>
      </c>
      <c r="E154" s="93">
        <v>0</v>
      </c>
      <c r="F154" s="93">
        <v>0</v>
      </c>
      <c r="G154" s="93">
        <v>0</v>
      </c>
      <c r="H154" s="93">
        <v>0</v>
      </c>
      <c r="I154" s="93"/>
      <c r="J154" s="93">
        <f t="shared" si="11"/>
        <v>0</v>
      </c>
      <c r="K154" s="93"/>
      <c r="L154" s="127">
        <v>0</v>
      </c>
      <c r="M154" s="127"/>
      <c r="N154" s="128">
        <v>0</v>
      </c>
    </row>
    <row r="155" spans="1:14" x14ac:dyDescent="0.2">
      <c r="A155" s="151">
        <v>141</v>
      </c>
      <c r="B155" s="88" t="s">
        <v>395</v>
      </c>
      <c r="C155" s="152" t="s">
        <v>394</v>
      </c>
      <c r="D155" s="93">
        <f t="shared" si="9"/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  <c r="J155" s="93">
        <v>0</v>
      </c>
      <c r="K155" s="93"/>
      <c r="L155" s="93">
        <v>0</v>
      </c>
      <c r="M155" s="93">
        <v>0</v>
      </c>
      <c r="N155" s="93">
        <v>0</v>
      </c>
    </row>
    <row r="156" spans="1:14" x14ac:dyDescent="0.2">
      <c r="A156" s="151">
        <v>142</v>
      </c>
      <c r="B156" s="88" t="s">
        <v>407</v>
      </c>
      <c r="C156" s="152" t="s">
        <v>406</v>
      </c>
      <c r="D156" s="93">
        <f t="shared" si="9"/>
        <v>0</v>
      </c>
      <c r="E156" s="127"/>
      <c r="F156" s="127">
        <v>0</v>
      </c>
      <c r="G156" s="127">
        <v>0</v>
      </c>
      <c r="H156" s="127">
        <v>0</v>
      </c>
      <c r="I156" s="127">
        <v>0</v>
      </c>
      <c r="J156" s="127">
        <v>0</v>
      </c>
      <c r="K156" s="127"/>
      <c r="L156" s="127">
        <v>0</v>
      </c>
      <c r="M156" s="127"/>
      <c r="N156" s="127">
        <v>0</v>
      </c>
    </row>
    <row r="161" spans="4:14" x14ac:dyDescent="0.2"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</row>
  </sheetData>
  <mergeCells count="25">
    <mergeCell ref="M7:M8"/>
    <mergeCell ref="A94:A97"/>
    <mergeCell ref="B94:B97"/>
    <mergeCell ref="E6:E8"/>
    <mergeCell ref="F6:F8"/>
    <mergeCell ref="G6:I6"/>
    <mergeCell ref="A9:C9"/>
    <mergeCell ref="A10:C10"/>
    <mergeCell ref="A11:C11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E4:M4"/>
    <mergeCell ref="D3:M3"/>
    <mergeCell ref="J5:M5"/>
    <mergeCell ref="K6:M6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M156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16384" width="9.140625" style="8"/>
  </cols>
  <sheetData>
    <row r="2" spans="1:6" ht="57.75" customHeight="1" x14ac:dyDescent="0.2">
      <c r="A2" s="206" t="s">
        <v>409</v>
      </c>
      <c r="B2" s="206"/>
      <c r="C2" s="206"/>
      <c r="D2" s="206"/>
    </row>
    <row r="3" spans="1:6" x14ac:dyDescent="0.2">
      <c r="C3" s="9"/>
      <c r="D3" s="8" t="s">
        <v>308</v>
      </c>
      <c r="F3" s="4"/>
    </row>
    <row r="4" spans="1:6" s="2" customFormat="1" ht="15.75" customHeight="1" x14ac:dyDescent="0.2">
      <c r="A4" s="196" t="s">
        <v>46</v>
      </c>
      <c r="B4" s="196" t="s">
        <v>59</v>
      </c>
      <c r="C4" s="197" t="s">
        <v>47</v>
      </c>
      <c r="D4" s="235" t="s">
        <v>344</v>
      </c>
    </row>
    <row r="5" spans="1:6" ht="15" customHeight="1" x14ac:dyDescent="0.2">
      <c r="A5" s="196"/>
      <c r="B5" s="196"/>
      <c r="C5" s="197"/>
      <c r="D5" s="236"/>
    </row>
    <row r="6" spans="1:6" ht="14.25" customHeight="1" x14ac:dyDescent="0.2">
      <c r="A6" s="196"/>
      <c r="B6" s="196"/>
      <c r="C6" s="197"/>
      <c r="D6" s="236"/>
    </row>
    <row r="7" spans="1:6" ht="14.25" customHeight="1" x14ac:dyDescent="0.2">
      <c r="A7" s="196"/>
      <c r="B7" s="196"/>
      <c r="C7" s="197"/>
      <c r="D7" s="237"/>
    </row>
    <row r="8" spans="1:6" s="2" customFormat="1" x14ac:dyDescent="0.2">
      <c r="A8" s="184" t="s">
        <v>248</v>
      </c>
      <c r="B8" s="184"/>
      <c r="C8" s="184"/>
      <c r="D8" s="40">
        <f>D10+D9</f>
        <v>1602027525</v>
      </c>
    </row>
    <row r="9" spans="1:6" s="3" customFormat="1" ht="11.25" customHeight="1" x14ac:dyDescent="0.2">
      <c r="A9" s="5"/>
      <c r="B9" s="5"/>
      <c r="C9" s="11" t="s">
        <v>56</v>
      </c>
      <c r="D9" s="39">
        <v>39051500</v>
      </c>
    </row>
    <row r="10" spans="1:6" s="2" customFormat="1" x14ac:dyDescent="0.2">
      <c r="A10" s="184" t="s">
        <v>247</v>
      </c>
      <c r="B10" s="184"/>
      <c r="C10" s="184"/>
      <c r="D10" s="40">
        <f>SUM(D11:D155)-D93</f>
        <v>1562976025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39">
        <v>7621408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39">
        <v>7658862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39">
        <v>22484217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39">
        <v>8376854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39">
        <v>9065922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39">
        <v>64752262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39">
        <v>22682246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39">
        <v>9509966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39">
        <v>8240414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39">
        <v>10910551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39">
        <v>8761390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39">
        <v>17417452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39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39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39">
        <v>10868987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39">
        <v>16986429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39">
        <v>20278583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39">
        <v>31255815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39">
        <v>6734326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39">
        <v>5335320</v>
      </c>
    </row>
    <row r="31" spans="1:4" x14ac:dyDescent="0.2">
      <c r="A31" s="25">
        <v>21</v>
      </c>
      <c r="B31" s="12" t="s">
        <v>81</v>
      </c>
      <c r="C31" s="10" t="s">
        <v>82</v>
      </c>
      <c r="D31" s="39">
        <v>24762923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39">
        <v>23967142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39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39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39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39">
        <v>53952111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39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39">
        <v>19690997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39">
        <v>8599800</v>
      </c>
    </row>
    <row r="40" spans="1:4" s="22" customFormat="1" x14ac:dyDescent="0.2">
      <c r="A40" s="25">
        <v>30</v>
      </c>
      <c r="B40" s="23" t="s">
        <v>98</v>
      </c>
      <c r="C40" s="38" t="s">
        <v>292</v>
      </c>
      <c r="D40" s="39">
        <v>0</v>
      </c>
    </row>
    <row r="41" spans="1:4" s="22" customFormat="1" x14ac:dyDescent="0.2">
      <c r="A41" s="25">
        <v>31</v>
      </c>
      <c r="B41" s="27" t="s">
        <v>99</v>
      </c>
      <c r="C41" s="21" t="s">
        <v>57</v>
      </c>
      <c r="D41" s="39">
        <v>2348789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39">
        <v>30969605</v>
      </c>
    </row>
    <row r="43" spans="1:4" x14ac:dyDescent="0.2">
      <c r="A43" s="25">
        <v>33</v>
      </c>
      <c r="B43" s="12" t="s">
        <v>101</v>
      </c>
      <c r="C43" s="10" t="s">
        <v>39</v>
      </c>
      <c r="D43" s="39">
        <v>45090953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39">
        <v>9926047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39">
        <v>31034055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39">
        <v>11680256</v>
      </c>
    </row>
    <row r="47" spans="1:4" x14ac:dyDescent="0.2">
      <c r="A47" s="25">
        <v>37</v>
      </c>
      <c r="B47" s="12" t="s">
        <v>105</v>
      </c>
      <c r="C47" s="10" t="s">
        <v>237</v>
      </c>
      <c r="D47" s="39">
        <v>33418261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39">
        <v>11070582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39">
        <v>7229439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39">
        <v>12722954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39">
        <v>5167766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39">
        <v>1843918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39">
        <v>41018805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39">
        <v>10425894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39">
        <v>30672503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39">
        <v>7931427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39">
        <v>12686913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39">
        <v>14715945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39">
        <v>5023682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39">
        <v>10022731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39">
        <v>14940567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39">
        <v>50949543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39">
        <v>8225589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39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39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39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39">
        <v>7364310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39">
        <v>6345535</v>
      </c>
    </row>
    <row r="69" spans="1:4" s="1" customFormat="1" ht="12.75" customHeight="1" x14ac:dyDescent="0.2">
      <c r="A69" s="25">
        <v>59</v>
      </c>
      <c r="B69" s="12" t="s">
        <v>128</v>
      </c>
      <c r="C69" s="10" t="s">
        <v>129</v>
      </c>
      <c r="D69" s="39">
        <v>20860743</v>
      </c>
    </row>
    <row r="70" spans="1:4" s="1" customFormat="1" ht="10.5" customHeight="1" x14ac:dyDescent="0.2">
      <c r="A70" s="25">
        <v>60</v>
      </c>
      <c r="B70" s="14" t="s">
        <v>130</v>
      </c>
      <c r="C70" s="10" t="s">
        <v>261</v>
      </c>
      <c r="D70" s="39">
        <v>25463924</v>
      </c>
    </row>
    <row r="71" spans="1:4" s="1" customFormat="1" ht="22.5" customHeight="1" x14ac:dyDescent="0.2">
      <c r="A71" s="25">
        <v>61</v>
      </c>
      <c r="B71" s="26" t="s">
        <v>131</v>
      </c>
      <c r="C71" s="10" t="s">
        <v>250</v>
      </c>
      <c r="D71" s="39">
        <v>5899298</v>
      </c>
    </row>
    <row r="72" spans="1:4" s="1" customFormat="1" ht="24.75" customHeight="1" x14ac:dyDescent="0.2">
      <c r="A72" s="25">
        <v>62</v>
      </c>
      <c r="B72" s="12" t="s">
        <v>132</v>
      </c>
      <c r="C72" s="10" t="s">
        <v>262</v>
      </c>
      <c r="D72" s="39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39">
        <v>6880556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39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39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39">
        <v>28453414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39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39">
        <v>16519500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39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39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39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39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39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39">
        <v>29981007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39">
        <v>56046589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39">
        <v>54489728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39">
        <v>8108141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39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39">
        <v>22448879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39">
        <v>28925770</v>
      </c>
    </row>
    <row r="91" spans="1:4" s="1" customFormat="1" x14ac:dyDescent="0.2">
      <c r="A91" s="25">
        <v>81</v>
      </c>
      <c r="B91" s="12" t="s">
        <v>152</v>
      </c>
      <c r="C91" s="10" t="s">
        <v>380</v>
      </c>
      <c r="D91" s="39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39">
        <v>0</v>
      </c>
    </row>
    <row r="93" spans="1:4" s="1" customFormat="1" ht="24" x14ac:dyDescent="0.2">
      <c r="A93" s="165">
        <v>83</v>
      </c>
      <c r="B93" s="168" t="s">
        <v>154</v>
      </c>
      <c r="C93" s="17" t="s">
        <v>274</v>
      </c>
      <c r="D93" s="39">
        <v>11287692</v>
      </c>
    </row>
    <row r="94" spans="1:4" s="1" customFormat="1" ht="36" x14ac:dyDescent="0.2">
      <c r="A94" s="166"/>
      <c r="B94" s="169"/>
      <c r="C94" s="10" t="s">
        <v>378</v>
      </c>
      <c r="D94" s="39">
        <v>1621012</v>
      </c>
    </row>
    <row r="95" spans="1:4" s="1" customFormat="1" ht="24" x14ac:dyDescent="0.2">
      <c r="A95" s="166"/>
      <c r="B95" s="169"/>
      <c r="C95" s="10" t="s">
        <v>275</v>
      </c>
      <c r="D95" s="39">
        <v>0</v>
      </c>
    </row>
    <row r="96" spans="1:4" s="1" customFormat="1" ht="36" x14ac:dyDescent="0.2">
      <c r="A96" s="167"/>
      <c r="B96" s="170"/>
      <c r="C96" s="28" t="s">
        <v>379</v>
      </c>
      <c r="D96" s="39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39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39">
        <v>1895443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39">
        <v>6042214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39">
        <v>6877833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39">
        <v>7151732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39">
        <v>19499185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39">
        <v>7957097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39">
        <v>10407193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39">
        <v>23412213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39">
        <v>17981435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39">
        <v>6535105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39">
        <v>10082238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39">
        <v>9249120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39">
        <v>9279837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39">
        <v>7521515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39">
        <v>10768409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39">
        <v>18665716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39">
        <v>8726287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39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39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39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39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39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39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39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39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39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39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39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39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39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39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39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39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39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39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39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39">
        <v>0</v>
      </c>
    </row>
    <row r="135" spans="1:4" s="1" customFormat="1" ht="24" x14ac:dyDescent="0.2">
      <c r="A135" s="25">
        <v>122</v>
      </c>
      <c r="B135" s="26" t="s">
        <v>211</v>
      </c>
      <c r="C135" s="50" t="s">
        <v>377</v>
      </c>
      <c r="D135" s="39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39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39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39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39">
        <v>23529186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39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39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39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39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39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39">
        <v>39916042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39">
        <v>58843088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39">
        <v>3115520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39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39">
        <v>0</v>
      </c>
    </row>
    <row r="150" spans="1:65" ht="12.75" x14ac:dyDescent="0.2">
      <c r="A150" s="25">
        <v>137</v>
      </c>
      <c r="B150" s="31" t="s">
        <v>278</v>
      </c>
      <c r="C150" s="32" t="s">
        <v>279</v>
      </c>
      <c r="D150" s="39">
        <v>0</v>
      </c>
    </row>
    <row r="151" spans="1:65" ht="12.75" x14ac:dyDescent="0.2">
      <c r="A151" s="25">
        <v>138</v>
      </c>
      <c r="B151" s="33" t="s">
        <v>280</v>
      </c>
      <c r="C151" s="34" t="s">
        <v>281</v>
      </c>
      <c r="D151" s="39">
        <v>0</v>
      </c>
    </row>
    <row r="152" spans="1:65" ht="12.75" x14ac:dyDescent="0.2">
      <c r="A152" s="25">
        <v>139</v>
      </c>
      <c r="B152" s="35" t="s">
        <v>282</v>
      </c>
      <c r="C152" s="36" t="s">
        <v>283</v>
      </c>
      <c r="D152" s="39">
        <v>0</v>
      </c>
    </row>
    <row r="153" spans="1:65" x14ac:dyDescent="0.2">
      <c r="A153" s="25">
        <v>140</v>
      </c>
      <c r="B153" s="25" t="s">
        <v>288</v>
      </c>
      <c r="C153" s="37" t="s">
        <v>289</v>
      </c>
      <c r="D153" s="39">
        <v>0</v>
      </c>
    </row>
    <row r="154" spans="1:65" x14ac:dyDescent="0.2">
      <c r="A154" s="25">
        <v>141</v>
      </c>
      <c r="B154" s="85" t="s">
        <v>395</v>
      </c>
      <c r="C154" s="37" t="s">
        <v>394</v>
      </c>
      <c r="D154" s="39">
        <v>0</v>
      </c>
    </row>
    <row r="155" spans="1:65" x14ac:dyDescent="0.2">
      <c r="A155" s="25">
        <v>142</v>
      </c>
      <c r="B155" s="88" t="s">
        <v>407</v>
      </c>
      <c r="C155" s="37" t="s">
        <v>406</v>
      </c>
      <c r="D155" s="39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58"/>
  <sheetViews>
    <sheetView zoomScale="98" zoomScaleNormal="98" workbookViewId="0">
      <pane xSplit="3" ySplit="7" topLeftCell="D83" activePane="bottomRight" state="frozen"/>
      <selection pane="topRight" activeCell="D1" sqref="D1"/>
      <selection pane="bottomLeft" activeCell="A8" sqref="A8"/>
      <selection pane="bottomRight" activeCell="E94" sqref="E9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1" spans="1:7" x14ac:dyDescent="0.2">
      <c r="D1" s="4"/>
      <c r="G1" s="4"/>
    </row>
    <row r="2" spans="1:7" ht="39.75" customHeight="1" x14ac:dyDescent="0.2">
      <c r="A2" s="206" t="s">
        <v>402</v>
      </c>
      <c r="B2" s="206"/>
      <c r="C2" s="206"/>
      <c r="D2" s="206"/>
      <c r="E2" s="206"/>
      <c r="F2" s="206"/>
      <c r="G2" s="206"/>
    </row>
    <row r="3" spans="1:7" x14ac:dyDescent="0.2">
      <c r="C3" s="9"/>
      <c r="G3" s="8" t="s">
        <v>308</v>
      </c>
    </row>
    <row r="4" spans="1:7" s="2" customFormat="1" ht="15.75" customHeight="1" x14ac:dyDescent="0.2">
      <c r="A4" s="196" t="s">
        <v>46</v>
      </c>
      <c r="B4" s="196" t="s">
        <v>59</v>
      </c>
      <c r="C4" s="197" t="s">
        <v>47</v>
      </c>
      <c r="D4" s="238" t="s">
        <v>347</v>
      </c>
      <c r="E4" s="238"/>
      <c r="F4" s="238"/>
      <c r="G4" s="238"/>
    </row>
    <row r="5" spans="1:7" ht="25.5" customHeight="1" x14ac:dyDescent="0.2">
      <c r="A5" s="196"/>
      <c r="B5" s="196"/>
      <c r="C5" s="197"/>
      <c r="D5" s="238" t="s">
        <v>303</v>
      </c>
      <c r="E5" s="238" t="s">
        <v>348</v>
      </c>
      <c r="F5" s="238" t="s">
        <v>349</v>
      </c>
      <c r="G5" s="238"/>
    </row>
    <row r="6" spans="1:7" ht="14.25" customHeight="1" x14ac:dyDescent="0.2">
      <c r="A6" s="196"/>
      <c r="B6" s="196"/>
      <c r="C6" s="197"/>
      <c r="D6" s="238"/>
      <c r="E6" s="238"/>
      <c r="F6" s="238" t="s">
        <v>350</v>
      </c>
      <c r="G6" s="238" t="s">
        <v>351</v>
      </c>
    </row>
    <row r="7" spans="1:7" ht="21.75" customHeight="1" x14ac:dyDescent="0.2">
      <c r="A7" s="196"/>
      <c r="B7" s="196"/>
      <c r="C7" s="197"/>
      <c r="D7" s="238"/>
      <c r="E7" s="238"/>
      <c r="F7" s="238"/>
      <c r="G7" s="238"/>
    </row>
    <row r="8" spans="1:7" s="2" customFormat="1" x14ac:dyDescent="0.2">
      <c r="A8" s="184" t="s">
        <v>248</v>
      </c>
      <c r="B8" s="184"/>
      <c r="C8" s="184"/>
      <c r="D8" s="40">
        <f>D10+D9</f>
        <v>8166000592.1520042</v>
      </c>
      <c r="E8" s="40">
        <f t="shared" ref="E8:G8" si="0">E10+E9</f>
        <v>1041915908.2915825</v>
      </c>
      <c r="F8" s="40">
        <f t="shared" si="0"/>
        <v>2843235528.8604226</v>
      </c>
      <c r="G8" s="40">
        <f t="shared" si="0"/>
        <v>4280849155</v>
      </c>
    </row>
    <row r="9" spans="1:7" s="3" customFormat="1" ht="11.25" customHeight="1" x14ac:dyDescent="0.2">
      <c r="A9" s="5"/>
      <c r="B9" s="5"/>
      <c r="C9" s="11" t="s">
        <v>56</v>
      </c>
      <c r="D9" s="39">
        <f>E9+F9+G9</f>
        <v>58057341</v>
      </c>
      <c r="E9" s="39">
        <f>56855975+1201366</f>
        <v>58057341</v>
      </c>
      <c r="F9" s="39"/>
      <c r="G9" s="39">
        <v>0</v>
      </c>
    </row>
    <row r="10" spans="1:7" s="2" customFormat="1" x14ac:dyDescent="0.2">
      <c r="A10" s="184" t="s">
        <v>247</v>
      </c>
      <c r="B10" s="184"/>
      <c r="C10" s="184"/>
      <c r="D10" s="40">
        <f>SUM(D11:D155)-D93</f>
        <v>8107943251.1520042</v>
      </c>
      <c r="E10" s="40">
        <f t="shared" ref="E10:G10" si="1">SUM(E11:E155)-E93</f>
        <v>983858567.29158247</v>
      </c>
      <c r="F10" s="40">
        <f t="shared" si="1"/>
        <v>2843235528.8604226</v>
      </c>
      <c r="G10" s="40">
        <f t="shared" si="1"/>
        <v>4280849155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39">
        <f t="shared" ref="D11:D70" si="2">E11+F11+G11</f>
        <v>33612093</v>
      </c>
      <c r="E11" s="65">
        <v>0</v>
      </c>
      <c r="F11" s="65">
        <v>13164474</v>
      </c>
      <c r="G11" s="65">
        <v>20447619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39">
        <f t="shared" si="2"/>
        <v>37169395</v>
      </c>
      <c r="E12" s="65">
        <v>0</v>
      </c>
      <c r="F12" s="65">
        <v>16395392</v>
      </c>
      <c r="G12" s="65">
        <v>20774003</v>
      </c>
    </row>
    <row r="13" spans="1:7" s="22" customFormat="1" x14ac:dyDescent="0.2">
      <c r="A13" s="25">
        <v>3</v>
      </c>
      <c r="B13" s="26" t="s">
        <v>62</v>
      </c>
      <c r="C13" s="10" t="s">
        <v>5</v>
      </c>
      <c r="D13" s="39">
        <f t="shared" si="2"/>
        <v>131434441</v>
      </c>
      <c r="E13" s="65">
        <v>7319118</v>
      </c>
      <c r="F13" s="65">
        <v>60686979</v>
      </c>
      <c r="G13" s="65">
        <v>63428344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39">
        <f t="shared" si="2"/>
        <v>36787976</v>
      </c>
      <c r="E14" s="65">
        <v>0</v>
      </c>
      <c r="F14" s="65">
        <v>14631902</v>
      </c>
      <c r="G14" s="65">
        <v>22156074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39">
        <f t="shared" si="2"/>
        <v>42694635</v>
      </c>
      <c r="E15" s="65">
        <v>0</v>
      </c>
      <c r="F15" s="65">
        <v>18033758</v>
      </c>
      <c r="G15" s="65">
        <v>24660877</v>
      </c>
    </row>
    <row r="16" spans="1:7" s="22" customFormat="1" x14ac:dyDescent="0.2">
      <c r="A16" s="25">
        <v>6</v>
      </c>
      <c r="B16" s="26" t="s">
        <v>65</v>
      </c>
      <c r="C16" s="10" t="s">
        <v>66</v>
      </c>
      <c r="D16" s="39">
        <f t="shared" si="2"/>
        <v>294525287</v>
      </c>
      <c r="E16" s="65">
        <v>10673102</v>
      </c>
      <c r="F16" s="65">
        <v>120642721</v>
      </c>
      <c r="G16" s="65">
        <v>163209464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39">
        <f t="shared" si="2"/>
        <v>125362613</v>
      </c>
      <c r="E17" s="65">
        <v>0</v>
      </c>
      <c r="F17" s="65">
        <v>61516193</v>
      </c>
      <c r="G17" s="65">
        <v>63846420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39">
        <f t="shared" si="2"/>
        <v>46859089</v>
      </c>
      <c r="E18" s="65">
        <v>0</v>
      </c>
      <c r="F18" s="65">
        <v>20916062</v>
      </c>
      <c r="G18" s="65">
        <v>25943027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39">
        <f t="shared" si="2"/>
        <v>40918936</v>
      </c>
      <c r="E19" s="65">
        <v>0</v>
      </c>
      <c r="F19" s="65">
        <v>17849696</v>
      </c>
      <c r="G19" s="65">
        <v>23069240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39">
        <f t="shared" si="2"/>
        <v>52458888</v>
      </c>
      <c r="E20" s="65">
        <v>0</v>
      </c>
      <c r="F20" s="65">
        <v>22123641</v>
      </c>
      <c r="G20" s="65">
        <v>30335247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39">
        <f t="shared" si="2"/>
        <v>37576068</v>
      </c>
      <c r="E21" s="65">
        <v>0</v>
      </c>
      <c r="F21" s="65">
        <v>14126449</v>
      </c>
      <c r="G21" s="65">
        <v>23449619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39">
        <f t="shared" si="2"/>
        <v>93338122</v>
      </c>
      <c r="E22" s="65">
        <v>0</v>
      </c>
      <c r="F22" s="65">
        <v>46054668</v>
      </c>
      <c r="G22" s="65">
        <v>47283454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39">
        <f t="shared" si="2"/>
        <v>0</v>
      </c>
      <c r="E23" s="65">
        <v>0</v>
      </c>
      <c r="F23" s="65">
        <v>0</v>
      </c>
      <c r="G23" s="65">
        <v>0</v>
      </c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39">
        <f t="shared" si="2"/>
        <v>0</v>
      </c>
      <c r="E24" s="65">
        <v>0</v>
      </c>
      <c r="F24" s="65">
        <v>0</v>
      </c>
      <c r="G24" s="65">
        <v>0</v>
      </c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39">
        <f t="shared" si="2"/>
        <v>48996720</v>
      </c>
      <c r="E25" s="65">
        <v>0</v>
      </c>
      <c r="F25" s="65">
        <v>17800431</v>
      </c>
      <c r="G25" s="65">
        <v>31196289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39">
        <f t="shared" si="2"/>
        <v>57931492</v>
      </c>
      <c r="E26" s="65">
        <v>0</v>
      </c>
      <c r="F26" s="65">
        <v>13087586</v>
      </c>
      <c r="G26" s="65">
        <v>44843906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39">
        <f t="shared" si="2"/>
        <v>112201548</v>
      </c>
      <c r="E27" s="65">
        <v>0</v>
      </c>
      <c r="F27" s="65">
        <v>52955364</v>
      </c>
      <c r="G27" s="65">
        <v>59246184</v>
      </c>
    </row>
    <row r="28" spans="1:7" s="22" customFormat="1" x14ac:dyDescent="0.2">
      <c r="A28" s="25">
        <v>18</v>
      </c>
      <c r="B28" s="26" t="s">
        <v>78</v>
      </c>
      <c r="C28" s="10" t="s">
        <v>9</v>
      </c>
      <c r="D28" s="39">
        <f t="shared" si="2"/>
        <v>198496084.80704442</v>
      </c>
      <c r="E28" s="65">
        <v>6985022</v>
      </c>
      <c r="F28" s="65">
        <v>87130289.807044417</v>
      </c>
      <c r="G28" s="65">
        <v>104380773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39">
        <f t="shared" si="2"/>
        <v>37358807</v>
      </c>
      <c r="E29" s="65">
        <v>0</v>
      </c>
      <c r="F29" s="65">
        <v>18244640</v>
      </c>
      <c r="G29" s="65">
        <v>19114167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39">
        <f t="shared" si="2"/>
        <v>21689496</v>
      </c>
      <c r="E30" s="65">
        <v>0</v>
      </c>
      <c r="F30" s="65">
        <v>7242373</v>
      </c>
      <c r="G30" s="65">
        <v>14447123</v>
      </c>
    </row>
    <row r="31" spans="1:7" x14ac:dyDescent="0.2">
      <c r="A31" s="25">
        <v>21</v>
      </c>
      <c r="B31" s="12" t="s">
        <v>81</v>
      </c>
      <c r="C31" s="10" t="s">
        <v>82</v>
      </c>
      <c r="D31" s="39">
        <f t="shared" si="2"/>
        <v>157270626</v>
      </c>
      <c r="E31" s="65">
        <v>0</v>
      </c>
      <c r="F31" s="65">
        <v>80744267</v>
      </c>
      <c r="G31" s="65">
        <v>76526359</v>
      </c>
    </row>
    <row r="32" spans="1:7" s="22" customFormat="1" x14ac:dyDescent="0.2">
      <c r="A32" s="25">
        <v>22</v>
      </c>
      <c r="B32" s="12" t="s">
        <v>83</v>
      </c>
      <c r="C32" s="10" t="s">
        <v>40</v>
      </c>
      <c r="D32" s="39">
        <f t="shared" si="2"/>
        <v>112927205</v>
      </c>
      <c r="E32" s="65">
        <v>7322377</v>
      </c>
      <c r="F32" s="65">
        <v>44168851</v>
      </c>
      <c r="G32" s="65">
        <v>61435977</v>
      </c>
    </row>
    <row r="33" spans="1:7" s="22" customFormat="1" x14ac:dyDescent="0.2">
      <c r="A33" s="25">
        <v>23</v>
      </c>
      <c r="B33" s="26" t="s">
        <v>84</v>
      </c>
      <c r="C33" s="10" t="s">
        <v>85</v>
      </c>
      <c r="D33" s="39">
        <f t="shared" si="2"/>
        <v>54676373</v>
      </c>
      <c r="E33" s="65">
        <v>0</v>
      </c>
      <c r="F33" s="65">
        <v>26740179</v>
      </c>
      <c r="G33" s="65">
        <v>27936194</v>
      </c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39">
        <f t="shared" si="2"/>
        <v>0</v>
      </c>
      <c r="E34" s="65">
        <v>0</v>
      </c>
      <c r="F34" s="65">
        <v>0</v>
      </c>
      <c r="G34" s="65">
        <v>0</v>
      </c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39">
        <f t="shared" si="2"/>
        <v>0</v>
      </c>
      <c r="E35" s="65">
        <v>0</v>
      </c>
      <c r="F35" s="65">
        <v>0</v>
      </c>
      <c r="G35" s="65">
        <v>0</v>
      </c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39">
        <f t="shared" si="2"/>
        <v>330693457.66382957</v>
      </c>
      <c r="E36" s="65">
        <v>25345973</v>
      </c>
      <c r="F36" s="65">
        <v>93410667.663829595</v>
      </c>
      <c r="G36" s="65">
        <v>211936817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39">
        <f t="shared" si="2"/>
        <v>86285260</v>
      </c>
      <c r="E37" s="65">
        <v>0</v>
      </c>
      <c r="F37" s="65">
        <v>28727448</v>
      </c>
      <c r="G37" s="65">
        <v>57557812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39">
        <f t="shared" si="2"/>
        <v>54681123.053685673</v>
      </c>
      <c r="E38" s="65">
        <v>1641715.0536856744</v>
      </c>
      <c r="F38" s="65">
        <v>10281434</v>
      </c>
      <c r="G38" s="65">
        <v>42757974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39">
        <f t="shared" si="2"/>
        <v>130215029</v>
      </c>
      <c r="E39" s="65">
        <v>130215029</v>
      </c>
      <c r="F39" s="65">
        <v>0</v>
      </c>
      <c r="G39" s="65">
        <v>0</v>
      </c>
    </row>
    <row r="40" spans="1:7" s="22" customFormat="1" x14ac:dyDescent="0.2">
      <c r="A40" s="25">
        <v>30</v>
      </c>
      <c r="B40" s="12" t="s">
        <v>98</v>
      </c>
      <c r="C40" s="38" t="s">
        <v>292</v>
      </c>
      <c r="D40" s="39">
        <f t="shared" si="2"/>
        <v>0</v>
      </c>
      <c r="E40" s="65">
        <v>0</v>
      </c>
      <c r="F40" s="65">
        <v>0</v>
      </c>
      <c r="G40" s="65">
        <v>0</v>
      </c>
    </row>
    <row r="41" spans="1:7" s="22" customFormat="1" ht="20.25" customHeight="1" x14ac:dyDescent="0.2">
      <c r="A41" s="25">
        <v>31</v>
      </c>
      <c r="B41" s="26" t="s">
        <v>99</v>
      </c>
      <c r="C41" s="10" t="s">
        <v>57</v>
      </c>
      <c r="D41" s="39">
        <f t="shared" si="2"/>
        <v>15340123</v>
      </c>
      <c r="E41" s="65">
        <v>0</v>
      </c>
      <c r="F41" s="65">
        <v>7137102</v>
      </c>
      <c r="G41" s="65">
        <v>8203021</v>
      </c>
    </row>
    <row r="42" spans="1:7" s="22" customFormat="1" x14ac:dyDescent="0.2">
      <c r="A42" s="25">
        <v>32</v>
      </c>
      <c r="B42" s="14" t="s">
        <v>100</v>
      </c>
      <c r="C42" s="10" t="s">
        <v>41</v>
      </c>
      <c r="D42" s="39">
        <f t="shared" si="2"/>
        <v>155686050.38954875</v>
      </c>
      <c r="E42" s="65">
        <v>7136587</v>
      </c>
      <c r="F42" s="65">
        <v>63322984.389548749</v>
      </c>
      <c r="G42" s="65">
        <v>85226479</v>
      </c>
    </row>
    <row r="43" spans="1:7" x14ac:dyDescent="0.2">
      <c r="A43" s="25">
        <v>33</v>
      </c>
      <c r="B43" s="12" t="s">
        <v>101</v>
      </c>
      <c r="C43" s="10" t="s">
        <v>39</v>
      </c>
      <c r="D43" s="39">
        <f t="shared" si="2"/>
        <v>255035655</v>
      </c>
      <c r="E43" s="65">
        <v>6285869</v>
      </c>
      <c r="F43" s="65">
        <v>121626526</v>
      </c>
      <c r="G43" s="65">
        <v>127123260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39">
        <f t="shared" si="2"/>
        <v>46720593</v>
      </c>
      <c r="E44" s="65">
        <v>0</v>
      </c>
      <c r="F44" s="65">
        <v>20221559</v>
      </c>
      <c r="G44" s="65">
        <v>26499034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39">
        <f t="shared" si="2"/>
        <v>167000871</v>
      </c>
      <c r="E45" s="65">
        <v>0</v>
      </c>
      <c r="F45" s="65">
        <v>80145975</v>
      </c>
      <c r="G45" s="65">
        <v>86854896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39">
        <f t="shared" si="2"/>
        <v>66762424</v>
      </c>
      <c r="E46" s="65">
        <v>0</v>
      </c>
      <c r="F46" s="65">
        <v>31774843</v>
      </c>
      <c r="G46" s="65">
        <v>34987581</v>
      </c>
    </row>
    <row r="47" spans="1:7" x14ac:dyDescent="0.2">
      <c r="A47" s="25">
        <v>37</v>
      </c>
      <c r="B47" s="12" t="s">
        <v>105</v>
      </c>
      <c r="C47" s="10" t="s">
        <v>237</v>
      </c>
      <c r="D47" s="39">
        <f t="shared" si="2"/>
        <v>138067166</v>
      </c>
      <c r="E47" s="65">
        <v>0</v>
      </c>
      <c r="F47" s="65">
        <v>54980095</v>
      </c>
      <c r="G47" s="65">
        <v>83087071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39">
        <f t="shared" si="2"/>
        <v>57111549</v>
      </c>
      <c r="E48" s="65">
        <v>0</v>
      </c>
      <c r="F48" s="65">
        <v>25990664</v>
      </c>
      <c r="G48" s="65">
        <v>31120885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39">
        <f t="shared" si="2"/>
        <v>39181080</v>
      </c>
      <c r="E49" s="65">
        <v>0</v>
      </c>
      <c r="F49" s="65">
        <v>19241601</v>
      </c>
      <c r="G49" s="65">
        <v>19939479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39">
        <f t="shared" si="2"/>
        <v>62047228</v>
      </c>
      <c r="E50" s="65">
        <v>0</v>
      </c>
      <c r="F50" s="65">
        <v>27699646</v>
      </c>
      <c r="G50" s="65">
        <v>34347582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39">
        <f t="shared" si="2"/>
        <v>28674126</v>
      </c>
      <c r="E51" s="65">
        <v>0</v>
      </c>
      <c r="F51" s="65">
        <v>12947986</v>
      </c>
      <c r="G51" s="65">
        <v>15726140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39">
        <f t="shared" si="2"/>
        <v>22739630</v>
      </c>
      <c r="E52" s="65">
        <v>0</v>
      </c>
      <c r="F52" s="65">
        <v>4975307</v>
      </c>
      <c r="G52" s="65">
        <v>17764323</v>
      </c>
    </row>
    <row r="53" spans="1:7" s="22" customFormat="1" x14ac:dyDescent="0.2">
      <c r="A53" s="25">
        <v>43</v>
      </c>
      <c r="B53" s="26" t="s">
        <v>112</v>
      </c>
      <c r="C53" s="10" t="s">
        <v>113</v>
      </c>
      <c r="D53" s="39">
        <f t="shared" si="2"/>
        <v>211331910</v>
      </c>
      <c r="E53" s="65">
        <v>8961885</v>
      </c>
      <c r="F53" s="65">
        <v>92463414</v>
      </c>
      <c r="G53" s="65">
        <v>109906611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39">
        <f t="shared" si="2"/>
        <v>46078382</v>
      </c>
      <c r="E54" s="65">
        <v>0</v>
      </c>
      <c r="F54" s="65">
        <v>17857384</v>
      </c>
      <c r="G54" s="65">
        <v>28220998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39">
        <f t="shared" si="2"/>
        <v>150382988</v>
      </c>
      <c r="E55" s="65">
        <v>3133971</v>
      </c>
      <c r="F55" s="65">
        <v>57402173</v>
      </c>
      <c r="G55" s="65">
        <v>89846844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39">
        <f t="shared" si="2"/>
        <v>35346453</v>
      </c>
      <c r="E56" s="65">
        <v>0</v>
      </c>
      <c r="F56" s="65">
        <v>14059095</v>
      </c>
      <c r="G56" s="65">
        <v>21287358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39">
        <f t="shared" si="2"/>
        <v>58220225</v>
      </c>
      <c r="E57" s="65">
        <v>0</v>
      </c>
      <c r="F57" s="65">
        <v>24181028</v>
      </c>
      <c r="G57" s="65">
        <v>34039197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39">
        <f t="shared" si="2"/>
        <v>67105997</v>
      </c>
      <c r="E58" s="65">
        <v>0</v>
      </c>
      <c r="F58" s="65">
        <v>27880349</v>
      </c>
      <c r="G58" s="65">
        <v>39225648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39">
        <f t="shared" si="2"/>
        <v>25068191</v>
      </c>
      <c r="E59" s="65">
        <v>0</v>
      </c>
      <c r="F59" s="65">
        <v>11554667</v>
      </c>
      <c r="G59" s="65">
        <v>13513524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39">
        <f t="shared" si="2"/>
        <v>48366655</v>
      </c>
      <c r="E60" s="65">
        <v>0</v>
      </c>
      <c r="F60" s="65">
        <v>21439337</v>
      </c>
      <c r="G60" s="65">
        <v>26927318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39">
        <f t="shared" si="2"/>
        <v>80478940</v>
      </c>
      <c r="E61" s="65">
        <v>0</v>
      </c>
      <c r="F61" s="65">
        <v>38359144</v>
      </c>
      <c r="G61" s="65">
        <v>42119796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39">
        <f t="shared" si="2"/>
        <v>223825815</v>
      </c>
      <c r="E62" s="65">
        <v>0</v>
      </c>
      <c r="F62" s="65">
        <v>88250787</v>
      </c>
      <c r="G62" s="65">
        <v>135575028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39">
        <f t="shared" si="2"/>
        <v>37119956</v>
      </c>
      <c r="E63" s="65">
        <v>0</v>
      </c>
      <c r="F63" s="65">
        <v>14949370</v>
      </c>
      <c r="G63" s="65">
        <v>22170586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39">
        <f t="shared" si="2"/>
        <v>82191</v>
      </c>
      <c r="E64" s="65">
        <v>82191</v>
      </c>
      <c r="F64" s="65">
        <v>0</v>
      </c>
      <c r="G64" s="65">
        <v>0</v>
      </c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39">
        <f t="shared" si="2"/>
        <v>0</v>
      </c>
      <c r="E65" s="65">
        <v>0</v>
      </c>
      <c r="F65" s="65">
        <v>0</v>
      </c>
      <c r="G65" s="65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39">
        <f t="shared" si="2"/>
        <v>0</v>
      </c>
      <c r="E66" s="65">
        <v>0</v>
      </c>
      <c r="F66" s="65">
        <v>0</v>
      </c>
      <c r="G66" s="65">
        <v>0</v>
      </c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39">
        <f t="shared" si="2"/>
        <v>51548477</v>
      </c>
      <c r="E67" s="65">
        <v>0</v>
      </c>
      <c r="F67" s="65">
        <v>12280557</v>
      </c>
      <c r="G67" s="65">
        <v>39267920</v>
      </c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39">
        <f t="shared" si="2"/>
        <v>42788934</v>
      </c>
      <c r="E68" s="65">
        <v>0</v>
      </c>
      <c r="F68" s="65">
        <v>11968409</v>
      </c>
      <c r="G68" s="65">
        <v>30820525</v>
      </c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39">
        <f t="shared" si="2"/>
        <v>79812707.099999994</v>
      </c>
      <c r="E69" s="65">
        <v>2017553.1</v>
      </c>
      <c r="F69" s="65">
        <v>33992821</v>
      </c>
      <c r="G69" s="65">
        <v>43802333</v>
      </c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39">
        <f t="shared" si="2"/>
        <v>84529760</v>
      </c>
      <c r="E70" s="65">
        <v>5421682</v>
      </c>
      <c r="F70" s="65">
        <v>22529037</v>
      </c>
      <c r="G70" s="65">
        <v>56579041</v>
      </c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39">
        <f t="shared" ref="D71:D134" si="3">E71+F71+G71</f>
        <v>42127452</v>
      </c>
      <c r="E71" s="65">
        <v>0</v>
      </c>
      <c r="F71" s="65">
        <v>16857932</v>
      </c>
      <c r="G71" s="65">
        <v>25269520</v>
      </c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39">
        <f t="shared" si="3"/>
        <v>51348313.988236733</v>
      </c>
      <c r="E72" s="65">
        <v>51348313.988236733</v>
      </c>
      <c r="F72" s="65">
        <v>0</v>
      </c>
      <c r="G72" s="65">
        <v>0</v>
      </c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39">
        <f t="shared" si="3"/>
        <v>75933756.005807385</v>
      </c>
      <c r="E73" s="65">
        <v>75933756.005807385</v>
      </c>
      <c r="F73" s="65">
        <v>0</v>
      </c>
      <c r="G73" s="65">
        <v>0</v>
      </c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39">
        <f t="shared" si="3"/>
        <v>136111168</v>
      </c>
      <c r="E74" s="65">
        <v>9234051</v>
      </c>
      <c r="F74" s="65">
        <v>40735424</v>
      </c>
      <c r="G74" s="65">
        <v>86141693</v>
      </c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39">
        <f t="shared" si="3"/>
        <v>72735914</v>
      </c>
      <c r="E75" s="65">
        <v>0</v>
      </c>
      <c r="F75" s="65">
        <v>19401167</v>
      </c>
      <c r="G75" s="65">
        <v>53334747</v>
      </c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39">
        <f t="shared" si="3"/>
        <v>188810173</v>
      </c>
      <c r="E76" s="65">
        <v>13875521</v>
      </c>
      <c r="F76" s="65">
        <v>55747913</v>
      </c>
      <c r="G76" s="65">
        <v>119186739</v>
      </c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39">
        <f t="shared" si="3"/>
        <v>36085956.008327551</v>
      </c>
      <c r="E77" s="65">
        <v>36085956.008327551</v>
      </c>
      <c r="F77" s="65">
        <v>0</v>
      </c>
      <c r="G77" s="65">
        <v>0</v>
      </c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39">
        <f t="shared" si="3"/>
        <v>42319447</v>
      </c>
      <c r="E78" s="65">
        <v>42319447</v>
      </c>
      <c r="F78" s="65">
        <v>0</v>
      </c>
      <c r="G78" s="65">
        <v>0</v>
      </c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39">
        <f t="shared" si="3"/>
        <v>48269153</v>
      </c>
      <c r="E79" s="65">
        <v>48269153</v>
      </c>
      <c r="F79" s="65">
        <v>0</v>
      </c>
      <c r="G79" s="65">
        <v>0</v>
      </c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39">
        <f t="shared" si="3"/>
        <v>40356379.007406645</v>
      </c>
      <c r="E80" s="65">
        <v>40356379.007406645</v>
      </c>
      <c r="F80" s="65">
        <v>0</v>
      </c>
      <c r="G80" s="65">
        <v>0</v>
      </c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39">
        <f t="shared" si="3"/>
        <v>59713605.001654372</v>
      </c>
      <c r="E81" s="65">
        <v>59713605.001654372</v>
      </c>
      <c r="F81" s="65">
        <v>0</v>
      </c>
      <c r="G81" s="65">
        <v>0</v>
      </c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39">
        <f t="shared" si="3"/>
        <v>40748041</v>
      </c>
      <c r="E82" s="65">
        <v>40748041</v>
      </c>
      <c r="F82" s="65">
        <v>0</v>
      </c>
      <c r="G82" s="65">
        <v>0</v>
      </c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39">
        <f t="shared" si="3"/>
        <v>38285284.007840149</v>
      </c>
      <c r="E83" s="65">
        <v>38285284.007840149</v>
      </c>
      <c r="F83" s="65">
        <v>0</v>
      </c>
      <c r="G83" s="65">
        <v>0</v>
      </c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39">
        <f t="shared" si="3"/>
        <v>132327892</v>
      </c>
      <c r="E84" s="65">
        <v>1720219</v>
      </c>
      <c r="F84" s="65">
        <v>41130778</v>
      </c>
      <c r="G84" s="65">
        <v>89476895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39">
        <f t="shared" si="3"/>
        <v>260234648.11862397</v>
      </c>
      <c r="E85" s="65">
        <v>4405056.1186239617</v>
      </c>
      <c r="F85" s="65">
        <v>88376941</v>
      </c>
      <c r="G85" s="65">
        <v>167452651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39">
        <f t="shared" si="3"/>
        <v>155645899</v>
      </c>
      <c r="E86" s="65">
        <v>10678556</v>
      </c>
      <c r="F86" s="65">
        <v>53187202</v>
      </c>
      <c r="G86" s="65">
        <v>91780141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39">
        <f t="shared" si="3"/>
        <v>61340951</v>
      </c>
      <c r="E87" s="65">
        <v>0</v>
      </c>
      <c r="F87" s="65">
        <v>24415439</v>
      </c>
      <c r="G87" s="65">
        <v>36925512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39">
        <f t="shared" si="3"/>
        <v>277701711</v>
      </c>
      <c r="E88" s="65">
        <v>13182886</v>
      </c>
      <c r="F88" s="65">
        <v>110233683</v>
      </c>
      <c r="G88" s="65">
        <v>154285142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39">
        <f t="shared" si="3"/>
        <v>45283459</v>
      </c>
      <c r="E89" s="65">
        <v>0</v>
      </c>
      <c r="F89" s="65">
        <v>13678468</v>
      </c>
      <c r="G89" s="65">
        <v>31604991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39">
        <f t="shared" si="3"/>
        <v>181890328</v>
      </c>
      <c r="E90" s="65">
        <v>0</v>
      </c>
      <c r="F90" s="65">
        <v>57569835</v>
      </c>
      <c r="G90" s="65">
        <v>124320493</v>
      </c>
    </row>
    <row r="91" spans="1:7" s="1" customFormat="1" x14ac:dyDescent="0.2">
      <c r="A91" s="25">
        <v>81</v>
      </c>
      <c r="B91" s="12" t="s">
        <v>152</v>
      </c>
      <c r="C91" s="10" t="s">
        <v>380</v>
      </c>
      <c r="D91" s="39">
        <f t="shared" si="3"/>
        <v>50157740</v>
      </c>
      <c r="E91" s="65">
        <v>50157740</v>
      </c>
      <c r="F91" s="65">
        <v>0</v>
      </c>
      <c r="G91" s="65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39">
        <f t="shared" si="3"/>
        <v>0</v>
      </c>
      <c r="E92" s="65">
        <v>0</v>
      </c>
      <c r="F92" s="65">
        <v>0</v>
      </c>
      <c r="G92" s="65">
        <v>0</v>
      </c>
    </row>
    <row r="93" spans="1:7" s="1" customFormat="1" ht="24" x14ac:dyDescent="0.2">
      <c r="A93" s="165">
        <v>83</v>
      </c>
      <c r="B93" s="168" t="s">
        <v>154</v>
      </c>
      <c r="C93" s="17" t="s">
        <v>274</v>
      </c>
      <c r="D93" s="39">
        <f t="shared" si="3"/>
        <v>38430407</v>
      </c>
      <c r="E93" s="65">
        <f>E94+E95+E96</f>
        <v>29209544</v>
      </c>
      <c r="F93" s="65">
        <v>2867641</v>
      </c>
      <c r="G93" s="65">
        <v>6353222</v>
      </c>
    </row>
    <row r="94" spans="1:7" s="1" customFormat="1" ht="36" x14ac:dyDescent="0.2">
      <c r="A94" s="166"/>
      <c r="B94" s="169"/>
      <c r="C94" s="10" t="s">
        <v>378</v>
      </c>
      <c r="D94" s="39">
        <f t="shared" si="3"/>
        <v>9220863</v>
      </c>
      <c r="E94" s="65">
        <v>0</v>
      </c>
      <c r="F94" s="65">
        <v>2867641</v>
      </c>
      <c r="G94" s="65">
        <v>6353222</v>
      </c>
    </row>
    <row r="95" spans="1:7" s="1" customFormat="1" ht="24" x14ac:dyDescent="0.2">
      <c r="A95" s="166"/>
      <c r="B95" s="169"/>
      <c r="C95" s="10" t="s">
        <v>275</v>
      </c>
      <c r="D95" s="39">
        <f t="shared" si="3"/>
        <v>8866422</v>
      </c>
      <c r="E95" s="65">
        <v>8866422</v>
      </c>
      <c r="F95" s="65">
        <v>0</v>
      </c>
      <c r="G95" s="65">
        <v>0</v>
      </c>
    </row>
    <row r="96" spans="1:7" s="1" customFormat="1" ht="36" x14ac:dyDescent="0.2">
      <c r="A96" s="167"/>
      <c r="B96" s="170"/>
      <c r="C96" s="28" t="s">
        <v>379</v>
      </c>
      <c r="D96" s="39">
        <f t="shared" si="3"/>
        <v>20343122</v>
      </c>
      <c r="E96" s="65">
        <v>20343122</v>
      </c>
      <c r="F96" s="65">
        <v>0</v>
      </c>
      <c r="G96" s="65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39">
        <f t="shared" si="3"/>
        <v>1642629</v>
      </c>
      <c r="E97" s="65">
        <v>1642629</v>
      </c>
      <c r="F97" s="65">
        <v>0</v>
      </c>
      <c r="G97" s="65">
        <v>0</v>
      </c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39">
        <f t="shared" si="3"/>
        <v>8994855</v>
      </c>
      <c r="E98" s="65">
        <v>0</v>
      </c>
      <c r="F98" s="65">
        <v>3260406</v>
      </c>
      <c r="G98" s="65">
        <v>5734449</v>
      </c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39">
        <f t="shared" si="3"/>
        <v>37992311</v>
      </c>
      <c r="E99" s="65">
        <v>0</v>
      </c>
      <c r="F99" s="65">
        <v>13721402</v>
      </c>
      <c r="G99" s="65">
        <v>24270909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39">
        <f t="shared" si="3"/>
        <v>34865768</v>
      </c>
      <c r="E100" s="65">
        <v>0</v>
      </c>
      <c r="F100" s="65">
        <v>16233430</v>
      </c>
      <c r="G100" s="65">
        <v>18632338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39">
        <f t="shared" si="3"/>
        <v>35076609</v>
      </c>
      <c r="E101" s="65">
        <v>0</v>
      </c>
      <c r="F101" s="65">
        <v>15893506</v>
      </c>
      <c r="G101" s="65">
        <v>19183103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39">
        <f t="shared" si="3"/>
        <v>97697016</v>
      </c>
      <c r="E102" s="65">
        <v>0</v>
      </c>
      <c r="F102" s="65">
        <v>44179501</v>
      </c>
      <c r="G102" s="65">
        <v>53517515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39">
        <f t="shared" si="3"/>
        <v>38096883</v>
      </c>
      <c r="E103" s="65">
        <v>0</v>
      </c>
      <c r="F103" s="65">
        <v>14934154</v>
      </c>
      <c r="G103" s="65">
        <v>23162729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39">
        <f t="shared" si="3"/>
        <v>50220930</v>
      </c>
      <c r="E104" s="65">
        <v>0</v>
      </c>
      <c r="F104" s="65">
        <v>22112097</v>
      </c>
      <c r="G104" s="65">
        <v>28108833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39">
        <f t="shared" si="3"/>
        <v>117091910</v>
      </c>
      <c r="E105" s="65">
        <v>0</v>
      </c>
      <c r="F105" s="65">
        <v>49793222</v>
      </c>
      <c r="G105" s="65">
        <v>67298688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39">
        <f t="shared" si="3"/>
        <v>83772004</v>
      </c>
      <c r="E106" s="65">
        <v>0</v>
      </c>
      <c r="F106" s="65">
        <v>33007231</v>
      </c>
      <c r="G106" s="65">
        <v>50764773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39">
        <f t="shared" si="3"/>
        <v>33065453</v>
      </c>
      <c r="E107" s="65">
        <v>0</v>
      </c>
      <c r="F107" s="65">
        <v>15556446</v>
      </c>
      <c r="G107" s="65">
        <v>17509007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39">
        <f t="shared" si="3"/>
        <v>40050857</v>
      </c>
      <c r="E108" s="65">
        <v>0</v>
      </c>
      <c r="F108" s="65">
        <v>12548716</v>
      </c>
      <c r="G108" s="65">
        <v>27502141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39">
        <f t="shared" si="3"/>
        <v>44985890</v>
      </c>
      <c r="E109" s="65">
        <v>0</v>
      </c>
      <c r="F109" s="65">
        <v>18822848</v>
      </c>
      <c r="G109" s="65">
        <v>26163042</v>
      </c>
    </row>
    <row r="110" spans="1:7" s="22" customFormat="1" x14ac:dyDescent="0.2">
      <c r="A110" s="25">
        <v>97</v>
      </c>
      <c r="B110" s="14" t="s">
        <v>170</v>
      </c>
      <c r="C110" s="10" t="s">
        <v>13</v>
      </c>
      <c r="D110" s="39">
        <f t="shared" si="3"/>
        <v>52957429</v>
      </c>
      <c r="E110" s="65">
        <v>4225890</v>
      </c>
      <c r="F110" s="65">
        <v>16722795</v>
      </c>
      <c r="G110" s="65">
        <v>32008744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39">
        <f t="shared" si="3"/>
        <v>34771277</v>
      </c>
      <c r="E111" s="65">
        <v>0</v>
      </c>
      <c r="F111" s="65">
        <v>14454193</v>
      </c>
      <c r="G111" s="65">
        <v>20317084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39">
        <f t="shared" si="3"/>
        <v>50002368</v>
      </c>
      <c r="E112" s="65">
        <v>0</v>
      </c>
      <c r="F112" s="65">
        <v>19976561</v>
      </c>
      <c r="G112" s="65">
        <v>30025807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39">
        <f t="shared" si="3"/>
        <v>88607096</v>
      </c>
      <c r="E113" s="65">
        <v>0</v>
      </c>
      <c r="F113" s="65">
        <v>37496386</v>
      </c>
      <c r="G113" s="65">
        <v>51110710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39">
        <f t="shared" si="3"/>
        <v>38697397</v>
      </c>
      <c r="E114" s="65">
        <v>0</v>
      </c>
      <c r="F114" s="65">
        <v>14854447</v>
      </c>
      <c r="G114" s="65">
        <v>23842950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39">
        <f t="shared" si="3"/>
        <v>0</v>
      </c>
      <c r="E115" s="65">
        <v>0</v>
      </c>
      <c r="F115" s="65">
        <v>0</v>
      </c>
      <c r="G115" s="65">
        <v>0</v>
      </c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39">
        <f t="shared" si="3"/>
        <v>0</v>
      </c>
      <c r="E116" s="65">
        <v>0</v>
      </c>
      <c r="F116" s="65">
        <v>0</v>
      </c>
      <c r="G116" s="65">
        <v>0</v>
      </c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39">
        <f t="shared" si="3"/>
        <v>0</v>
      </c>
      <c r="E117" s="65">
        <v>0</v>
      </c>
      <c r="F117" s="65">
        <v>0</v>
      </c>
      <c r="G117" s="65">
        <v>0</v>
      </c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39">
        <f t="shared" si="3"/>
        <v>23551</v>
      </c>
      <c r="E118" s="65">
        <v>23551</v>
      </c>
      <c r="F118" s="65">
        <v>0</v>
      </c>
      <c r="G118" s="65">
        <v>0</v>
      </c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39">
        <f t="shared" si="3"/>
        <v>0</v>
      </c>
      <c r="E119" s="65">
        <v>0</v>
      </c>
      <c r="F119" s="65">
        <v>0</v>
      </c>
      <c r="G119" s="65">
        <v>0</v>
      </c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39">
        <f t="shared" si="3"/>
        <v>0</v>
      </c>
      <c r="E120" s="65">
        <v>0</v>
      </c>
      <c r="F120" s="65">
        <v>0</v>
      </c>
      <c r="G120" s="65">
        <v>0</v>
      </c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39">
        <f t="shared" si="3"/>
        <v>0</v>
      </c>
      <c r="E121" s="65">
        <v>0</v>
      </c>
      <c r="F121" s="65">
        <v>0</v>
      </c>
      <c r="G121" s="65">
        <v>0</v>
      </c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39">
        <f t="shared" si="3"/>
        <v>0</v>
      </c>
      <c r="E122" s="65">
        <v>0</v>
      </c>
      <c r="F122" s="65">
        <v>0</v>
      </c>
      <c r="G122" s="65">
        <v>0</v>
      </c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39">
        <f t="shared" si="3"/>
        <v>0</v>
      </c>
      <c r="E123" s="65">
        <v>0</v>
      </c>
      <c r="F123" s="65">
        <v>0</v>
      </c>
      <c r="G123" s="65">
        <v>0</v>
      </c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39">
        <f t="shared" si="3"/>
        <v>0</v>
      </c>
      <c r="E124" s="65">
        <v>0</v>
      </c>
      <c r="F124" s="65">
        <v>0</v>
      </c>
      <c r="G124" s="65">
        <v>0</v>
      </c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39">
        <f t="shared" si="3"/>
        <v>0</v>
      </c>
      <c r="E125" s="65">
        <v>0</v>
      </c>
      <c r="F125" s="65">
        <v>0</v>
      </c>
      <c r="G125" s="65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39">
        <f t="shared" si="3"/>
        <v>25889</v>
      </c>
      <c r="E126" s="65">
        <v>25889</v>
      </c>
      <c r="F126" s="65">
        <v>0</v>
      </c>
      <c r="G126" s="65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39">
        <f t="shared" si="3"/>
        <v>0</v>
      </c>
      <c r="E127" s="65">
        <v>0</v>
      </c>
      <c r="F127" s="65">
        <v>0</v>
      </c>
      <c r="G127" s="65">
        <v>0</v>
      </c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39">
        <f t="shared" si="3"/>
        <v>0</v>
      </c>
      <c r="E128" s="65">
        <v>0</v>
      </c>
      <c r="F128" s="65">
        <v>0</v>
      </c>
      <c r="G128" s="65">
        <v>0</v>
      </c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39">
        <f t="shared" si="3"/>
        <v>79795</v>
      </c>
      <c r="E129" s="65">
        <v>79795</v>
      </c>
      <c r="F129" s="65">
        <v>0</v>
      </c>
      <c r="G129" s="65">
        <v>0</v>
      </c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39">
        <f t="shared" si="3"/>
        <v>0</v>
      </c>
      <c r="E130" s="65">
        <v>0</v>
      </c>
      <c r="F130" s="65">
        <v>0</v>
      </c>
      <c r="G130" s="65">
        <v>0</v>
      </c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39">
        <f t="shared" si="3"/>
        <v>0</v>
      </c>
      <c r="E131" s="65">
        <v>0</v>
      </c>
      <c r="F131" s="65">
        <v>0</v>
      </c>
      <c r="G131" s="65">
        <v>0</v>
      </c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39">
        <f t="shared" si="3"/>
        <v>0</v>
      </c>
      <c r="E132" s="65">
        <v>0</v>
      </c>
      <c r="F132" s="65">
        <v>0</v>
      </c>
      <c r="G132" s="65">
        <v>0</v>
      </c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39">
        <f t="shared" si="3"/>
        <v>0</v>
      </c>
      <c r="E133" s="65">
        <v>0</v>
      </c>
      <c r="F133" s="65">
        <v>0</v>
      </c>
      <c r="G133" s="65">
        <v>0</v>
      </c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39">
        <f t="shared" si="3"/>
        <v>0</v>
      </c>
      <c r="E134" s="65">
        <v>0</v>
      </c>
      <c r="F134" s="65">
        <v>0</v>
      </c>
      <c r="G134" s="65">
        <v>0</v>
      </c>
    </row>
    <row r="135" spans="1:7" s="1" customFormat="1" ht="24" x14ac:dyDescent="0.2">
      <c r="A135" s="25">
        <v>122</v>
      </c>
      <c r="B135" s="26" t="s">
        <v>211</v>
      </c>
      <c r="C135" s="50" t="s">
        <v>377</v>
      </c>
      <c r="D135" s="39">
        <f t="shared" ref="D135:D155" si="4">E135+F135+G135</f>
        <v>0</v>
      </c>
      <c r="E135" s="65">
        <v>0</v>
      </c>
      <c r="F135" s="65">
        <v>0</v>
      </c>
      <c r="G135" s="65">
        <v>0</v>
      </c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39">
        <f t="shared" si="4"/>
        <v>0</v>
      </c>
      <c r="E136" s="65">
        <v>0</v>
      </c>
      <c r="F136" s="65">
        <v>0</v>
      </c>
      <c r="G136" s="65">
        <v>0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39">
        <f t="shared" si="4"/>
        <v>0</v>
      </c>
      <c r="E137" s="65">
        <v>0</v>
      </c>
      <c r="F137" s="65">
        <v>0</v>
      </c>
      <c r="G137" s="65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39">
        <f t="shared" si="4"/>
        <v>0</v>
      </c>
      <c r="E138" s="65">
        <v>0</v>
      </c>
      <c r="F138" s="65">
        <v>0</v>
      </c>
      <c r="G138" s="65">
        <v>0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39">
        <f t="shared" si="4"/>
        <v>5662101</v>
      </c>
      <c r="E139" s="65">
        <v>5662101</v>
      </c>
      <c r="F139" s="65">
        <v>0</v>
      </c>
      <c r="G139" s="65">
        <v>0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39">
        <f t="shared" si="4"/>
        <v>60432561</v>
      </c>
      <c r="E140" s="65">
        <v>60432561</v>
      </c>
      <c r="F140" s="65">
        <v>0</v>
      </c>
      <c r="G140" s="65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39">
        <f t="shared" si="4"/>
        <v>55252849</v>
      </c>
      <c r="E141" s="65">
        <v>55252849</v>
      </c>
      <c r="F141" s="65">
        <v>0</v>
      </c>
      <c r="G141" s="65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39">
        <f t="shared" si="4"/>
        <v>0</v>
      </c>
      <c r="E142" s="65">
        <v>0</v>
      </c>
      <c r="F142" s="65">
        <v>0</v>
      </c>
      <c r="G142" s="65">
        <v>0</v>
      </c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39">
        <f t="shared" si="4"/>
        <v>0</v>
      </c>
      <c r="E143" s="65">
        <v>0</v>
      </c>
      <c r="F143" s="65">
        <v>0</v>
      </c>
      <c r="G143" s="65">
        <v>0</v>
      </c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39">
        <f t="shared" si="4"/>
        <v>0</v>
      </c>
      <c r="E144" s="65">
        <v>0</v>
      </c>
      <c r="F144" s="65">
        <v>0</v>
      </c>
      <c r="G144" s="65">
        <v>0</v>
      </c>
    </row>
    <row r="145" spans="1:9" s="1" customFormat="1" x14ac:dyDescent="0.2">
      <c r="A145" s="25">
        <v>132</v>
      </c>
      <c r="B145" s="12" t="s">
        <v>223</v>
      </c>
      <c r="C145" s="10" t="s">
        <v>251</v>
      </c>
      <c r="D145" s="39">
        <f t="shared" si="4"/>
        <v>98981326</v>
      </c>
      <c r="E145" s="65">
        <v>0</v>
      </c>
      <c r="F145" s="65">
        <f>32334792+593350</f>
        <v>32928142</v>
      </c>
      <c r="G145" s="65">
        <v>66053184</v>
      </c>
    </row>
    <row r="146" spans="1:9" s="1" customFormat="1" x14ac:dyDescent="0.2">
      <c r="A146" s="25">
        <v>133</v>
      </c>
      <c r="B146" s="14" t="s">
        <v>224</v>
      </c>
      <c r="C146" s="10" t="s">
        <v>225</v>
      </c>
      <c r="D146" s="39">
        <f t="shared" si="4"/>
        <v>198315246</v>
      </c>
      <c r="E146" s="65">
        <v>16338987</v>
      </c>
      <c r="F146" s="65">
        <v>56630297</v>
      </c>
      <c r="G146" s="65">
        <v>125345962</v>
      </c>
    </row>
    <row r="147" spans="1:9" x14ac:dyDescent="0.2">
      <c r="A147" s="25">
        <v>134</v>
      </c>
      <c r="B147" s="26" t="s">
        <v>226</v>
      </c>
      <c r="C147" s="10" t="s">
        <v>227</v>
      </c>
      <c r="D147" s="39">
        <f t="shared" si="4"/>
        <v>0</v>
      </c>
      <c r="E147" s="65">
        <v>0</v>
      </c>
      <c r="F147" s="65">
        <v>0</v>
      </c>
      <c r="G147" s="65">
        <v>0</v>
      </c>
    </row>
    <row r="148" spans="1:9" x14ac:dyDescent="0.2">
      <c r="A148" s="25">
        <v>135</v>
      </c>
      <c r="B148" s="12" t="s">
        <v>228</v>
      </c>
      <c r="C148" s="10" t="s">
        <v>229</v>
      </c>
      <c r="D148" s="39">
        <f t="shared" si="4"/>
        <v>52108733</v>
      </c>
      <c r="E148" s="65">
        <v>52108733</v>
      </c>
      <c r="F148" s="65">
        <v>0</v>
      </c>
      <c r="G148" s="65">
        <v>0</v>
      </c>
    </row>
    <row r="149" spans="1:9" ht="12.75" x14ac:dyDescent="0.2">
      <c r="A149" s="25">
        <v>136</v>
      </c>
      <c r="B149" s="20" t="s">
        <v>230</v>
      </c>
      <c r="C149" s="13" t="s">
        <v>231</v>
      </c>
      <c r="D149" s="39">
        <f t="shared" si="4"/>
        <v>0</v>
      </c>
      <c r="E149" s="65">
        <v>0</v>
      </c>
      <c r="F149" s="65">
        <v>0</v>
      </c>
      <c r="G149" s="65">
        <v>0</v>
      </c>
    </row>
    <row r="150" spans="1:9" ht="12.75" x14ac:dyDescent="0.2">
      <c r="A150" s="25">
        <v>137</v>
      </c>
      <c r="B150" s="31" t="s">
        <v>278</v>
      </c>
      <c r="C150" s="32" t="s">
        <v>279</v>
      </c>
      <c r="D150" s="39">
        <f t="shared" si="4"/>
        <v>0</v>
      </c>
      <c r="E150" s="65">
        <v>0</v>
      </c>
      <c r="F150" s="65">
        <v>0</v>
      </c>
      <c r="G150" s="65">
        <v>0</v>
      </c>
    </row>
    <row r="151" spans="1:9" ht="12.75" x14ac:dyDescent="0.2">
      <c r="A151" s="25">
        <v>138</v>
      </c>
      <c r="B151" s="33" t="s">
        <v>280</v>
      </c>
      <c r="C151" s="34" t="s">
        <v>281</v>
      </c>
      <c r="D151" s="39">
        <f t="shared" si="4"/>
        <v>0</v>
      </c>
      <c r="E151" s="65">
        <v>0</v>
      </c>
      <c r="F151" s="65">
        <v>0</v>
      </c>
      <c r="G151" s="65">
        <v>0</v>
      </c>
    </row>
    <row r="152" spans="1:9" ht="12.75" x14ac:dyDescent="0.2">
      <c r="A152" s="25">
        <v>139</v>
      </c>
      <c r="B152" s="35" t="s">
        <v>282</v>
      </c>
      <c r="C152" s="36" t="s">
        <v>283</v>
      </c>
      <c r="D152" s="39">
        <f t="shared" si="4"/>
        <v>0</v>
      </c>
      <c r="E152" s="65">
        <v>0</v>
      </c>
      <c r="F152" s="65">
        <v>0</v>
      </c>
      <c r="G152" s="65">
        <v>0</v>
      </c>
    </row>
    <row r="153" spans="1:9" x14ac:dyDescent="0.2">
      <c r="A153" s="25">
        <v>140</v>
      </c>
      <c r="B153" s="25" t="s">
        <v>288</v>
      </c>
      <c r="C153" s="37" t="s">
        <v>289</v>
      </c>
      <c r="D153" s="39">
        <f t="shared" si="4"/>
        <v>0</v>
      </c>
      <c r="E153" s="65">
        <v>0</v>
      </c>
      <c r="F153" s="65">
        <v>0</v>
      </c>
      <c r="G153" s="65">
        <v>0</v>
      </c>
    </row>
    <row r="154" spans="1:9" x14ac:dyDescent="0.2">
      <c r="A154" s="25">
        <v>141</v>
      </c>
      <c r="B154" s="85" t="s">
        <v>395</v>
      </c>
      <c r="C154" s="37" t="s">
        <v>394</v>
      </c>
      <c r="D154" s="39">
        <f t="shared" si="4"/>
        <v>0</v>
      </c>
      <c r="E154" s="39">
        <v>0</v>
      </c>
      <c r="F154" s="39">
        <v>0</v>
      </c>
      <c r="G154" s="39"/>
    </row>
    <row r="155" spans="1:9" x14ac:dyDescent="0.2">
      <c r="A155" s="25">
        <v>142</v>
      </c>
      <c r="B155" s="85" t="s">
        <v>407</v>
      </c>
      <c r="C155" s="37" t="s">
        <v>406</v>
      </c>
      <c r="D155" s="39">
        <f t="shared" si="4"/>
        <v>0</v>
      </c>
      <c r="E155" s="39">
        <v>0</v>
      </c>
      <c r="F155" s="39">
        <v>0</v>
      </c>
      <c r="G155" s="39"/>
    </row>
    <row r="156" spans="1:9" x14ac:dyDescent="0.2">
      <c r="D156" s="45"/>
      <c r="E156" s="45"/>
      <c r="F156" s="45"/>
      <c r="G156" s="45"/>
    </row>
    <row r="157" spans="1:9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</row>
    <row r="158" spans="1:9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4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4" sqref="I14"/>
    </sheetView>
  </sheetViews>
  <sheetFormatPr defaultRowHeight="12" x14ac:dyDescent="0.2"/>
  <cols>
    <col min="1" max="1" width="4.7109375" style="76" customWidth="1"/>
    <col min="2" max="2" width="6.42578125" style="76" customWidth="1"/>
    <col min="3" max="3" width="31.28515625" style="7" customWidth="1"/>
    <col min="4" max="4" width="12.140625" style="1" customWidth="1"/>
    <col min="5" max="6" width="13" style="1" customWidth="1"/>
    <col min="7" max="16384" width="9.140625" style="1"/>
  </cols>
  <sheetData>
    <row r="1" spans="1:6" x14ac:dyDescent="0.2">
      <c r="D1" s="74"/>
      <c r="E1" s="74"/>
      <c r="F1" s="74"/>
    </row>
    <row r="2" spans="1:6" ht="26.25" customHeight="1" x14ac:dyDescent="0.2">
      <c r="A2" s="185" t="s">
        <v>412</v>
      </c>
      <c r="B2" s="185"/>
      <c r="C2" s="185"/>
      <c r="D2" s="185"/>
      <c r="E2" s="185"/>
      <c r="F2" s="185"/>
    </row>
    <row r="3" spans="1:6" x14ac:dyDescent="0.2">
      <c r="C3" s="77"/>
      <c r="D3" s="74"/>
      <c r="E3" s="1">
        <v>0.1744</v>
      </c>
    </row>
    <row r="4" spans="1:6" s="3" customFormat="1" ht="27" customHeight="1" x14ac:dyDescent="0.2">
      <c r="A4" s="239" t="s">
        <v>46</v>
      </c>
      <c r="B4" s="239" t="s">
        <v>59</v>
      </c>
      <c r="C4" s="239" t="s">
        <v>47</v>
      </c>
      <c r="D4" s="242" t="s">
        <v>413</v>
      </c>
      <c r="E4" s="242"/>
      <c r="F4" s="242"/>
    </row>
    <row r="5" spans="1:6" ht="16.5" customHeight="1" x14ac:dyDescent="0.2">
      <c r="A5" s="240"/>
      <c r="B5" s="240"/>
      <c r="C5" s="240"/>
      <c r="D5" s="242" t="s">
        <v>303</v>
      </c>
      <c r="E5" s="243" t="s">
        <v>414</v>
      </c>
      <c r="F5" s="244"/>
    </row>
    <row r="6" spans="1:6" ht="44.25" customHeight="1" x14ac:dyDescent="0.2">
      <c r="A6" s="241"/>
      <c r="B6" s="241"/>
      <c r="C6" s="241"/>
      <c r="D6" s="242"/>
      <c r="E6" s="154" t="s">
        <v>415</v>
      </c>
      <c r="F6" s="154" t="s">
        <v>416</v>
      </c>
    </row>
    <row r="7" spans="1:6" ht="12.75" customHeight="1" x14ac:dyDescent="0.2">
      <c r="A7" s="184" t="s">
        <v>248</v>
      </c>
      <c r="B7" s="184"/>
      <c r="C7" s="184"/>
      <c r="D7" s="40">
        <f>D9+D8</f>
        <v>167394099</v>
      </c>
      <c r="E7" s="40">
        <f t="shared" ref="E7:F7" si="0">E9+E8</f>
        <v>29193532</v>
      </c>
      <c r="F7" s="40">
        <f t="shared" si="0"/>
        <v>138200567</v>
      </c>
    </row>
    <row r="8" spans="1:6" ht="12.75" customHeight="1" x14ac:dyDescent="0.2">
      <c r="A8" s="5"/>
      <c r="B8" s="5"/>
      <c r="C8" s="11" t="s">
        <v>56</v>
      </c>
      <c r="D8" s="155"/>
      <c r="E8" s="155"/>
      <c r="F8" s="155"/>
    </row>
    <row r="9" spans="1:6" x14ac:dyDescent="0.2">
      <c r="A9" s="184" t="s">
        <v>247</v>
      </c>
      <c r="B9" s="184"/>
      <c r="C9" s="184"/>
      <c r="D9" s="40">
        <f>SUM(D10:D154)-D92</f>
        <v>167394099</v>
      </c>
      <c r="E9" s="40">
        <f t="shared" ref="E9:F9" si="1">SUM(E10:E154)-E92</f>
        <v>29193532</v>
      </c>
      <c r="F9" s="40">
        <f t="shared" si="1"/>
        <v>138200567</v>
      </c>
    </row>
    <row r="10" spans="1:6" ht="14.25" customHeight="1" x14ac:dyDescent="0.2">
      <c r="A10" s="25">
        <v>1</v>
      </c>
      <c r="B10" s="12" t="s">
        <v>60</v>
      </c>
      <c r="C10" s="10" t="s">
        <v>44</v>
      </c>
      <c r="D10" s="155">
        <v>1347573</v>
      </c>
      <c r="E10" s="156">
        <f t="shared" ref="E10:E71" si="2">ROUND(D10*$E$3,0)</f>
        <v>235017</v>
      </c>
      <c r="F10" s="156">
        <f t="shared" ref="F10:F71" si="3">D10-E10</f>
        <v>1112556</v>
      </c>
    </row>
    <row r="11" spans="1:6" x14ac:dyDescent="0.2">
      <c r="A11" s="25">
        <v>2</v>
      </c>
      <c r="B11" s="14" t="s">
        <v>61</v>
      </c>
      <c r="C11" s="10" t="s">
        <v>232</v>
      </c>
      <c r="D11" s="155">
        <v>1155592</v>
      </c>
      <c r="E11" s="156">
        <f t="shared" si="2"/>
        <v>201535</v>
      </c>
      <c r="F11" s="156">
        <f t="shared" si="3"/>
        <v>954057</v>
      </c>
    </row>
    <row r="12" spans="1:6" x14ac:dyDescent="0.2">
      <c r="A12" s="25">
        <v>3</v>
      </c>
      <c r="B12" s="26" t="s">
        <v>62</v>
      </c>
      <c r="C12" s="10" t="s">
        <v>5</v>
      </c>
      <c r="D12" s="155">
        <v>2442615</v>
      </c>
      <c r="E12" s="156">
        <f t="shared" si="2"/>
        <v>425992</v>
      </c>
      <c r="F12" s="156">
        <f t="shared" si="3"/>
        <v>2016623</v>
      </c>
    </row>
    <row r="13" spans="1:6" x14ac:dyDescent="0.2">
      <c r="A13" s="25">
        <v>4</v>
      </c>
      <c r="B13" s="12" t="s">
        <v>63</v>
      </c>
      <c r="C13" s="10" t="s">
        <v>233</v>
      </c>
      <c r="D13" s="155">
        <v>1331023</v>
      </c>
      <c r="E13" s="156">
        <f t="shared" si="2"/>
        <v>232130</v>
      </c>
      <c r="F13" s="156">
        <f t="shared" si="3"/>
        <v>1098893</v>
      </c>
    </row>
    <row r="14" spans="1:6" x14ac:dyDescent="0.2">
      <c r="A14" s="25">
        <v>5</v>
      </c>
      <c r="B14" s="12" t="s">
        <v>64</v>
      </c>
      <c r="C14" s="10" t="s">
        <v>8</v>
      </c>
      <c r="D14" s="155">
        <v>1258574</v>
      </c>
      <c r="E14" s="156">
        <f t="shared" si="2"/>
        <v>219495</v>
      </c>
      <c r="F14" s="156">
        <f t="shared" si="3"/>
        <v>1039079</v>
      </c>
    </row>
    <row r="15" spans="1:6" x14ac:dyDescent="0.2">
      <c r="A15" s="25">
        <v>6</v>
      </c>
      <c r="B15" s="26" t="s">
        <v>65</v>
      </c>
      <c r="C15" s="10" t="s">
        <v>66</v>
      </c>
      <c r="D15" s="155">
        <v>5409773</v>
      </c>
      <c r="E15" s="156">
        <f t="shared" si="2"/>
        <v>943464</v>
      </c>
      <c r="F15" s="156">
        <f t="shared" si="3"/>
        <v>4466309</v>
      </c>
    </row>
    <row r="16" spans="1:6" x14ac:dyDescent="0.2">
      <c r="A16" s="25">
        <v>7</v>
      </c>
      <c r="B16" s="12" t="s">
        <v>67</v>
      </c>
      <c r="C16" s="10" t="s">
        <v>234</v>
      </c>
      <c r="D16" s="155">
        <v>2368932</v>
      </c>
      <c r="E16" s="156">
        <f t="shared" si="2"/>
        <v>413142</v>
      </c>
      <c r="F16" s="156">
        <f t="shared" si="3"/>
        <v>1955790</v>
      </c>
    </row>
    <row r="17" spans="1:6" x14ac:dyDescent="0.2">
      <c r="A17" s="25">
        <v>8</v>
      </c>
      <c r="B17" s="26" t="s">
        <v>68</v>
      </c>
      <c r="C17" s="10" t="s">
        <v>17</v>
      </c>
      <c r="D17" s="155">
        <v>1257850</v>
      </c>
      <c r="E17" s="156">
        <f t="shared" si="2"/>
        <v>219369</v>
      </c>
      <c r="F17" s="156">
        <f t="shared" si="3"/>
        <v>1038481</v>
      </c>
    </row>
    <row r="18" spans="1:6" x14ac:dyDescent="0.2">
      <c r="A18" s="25">
        <v>9</v>
      </c>
      <c r="B18" s="26" t="s">
        <v>69</v>
      </c>
      <c r="C18" s="10" t="s">
        <v>6</v>
      </c>
      <c r="D18" s="155">
        <v>1200101</v>
      </c>
      <c r="E18" s="156">
        <f t="shared" si="2"/>
        <v>209298</v>
      </c>
      <c r="F18" s="156">
        <f t="shared" si="3"/>
        <v>990803</v>
      </c>
    </row>
    <row r="19" spans="1:6" x14ac:dyDescent="0.2">
      <c r="A19" s="25">
        <v>10</v>
      </c>
      <c r="B19" s="26" t="s">
        <v>70</v>
      </c>
      <c r="C19" s="10" t="s">
        <v>18</v>
      </c>
      <c r="D19" s="155">
        <v>1551347</v>
      </c>
      <c r="E19" s="156">
        <f t="shared" si="2"/>
        <v>270555</v>
      </c>
      <c r="F19" s="156">
        <f t="shared" si="3"/>
        <v>1280792</v>
      </c>
    </row>
    <row r="20" spans="1:6" x14ac:dyDescent="0.2">
      <c r="A20" s="25">
        <v>11</v>
      </c>
      <c r="B20" s="26" t="s">
        <v>71</v>
      </c>
      <c r="C20" s="10" t="s">
        <v>7</v>
      </c>
      <c r="D20" s="155">
        <v>1266242</v>
      </c>
      <c r="E20" s="156">
        <f t="shared" si="2"/>
        <v>220833</v>
      </c>
      <c r="F20" s="156">
        <f t="shared" si="3"/>
        <v>1045409</v>
      </c>
    </row>
    <row r="21" spans="1:6" x14ac:dyDescent="0.2">
      <c r="A21" s="25">
        <v>12</v>
      </c>
      <c r="B21" s="26" t="s">
        <v>72</v>
      </c>
      <c r="C21" s="10" t="s">
        <v>19</v>
      </c>
      <c r="D21" s="155">
        <v>1905382</v>
      </c>
      <c r="E21" s="156">
        <f t="shared" si="2"/>
        <v>332299</v>
      </c>
      <c r="F21" s="156">
        <f t="shared" si="3"/>
        <v>1573083</v>
      </c>
    </row>
    <row r="22" spans="1:6" x14ac:dyDescent="0.2">
      <c r="A22" s="25">
        <v>13</v>
      </c>
      <c r="B22" s="26" t="s">
        <v>256</v>
      </c>
      <c r="C22" s="10" t="s">
        <v>257</v>
      </c>
      <c r="D22" s="155">
        <v>0</v>
      </c>
      <c r="E22" s="156">
        <f t="shared" si="2"/>
        <v>0</v>
      </c>
      <c r="F22" s="156">
        <f t="shared" si="3"/>
        <v>0</v>
      </c>
    </row>
    <row r="23" spans="1:6" x14ac:dyDescent="0.2">
      <c r="A23" s="25">
        <v>14</v>
      </c>
      <c r="B23" s="12" t="s">
        <v>73</v>
      </c>
      <c r="C23" s="10" t="s">
        <v>74</v>
      </c>
      <c r="D23" s="155">
        <v>0</v>
      </c>
      <c r="E23" s="156">
        <f t="shared" si="2"/>
        <v>0</v>
      </c>
      <c r="F23" s="156">
        <f t="shared" si="3"/>
        <v>0</v>
      </c>
    </row>
    <row r="24" spans="1:6" x14ac:dyDescent="0.2">
      <c r="A24" s="25">
        <v>15</v>
      </c>
      <c r="B24" s="26" t="s">
        <v>75</v>
      </c>
      <c r="C24" s="10" t="s">
        <v>22</v>
      </c>
      <c r="D24" s="155">
        <v>1467908</v>
      </c>
      <c r="E24" s="156">
        <f t="shared" si="2"/>
        <v>256003</v>
      </c>
      <c r="F24" s="156">
        <f t="shared" si="3"/>
        <v>1211905</v>
      </c>
    </row>
    <row r="25" spans="1:6" x14ac:dyDescent="0.2">
      <c r="A25" s="25">
        <v>16</v>
      </c>
      <c r="B25" s="26" t="s">
        <v>76</v>
      </c>
      <c r="C25" s="10" t="s">
        <v>10</v>
      </c>
      <c r="D25" s="155">
        <v>1869469</v>
      </c>
      <c r="E25" s="156">
        <f t="shared" si="2"/>
        <v>326035</v>
      </c>
      <c r="F25" s="156">
        <f t="shared" si="3"/>
        <v>1543434</v>
      </c>
    </row>
    <row r="26" spans="1:6" x14ac:dyDescent="0.2">
      <c r="A26" s="25">
        <v>17</v>
      </c>
      <c r="B26" s="26" t="s">
        <v>77</v>
      </c>
      <c r="C26" s="10" t="s">
        <v>235</v>
      </c>
      <c r="D26" s="155">
        <v>2212797</v>
      </c>
      <c r="E26" s="156">
        <f t="shared" si="2"/>
        <v>385912</v>
      </c>
      <c r="F26" s="156">
        <f t="shared" si="3"/>
        <v>1826885</v>
      </c>
    </row>
    <row r="27" spans="1:6" x14ac:dyDescent="0.2">
      <c r="A27" s="25">
        <v>18</v>
      </c>
      <c r="B27" s="26" t="s">
        <v>78</v>
      </c>
      <c r="C27" s="10" t="s">
        <v>9</v>
      </c>
      <c r="D27" s="155">
        <v>3712606</v>
      </c>
      <c r="E27" s="156">
        <f t="shared" si="2"/>
        <v>647478</v>
      </c>
      <c r="F27" s="156">
        <f t="shared" si="3"/>
        <v>3065128</v>
      </c>
    </row>
    <row r="28" spans="1:6" x14ac:dyDescent="0.2">
      <c r="A28" s="25">
        <v>19</v>
      </c>
      <c r="B28" s="12" t="s">
        <v>79</v>
      </c>
      <c r="C28" s="10" t="s">
        <v>11</v>
      </c>
      <c r="D28" s="155">
        <v>1140705</v>
      </c>
      <c r="E28" s="156">
        <f t="shared" si="2"/>
        <v>198939</v>
      </c>
      <c r="F28" s="156">
        <f t="shared" si="3"/>
        <v>941766</v>
      </c>
    </row>
    <row r="29" spans="1:6" x14ac:dyDescent="0.2">
      <c r="A29" s="25">
        <v>20</v>
      </c>
      <c r="B29" s="12" t="s">
        <v>80</v>
      </c>
      <c r="C29" s="10" t="s">
        <v>236</v>
      </c>
      <c r="D29" s="155">
        <v>1014517</v>
      </c>
      <c r="E29" s="156">
        <f t="shared" si="2"/>
        <v>176932</v>
      </c>
      <c r="F29" s="156">
        <f t="shared" si="3"/>
        <v>837585</v>
      </c>
    </row>
    <row r="30" spans="1:6" ht="12" customHeight="1" x14ac:dyDescent="0.2">
      <c r="A30" s="25">
        <v>21</v>
      </c>
      <c r="B30" s="12" t="s">
        <v>81</v>
      </c>
      <c r="C30" s="10" t="s">
        <v>82</v>
      </c>
      <c r="D30" s="155">
        <v>2690677</v>
      </c>
      <c r="E30" s="156">
        <f t="shared" si="2"/>
        <v>469254</v>
      </c>
      <c r="F30" s="156">
        <f t="shared" si="3"/>
        <v>2221423</v>
      </c>
    </row>
    <row r="31" spans="1:6" x14ac:dyDescent="0.2">
      <c r="A31" s="25">
        <v>22</v>
      </c>
      <c r="B31" s="12" t="s">
        <v>83</v>
      </c>
      <c r="C31" s="10" t="s">
        <v>40</v>
      </c>
      <c r="D31" s="155">
        <v>2525439</v>
      </c>
      <c r="E31" s="156">
        <f t="shared" si="2"/>
        <v>440437</v>
      </c>
      <c r="F31" s="156">
        <f t="shared" si="3"/>
        <v>2085002</v>
      </c>
    </row>
    <row r="32" spans="1:6" x14ac:dyDescent="0.2">
      <c r="A32" s="25">
        <v>23</v>
      </c>
      <c r="B32" s="26" t="s">
        <v>84</v>
      </c>
      <c r="C32" s="10" t="s">
        <v>85</v>
      </c>
      <c r="D32" s="155">
        <v>1110036</v>
      </c>
      <c r="E32" s="156">
        <f t="shared" si="2"/>
        <v>193590</v>
      </c>
      <c r="F32" s="156">
        <f t="shared" si="3"/>
        <v>916446</v>
      </c>
    </row>
    <row r="33" spans="1:6" x14ac:dyDescent="0.2">
      <c r="A33" s="25">
        <v>24</v>
      </c>
      <c r="B33" s="26" t="s">
        <v>86</v>
      </c>
      <c r="C33" s="10" t="s">
        <v>87</v>
      </c>
      <c r="D33" s="155">
        <v>0</v>
      </c>
      <c r="E33" s="156">
        <f t="shared" si="2"/>
        <v>0</v>
      </c>
      <c r="F33" s="156">
        <f t="shared" si="3"/>
        <v>0</v>
      </c>
    </row>
    <row r="34" spans="1:6" ht="24" customHeight="1" x14ac:dyDescent="0.2">
      <c r="A34" s="25">
        <v>25</v>
      </c>
      <c r="B34" s="26" t="s">
        <v>88</v>
      </c>
      <c r="C34" s="10" t="s">
        <v>89</v>
      </c>
      <c r="D34" s="155">
        <v>0</v>
      </c>
      <c r="E34" s="156">
        <f t="shared" si="2"/>
        <v>0</v>
      </c>
      <c r="F34" s="156">
        <f t="shared" si="3"/>
        <v>0</v>
      </c>
    </row>
    <row r="35" spans="1:6" ht="12" customHeight="1" x14ac:dyDescent="0.2">
      <c r="A35" s="25">
        <v>26</v>
      </c>
      <c r="B35" s="12" t="s">
        <v>90</v>
      </c>
      <c r="C35" s="10" t="s">
        <v>91</v>
      </c>
      <c r="D35" s="155">
        <v>8142101</v>
      </c>
      <c r="E35" s="156">
        <f t="shared" si="2"/>
        <v>1419982</v>
      </c>
      <c r="F35" s="156">
        <f t="shared" si="3"/>
        <v>6722119</v>
      </c>
    </row>
    <row r="36" spans="1:6" x14ac:dyDescent="0.2">
      <c r="A36" s="25">
        <v>27</v>
      </c>
      <c r="B36" s="26" t="s">
        <v>92</v>
      </c>
      <c r="C36" s="10" t="s">
        <v>93</v>
      </c>
      <c r="D36" s="155">
        <v>0</v>
      </c>
      <c r="E36" s="156">
        <f t="shared" si="2"/>
        <v>0</v>
      </c>
      <c r="F36" s="156">
        <f t="shared" si="3"/>
        <v>0</v>
      </c>
    </row>
    <row r="37" spans="1:6" x14ac:dyDescent="0.2">
      <c r="A37" s="25">
        <v>28</v>
      </c>
      <c r="B37" s="26" t="s">
        <v>94</v>
      </c>
      <c r="C37" s="10" t="s">
        <v>95</v>
      </c>
      <c r="D37" s="155">
        <v>1437433</v>
      </c>
      <c r="E37" s="156">
        <f t="shared" si="2"/>
        <v>250688</v>
      </c>
      <c r="F37" s="156">
        <f t="shared" si="3"/>
        <v>1186745</v>
      </c>
    </row>
    <row r="38" spans="1:6" x14ac:dyDescent="0.2">
      <c r="A38" s="25">
        <v>29</v>
      </c>
      <c r="B38" s="14" t="s">
        <v>96</v>
      </c>
      <c r="C38" s="10" t="s">
        <v>97</v>
      </c>
      <c r="D38" s="155">
        <v>0</v>
      </c>
      <c r="E38" s="156">
        <f t="shared" si="2"/>
        <v>0</v>
      </c>
      <c r="F38" s="156">
        <f t="shared" si="3"/>
        <v>0</v>
      </c>
    </row>
    <row r="39" spans="1:6" x14ac:dyDescent="0.2">
      <c r="A39" s="25">
        <v>30</v>
      </c>
      <c r="B39" s="12" t="s">
        <v>98</v>
      </c>
      <c r="C39" s="38" t="s">
        <v>292</v>
      </c>
      <c r="D39" s="155">
        <v>0</v>
      </c>
      <c r="E39" s="156">
        <f t="shared" si="2"/>
        <v>0</v>
      </c>
      <c r="F39" s="156">
        <f t="shared" si="3"/>
        <v>0</v>
      </c>
    </row>
    <row r="40" spans="1:6" x14ac:dyDescent="0.2">
      <c r="A40" s="25">
        <v>31</v>
      </c>
      <c r="B40" s="26" t="s">
        <v>99</v>
      </c>
      <c r="C40" s="10" t="s">
        <v>57</v>
      </c>
      <c r="D40" s="155">
        <v>0</v>
      </c>
      <c r="E40" s="156">
        <f t="shared" si="2"/>
        <v>0</v>
      </c>
      <c r="F40" s="156">
        <f t="shared" si="3"/>
        <v>0</v>
      </c>
    </row>
    <row r="41" spans="1:6" x14ac:dyDescent="0.2">
      <c r="A41" s="25">
        <v>32</v>
      </c>
      <c r="B41" s="14" t="s">
        <v>100</v>
      </c>
      <c r="C41" s="10" t="s">
        <v>41</v>
      </c>
      <c r="D41" s="155">
        <v>3059866</v>
      </c>
      <c r="E41" s="156">
        <f t="shared" si="2"/>
        <v>533641</v>
      </c>
      <c r="F41" s="156">
        <f t="shared" si="3"/>
        <v>2526225</v>
      </c>
    </row>
    <row r="42" spans="1:6" x14ac:dyDescent="0.2">
      <c r="A42" s="25">
        <v>33</v>
      </c>
      <c r="B42" s="12" t="s">
        <v>101</v>
      </c>
      <c r="C42" s="10" t="s">
        <v>39</v>
      </c>
      <c r="D42" s="155">
        <v>4478498</v>
      </c>
      <c r="E42" s="156">
        <f t="shared" si="2"/>
        <v>781050</v>
      </c>
      <c r="F42" s="156">
        <f t="shared" si="3"/>
        <v>3697448</v>
      </c>
    </row>
    <row r="43" spans="1:6" x14ac:dyDescent="0.2">
      <c r="A43" s="25">
        <v>34</v>
      </c>
      <c r="B43" s="14" t="s">
        <v>102</v>
      </c>
      <c r="C43" s="10" t="s">
        <v>16</v>
      </c>
      <c r="D43" s="155">
        <v>1363995</v>
      </c>
      <c r="E43" s="156">
        <f t="shared" si="2"/>
        <v>237881</v>
      </c>
      <c r="F43" s="156">
        <f t="shared" si="3"/>
        <v>1126114</v>
      </c>
    </row>
    <row r="44" spans="1:6" x14ac:dyDescent="0.2">
      <c r="A44" s="25">
        <v>35</v>
      </c>
      <c r="B44" s="26" t="s">
        <v>103</v>
      </c>
      <c r="C44" s="10" t="s">
        <v>21</v>
      </c>
      <c r="D44" s="155">
        <v>3271899</v>
      </c>
      <c r="E44" s="156">
        <f t="shared" si="2"/>
        <v>570619</v>
      </c>
      <c r="F44" s="156">
        <f t="shared" si="3"/>
        <v>2701280</v>
      </c>
    </row>
    <row r="45" spans="1:6" x14ac:dyDescent="0.2">
      <c r="A45" s="25">
        <v>36</v>
      </c>
      <c r="B45" s="14" t="s">
        <v>104</v>
      </c>
      <c r="C45" s="10" t="s">
        <v>25</v>
      </c>
      <c r="D45" s="155">
        <v>1636847</v>
      </c>
      <c r="E45" s="156">
        <f t="shared" si="2"/>
        <v>285466</v>
      </c>
      <c r="F45" s="156">
        <f t="shared" si="3"/>
        <v>1351381</v>
      </c>
    </row>
    <row r="46" spans="1:6" x14ac:dyDescent="0.2">
      <c r="A46" s="25">
        <v>37</v>
      </c>
      <c r="B46" s="12" t="s">
        <v>105</v>
      </c>
      <c r="C46" s="10" t="s">
        <v>237</v>
      </c>
      <c r="D46" s="155">
        <v>2945339</v>
      </c>
      <c r="E46" s="156">
        <f t="shared" si="2"/>
        <v>513667</v>
      </c>
      <c r="F46" s="156">
        <f t="shared" si="3"/>
        <v>2431672</v>
      </c>
    </row>
    <row r="47" spans="1:6" x14ac:dyDescent="0.2">
      <c r="A47" s="25">
        <v>38</v>
      </c>
      <c r="B47" s="15" t="s">
        <v>106</v>
      </c>
      <c r="C47" s="16" t="s">
        <v>238</v>
      </c>
      <c r="D47" s="155">
        <v>1467596</v>
      </c>
      <c r="E47" s="156">
        <f t="shared" si="2"/>
        <v>255949</v>
      </c>
      <c r="F47" s="156">
        <f t="shared" si="3"/>
        <v>1211647</v>
      </c>
    </row>
    <row r="48" spans="1:6" x14ac:dyDescent="0.2">
      <c r="A48" s="25">
        <v>39</v>
      </c>
      <c r="B48" s="12" t="s">
        <v>107</v>
      </c>
      <c r="C48" s="10" t="s">
        <v>239</v>
      </c>
      <c r="D48" s="155">
        <v>1292494</v>
      </c>
      <c r="E48" s="156">
        <f t="shared" si="2"/>
        <v>225411</v>
      </c>
      <c r="F48" s="156">
        <f t="shared" si="3"/>
        <v>1067083</v>
      </c>
    </row>
    <row r="49" spans="1:6" x14ac:dyDescent="0.2">
      <c r="A49" s="25">
        <v>40</v>
      </c>
      <c r="B49" s="12" t="s">
        <v>108</v>
      </c>
      <c r="C49" s="10" t="s">
        <v>24</v>
      </c>
      <c r="D49" s="155">
        <v>1559866</v>
      </c>
      <c r="E49" s="156">
        <f t="shared" si="2"/>
        <v>272041</v>
      </c>
      <c r="F49" s="156">
        <f t="shared" si="3"/>
        <v>1287825</v>
      </c>
    </row>
    <row r="50" spans="1:6" x14ac:dyDescent="0.2">
      <c r="A50" s="25">
        <v>41</v>
      </c>
      <c r="B50" s="26" t="s">
        <v>109</v>
      </c>
      <c r="C50" s="10" t="s">
        <v>20</v>
      </c>
      <c r="D50" s="155">
        <v>1058659</v>
      </c>
      <c r="E50" s="156">
        <f t="shared" si="2"/>
        <v>184630</v>
      </c>
      <c r="F50" s="156">
        <f t="shared" si="3"/>
        <v>874029</v>
      </c>
    </row>
    <row r="51" spans="1:6" x14ac:dyDescent="0.2">
      <c r="A51" s="25">
        <v>42</v>
      </c>
      <c r="B51" s="14" t="s">
        <v>110</v>
      </c>
      <c r="C51" s="10" t="s">
        <v>111</v>
      </c>
      <c r="D51" s="155">
        <v>1041881</v>
      </c>
      <c r="E51" s="156">
        <f t="shared" si="2"/>
        <v>181704</v>
      </c>
      <c r="F51" s="156">
        <f t="shared" si="3"/>
        <v>860177</v>
      </c>
    </row>
    <row r="52" spans="1:6" x14ac:dyDescent="0.2">
      <c r="A52" s="25">
        <v>43</v>
      </c>
      <c r="B52" s="26" t="s">
        <v>112</v>
      </c>
      <c r="C52" s="10" t="s">
        <v>113</v>
      </c>
      <c r="D52" s="155">
        <v>3869583</v>
      </c>
      <c r="E52" s="156">
        <f t="shared" si="2"/>
        <v>674855</v>
      </c>
      <c r="F52" s="156">
        <f t="shared" si="3"/>
        <v>3194728</v>
      </c>
    </row>
    <row r="53" spans="1:6" ht="10.5" customHeight="1" x14ac:dyDescent="0.2">
      <c r="A53" s="25">
        <v>44</v>
      </c>
      <c r="B53" s="12" t="s">
        <v>114</v>
      </c>
      <c r="C53" s="10" t="s">
        <v>244</v>
      </c>
      <c r="D53" s="155">
        <v>1458015</v>
      </c>
      <c r="E53" s="156">
        <f t="shared" si="2"/>
        <v>254278</v>
      </c>
      <c r="F53" s="156">
        <f t="shared" si="3"/>
        <v>1203737</v>
      </c>
    </row>
    <row r="54" spans="1:6" x14ac:dyDescent="0.2">
      <c r="A54" s="25">
        <v>45</v>
      </c>
      <c r="B54" s="12" t="s">
        <v>115</v>
      </c>
      <c r="C54" s="10" t="s">
        <v>2</v>
      </c>
      <c r="D54" s="155">
        <v>3136953</v>
      </c>
      <c r="E54" s="156">
        <f t="shared" si="2"/>
        <v>547085</v>
      </c>
      <c r="F54" s="156">
        <f t="shared" si="3"/>
        <v>2589868</v>
      </c>
    </row>
    <row r="55" spans="1:6" x14ac:dyDescent="0.2">
      <c r="A55" s="25">
        <v>46</v>
      </c>
      <c r="B55" s="26" t="s">
        <v>116</v>
      </c>
      <c r="C55" s="10" t="s">
        <v>3</v>
      </c>
      <c r="D55" s="155">
        <v>1223570</v>
      </c>
      <c r="E55" s="156">
        <f t="shared" si="2"/>
        <v>213391</v>
      </c>
      <c r="F55" s="156">
        <f t="shared" si="3"/>
        <v>1010179</v>
      </c>
    </row>
    <row r="56" spans="1:6" x14ac:dyDescent="0.2">
      <c r="A56" s="25">
        <v>47</v>
      </c>
      <c r="B56" s="26" t="s">
        <v>117</v>
      </c>
      <c r="C56" s="10" t="s">
        <v>240</v>
      </c>
      <c r="D56" s="155">
        <v>1535441</v>
      </c>
      <c r="E56" s="156">
        <f t="shared" si="2"/>
        <v>267781</v>
      </c>
      <c r="F56" s="156">
        <f t="shared" si="3"/>
        <v>1267660</v>
      </c>
    </row>
    <row r="57" spans="1:6" ht="10.5" customHeight="1" x14ac:dyDescent="0.2">
      <c r="A57" s="25">
        <v>48</v>
      </c>
      <c r="B57" s="14" t="s">
        <v>118</v>
      </c>
      <c r="C57" s="10" t="s">
        <v>0</v>
      </c>
      <c r="D57" s="155">
        <v>1772443</v>
      </c>
      <c r="E57" s="156">
        <f t="shared" si="2"/>
        <v>309114</v>
      </c>
      <c r="F57" s="156">
        <f t="shared" si="3"/>
        <v>1463329</v>
      </c>
    </row>
    <row r="58" spans="1:6" x14ac:dyDescent="0.2">
      <c r="A58" s="25">
        <v>49</v>
      </c>
      <c r="B58" s="26" t="s">
        <v>119</v>
      </c>
      <c r="C58" s="10" t="s">
        <v>4</v>
      </c>
      <c r="D58" s="155">
        <v>1001312</v>
      </c>
      <c r="E58" s="156">
        <f t="shared" si="2"/>
        <v>174629</v>
      </c>
      <c r="F58" s="156">
        <f t="shared" si="3"/>
        <v>826683</v>
      </c>
    </row>
    <row r="59" spans="1:6" x14ac:dyDescent="0.2">
      <c r="A59" s="25">
        <v>50</v>
      </c>
      <c r="B59" s="14" t="s">
        <v>120</v>
      </c>
      <c r="C59" s="10" t="s">
        <v>1</v>
      </c>
      <c r="D59" s="155">
        <v>1387641</v>
      </c>
      <c r="E59" s="156">
        <f t="shared" si="2"/>
        <v>242005</v>
      </c>
      <c r="F59" s="156">
        <f t="shared" si="3"/>
        <v>1145636</v>
      </c>
    </row>
    <row r="60" spans="1:6" x14ac:dyDescent="0.2">
      <c r="A60" s="25">
        <v>51</v>
      </c>
      <c r="B60" s="26" t="s">
        <v>121</v>
      </c>
      <c r="C60" s="10" t="s">
        <v>241</v>
      </c>
      <c r="D60" s="155">
        <v>1860110</v>
      </c>
      <c r="E60" s="156">
        <f t="shared" si="2"/>
        <v>324403</v>
      </c>
      <c r="F60" s="156">
        <f t="shared" si="3"/>
        <v>1535707</v>
      </c>
    </row>
    <row r="61" spans="1:6" x14ac:dyDescent="0.2">
      <c r="A61" s="25">
        <v>52</v>
      </c>
      <c r="B61" s="26" t="s">
        <v>122</v>
      </c>
      <c r="C61" s="10" t="s">
        <v>26</v>
      </c>
      <c r="D61" s="155">
        <v>4611231</v>
      </c>
      <c r="E61" s="156">
        <f t="shared" si="2"/>
        <v>804199</v>
      </c>
      <c r="F61" s="156">
        <f t="shared" si="3"/>
        <v>3807032</v>
      </c>
    </row>
    <row r="62" spans="1:6" x14ac:dyDescent="0.2">
      <c r="A62" s="25">
        <v>53</v>
      </c>
      <c r="B62" s="26" t="s">
        <v>123</v>
      </c>
      <c r="C62" s="10" t="s">
        <v>242</v>
      </c>
      <c r="D62" s="155">
        <v>1122809</v>
      </c>
      <c r="E62" s="156">
        <f t="shared" si="2"/>
        <v>195818</v>
      </c>
      <c r="F62" s="156">
        <f t="shared" si="3"/>
        <v>926991</v>
      </c>
    </row>
    <row r="63" spans="1:6" x14ac:dyDescent="0.2">
      <c r="A63" s="25">
        <v>54</v>
      </c>
      <c r="B63" s="26" t="s">
        <v>124</v>
      </c>
      <c r="C63" s="10" t="s">
        <v>125</v>
      </c>
      <c r="D63" s="155">
        <v>0</v>
      </c>
      <c r="E63" s="156">
        <f t="shared" si="2"/>
        <v>0</v>
      </c>
      <c r="F63" s="156">
        <f t="shared" si="3"/>
        <v>0</v>
      </c>
    </row>
    <row r="64" spans="1:6" x14ac:dyDescent="0.2">
      <c r="A64" s="25">
        <v>55</v>
      </c>
      <c r="B64" s="26" t="s">
        <v>246</v>
      </c>
      <c r="C64" s="10" t="s">
        <v>245</v>
      </c>
      <c r="D64" s="155">
        <v>0</v>
      </c>
      <c r="E64" s="156">
        <f t="shared" si="2"/>
        <v>0</v>
      </c>
      <c r="F64" s="156">
        <f t="shared" si="3"/>
        <v>0</v>
      </c>
    </row>
    <row r="65" spans="1:6" ht="17.25" customHeight="1" x14ac:dyDescent="0.2">
      <c r="A65" s="25">
        <v>56</v>
      </c>
      <c r="B65" s="26" t="s">
        <v>258</v>
      </c>
      <c r="C65" s="10" t="s">
        <v>259</v>
      </c>
      <c r="D65" s="155">
        <v>0</v>
      </c>
      <c r="E65" s="156">
        <f t="shared" si="2"/>
        <v>0</v>
      </c>
      <c r="F65" s="156">
        <f t="shared" si="3"/>
        <v>0</v>
      </c>
    </row>
    <row r="66" spans="1:6" ht="15" customHeight="1" x14ac:dyDescent="0.2">
      <c r="A66" s="25">
        <v>57</v>
      </c>
      <c r="B66" s="26" t="s">
        <v>126</v>
      </c>
      <c r="C66" s="10" t="s">
        <v>54</v>
      </c>
      <c r="D66" s="155">
        <v>1428201</v>
      </c>
      <c r="E66" s="156">
        <f t="shared" si="2"/>
        <v>249078</v>
      </c>
      <c r="F66" s="156">
        <f t="shared" si="3"/>
        <v>1179123</v>
      </c>
    </row>
    <row r="67" spans="1:6" ht="16.5" customHeight="1" x14ac:dyDescent="0.2">
      <c r="A67" s="25">
        <v>58</v>
      </c>
      <c r="B67" s="14" t="s">
        <v>127</v>
      </c>
      <c r="C67" s="10" t="s">
        <v>260</v>
      </c>
      <c r="D67" s="155">
        <v>1056438</v>
      </c>
      <c r="E67" s="156">
        <f t="shared" si="2"/>
        <v>184243</v>
      </c>
      <c r="F67" s="156">
        <f t="shared" si="3"/>
        <v>872195</v>
      </c>
    </row>
    <row r="68" spans="1:6" ht="24.75" customHeight="1" x14ac:dyDescent="0.2">
      <c r="A68" s="25">
        <v>59</v>
      </c>
      <c r="B68" s="12" t="s">
        <v>128</v>
      </c>
      <c r="C68" s="10" t="s">
        <v>129</v>
      </c>
      <c r="D68" s="155">
        <v>1623458</v>
      </c>
      <c r="E68" s="156">
        <f t="shared" si="2"/>
        <v>283131</v>
      </c>
      <c r="F68" s="156">
        <f t="shared" si="3"/>
        <v>1340327</v>
      </c>
    </row>
    <row r="69" spans="1:6" ht="24.75" customHeight="1" x14ac:dyDescent="0.2">
      <c r="A69" s="25">
        <v>60</v>
      </c>
      <c r="B69" s="14" t="s">
        <v>130</v>
      </c>
      <c r="C69" s="10" t="s">
        <v>261</v>
      </c>
      <c r="D69" s="155">
        <v>1861322</v>
      </c>
      <c r="E69" s="156">
        <f t="shared" si="2"/>
        <v>324615</v>
      </c>
      <c r="F69" s="156">
        <f t="shared" si="3"/>
        <v>1536707</v>
      </c>
    </row>
    <row r="70" spans="1:6" ht="16.5" customHeight="1" x14ac:dyDescent="0.2">
      <c r="A70" s="25">
        <v>61</v>
      </c>
      <c r="B70" s="26" t="s">
        <v>131</v>
      </c>
      <c r="C70" s="10" t="s">
        <v>250</v>
      </c>
      <c r="D70" s="155">
        <v>961975</v>
      </c>
      <c r="E70" s="156">
        <f t="shared" si="2"/>
        <v>167768</v>
      </c>
      <c r="F70" s="156">
        <f t="shared" si="3"/>
        <v>794207</v>
      </c>
    </row>
    <row r="71" spans="1:6" ht="24" x14ac:dyDescent="0.2">
      <c r="A71" s="25">
        <v>62</v>
      </c>
      <c r="B71" s="12" t="s">
        <v>132</v>
      </c>
      <c r="C71" s="10" t="s">
        <v>262</v>
      </c>
      <c r="D71" s="155">
        <v>0</v>
      </c>
      <c r="E71" s="156">
        <f t="shared" si="2"/>
        <v>0</v>
      </c>
      <c r="F71" s="156">
        <f t="shared" si="3"/>
        <v>0</v>
      </c>
    </row>
    <row r="72" spans="1:6" ht="24" x14ac:dyDescent="0.2">
      <c r="A72" s="25">
        <v>63</v>
      </c>
      <c r="B72" s="12" t="s">
        <v>133</v>
      </c>
      <c r="C72" s="10" t="s">
        <v>263</v>
      </c>
      <c r="D72" s="155">
        <v>0</v>
      </c>
      <c r="E72" s="156">
        <f t="shared" ref="E72:E135" si="4">ROUND(D72*$E$3,0)</f>
        <v>0</v>
      </c>
      <c r="F72" s="156">
        <f t="shared" ref="F72:F135" si="5">D72-E72</f>
        <v>0</v>
      </c>
    </row>
    <row r="73" spans="1:6" x14ac:dyDescent="0.2">
      <c r="A73" s="25">
        <v>64</v>
      </c>
      <c r="B73" s="14" t="s">
        <v>134</v>
      </c>
      <c r="C73" s="10" t="s">
        <v>264</v>
      </c>
      <c r="D73" s="155">
        <v>3032753</v>
      </c>
      <c r="E73" s="156">
        <f t="shared" si="4"/>
        <v>528912</v>
      </c>
      <c r="F73" s="156">
        <f t="shared" si="5"/>
        <v>2503841</v>
      </c>
    </row>
    <row r="74" spans="1:6" x14ac:dyDescent="0.2">
      <c r="A74" s="25">
        <v>65</v>
      </c>
      <c r="B74" s="14" t="s">
        <v>135</v>
      </c>
      <c r="C74" s="10" t="s">
        <v>53</v>
      </c>
      <c r="D74" s="155">
        <v>1947554</v>
      </c>
      <c r="E74" s="156">
        <f t="shared" si="4"/>
        <v>339653</v>
      </c>
      <c r="F74" s="156">
        <f t="shared" si="5"/>
        <v>1607901</v>
      </c>
    </row>
    <row r="75" spans="1:6" x14ac:dyDescent="0.2">
      <c r="A75" s="25">
        <v>66</v>
      </c>
      <c r="B75" s="14" t="s">
        <v>136</v>
      </c>
      <c r="C75" s="10" t="s">
        <v>265</v>
      </c>
      <c r="D75" s="155">
        <v>3858499</v>
      </c>
      <c r="E75" s="156">
        <f t="shared" si="4"/>
        <v>672922</v>
      </c>
      <c r="F75" s="156">
        <f t="shared" si="5"/>
        <v>3185577</v>
      </c>
    </row>
    <row r="76" spans="1:6" ht="24" x14ac:dyDescent="0.2">
      <c r="A76" s="25">
        <v>67</v>
      </c>
      <c r="B76" s="14" t="s">
        <v>137</v>
      </c>
      <c r="C76" s="10" t="s">
        <v>266</v>
      </c>
      <c r="D76" s="155">
        <v>0</v>
      </c>
      <c r="E76" s="156">
        <f t="shared" si="4"/>
        <v>0</v>
      </c>
      <c r="F76" s="156">
        <f t="shared" si="5"/>
        <v>0</v>
      </c>
    </row>
    <row r="77" spans="1:6" ht="24" x14ac:dyDescent="0.2">
      <c r="A77" s="25">
        <v>68</v>
      </c>
      <c r="B77" s="12" t="s">
        <v>138</v>
      </c>
      <c r="C77" s="10" t="s">
        <v>267</v>
      </c>
      <c r="D77" s="155">
        <v>0</v>
      </c>
      <c r="E77" s="156">
        <f t="shared" si="4"/>
        <v>0</v>
      </c>
      <c r="F77" s="156">
        <f t="shared" si="5"/>
        <v>0</v>
      </c>
    </row>
    <row r="78" spans="1:6" ht="24" x14ac:dyDescent="0.2">
      <c r="A78" s="25">
        <v>69</v>
      </c>
      <c r="B78" s="14" t="s">
        <v>139</v>
      </c>
      <c r="C78" s="10" t="s">
        <v>268</v>
      </c>
      <c r="D78" s="155">
        <v>0</v>
      </c>
      <c r="E78" s="156">
        <f t="shared" si="4"/>
        <v>0</v>
      </c>
      <c r="F78" s="156">
        <f t="shared" si="5"/>
        <v>0</v>
      </c>
    </row>
    <row r="79" spans="1:6" ht="24" x14ac:dyDescent="0.2">
      <c r="A79" s="25">
        <v>70</v>
      </c>
      <c r="B79" s="14" t="s">
        <v>140</v>
      </c>
      <c r="C79" s="10" t="s">
        <v>269</v>
      </c>
      <c r="D79" s="155">
        <v>0</v>
      </c>
      <c r="E79" s="156">
        <f t="shared" si="4"/>
        <v>0</v>
      </c>
      <c r="F79" s="156">
        <f t="shared" si="5"/>
        <v>0</v>
      </c>
    </row>
    <row r="80" spans="1:6" ht="24" x14ac:dyDescent="0.2">
      <c r="A80" s="25">
        <v>71</v>
      </c>
      <c r="B80" s="12" t="s">
        <v>141</v>
      </c>
      <c r="C80" s="10" t="s">
        <v>270</v>
      </c>
      <c r="D80" s="155">
        <v>0</v>
      </c>
      <c r="E80" s="156">
        <f t="shared" si="4"/>
        <v>0</v>
      </c>
      <c r="F80" s="156">
        <f t="shared" si="5"/>
        <v>0</v>
      </c>
    </row>
    <row r="81" spans="1:6" ht="24" x14ac:dyDescent="0.2">
      <c r="A81" s="25">
        <v>72</v>
      </c>
      <c r="B81" s="12" t="s">
        <v>142</v>
      </c>
      <c r="C81" s="10" t="s">
        <v>271</v>
      </c>
      <c r="D81" s="155">
        <v>0</v>
      </c>
      <c r="E81" s="156">
        <f t="shared" si="4"/>
        <v>0</v>
      </c>
      <c r="F81" s="156">
        <f t="shared" si="5"/>
        <v>0</v>
      </c>
    </row>
    <row r="82" spans="1:6" ht="24" x14ac:dyDescent="0.2">
      <c r="A82" s="25">
        <v>73</v>
      </c>
      <c r="B82" s="12" t="s">
        <v>143</v>
      </c>
      <c r="C82" s="10" t="s">
        <v>272</v>
      </c>
      <c r="D82" s="155">
        <v>0</v>
      </c>
      <c r="E82" s="156">
        <f t="shared" si="4"/>
        <v>0</v>
      </c>
      <c r="F82" s="156">
        <f t="shared" si="5"/>
        <v>0</v>
      </c>
    </row>
    <row r="83" spans="1:6" x14ac:dyDescent="0.2">
      <c r="A83" s="25">
        <v>74</v>
      </c>
      <c r="B83" s="26" t="s">
        <v>144</v>
      </c>
      <c r="C83" s="10" t="s">
        <v>145</v>
      </c>
      <c r="D83" s="155">
        <v>3259593</v>
      </c>
      <c r="E83" s="156">
        <f t="shared" si="4"/>
        <v>568473</v>
      </c>
      <c r="F83" s="156">
        <f t="shared" si="5"/>
        <v>2691120</v>
      </c>
    </row>
    <row r="84" spans="1:6" x14ac:dyDescent="0.2">
      <c r="A84" s="25">
        <v>75</v>
      </c>
      <c r="B84" s="12" t="s">
        <v>146</v>
      </c>
      <c r="C84" s="10" t="s">
        <v>273</v>
      </c>
      <c r="D84" s="155">
        <v>5195021</v>
      </c>
      <c r="E84" s="156">
        <f t="shared" si="4"/>
        <v>906012</v>
      </c>
      <c r="F84" s="156">
        <f t="shared" si="5"/>
        <v>4289009</v>
      </c>
    </row>
    <row r="85" spans="1:6" x14ac:dyDescent="0.2">
      <c r="A85" s="25">
        <v>76</v>
      </c>
      <c r="B85" s="26" t="s">
        <v>147</v>
      </c>
      <c r="C85" s="10" t="s">
        <v>36</v>
      </c>
      <c r="D85" s="155">
        <v>3181650</v>
      </c>
      <c r="E85" s="156">
        <f t="shared" si="4"/>
        <v>554880</v>
      </c>
      <c r="F85" s="156">
        <f t="shared" si="5"/>
        <v>2626770</v>
      </c>
    </row>
    <row r="86" spans="1:6" x14ac:dyDescent="0.2">
      <c r="A86" s="25">
        <v>77</v>
      </c>
      <c r="B86" s="12" t="s">
        <v>148</v>
      </c>
      <c r="C86" s="10" t="s">
        <v>38</v>
      </c>
      <c r="D86" s="155">
        <v>1673006</v>
      </c>
      <c r="E86" s="156">
        <f t="shared" si="4"/>
        <v>291772</v>
      </c>
      <c r="F86" s="156">
        <f t="shared" si="5"/>
        <v>1381234</v>
      </c>
    </row>
    <row r="87" spans="1:6" x14ac:dyDescent="0.2">
      <c r="A87" s="25">
        <v>78</v>
      </c>
      <c r="B87" s="12" t="s">
        <v>149</v>
      </c>
      <c r="C87" s="10" t="s">
        <v>37</v>
      </c>
      <c r="D87" s="155">
        <v>4920636</v>
      </c>
      <c r="E87" s="156">
        <f t="shared" si="4"/>
        <v>858159</v>
      </c>
      <c r="F87" s="156">
        <f t="shared" si="5"/>
        <v>4062477</v>
      </c>
    </row>
    <row r="88" spans="1:6" x14ac:dyDescent="0.2">
      <c r="A88" s="25">
        <v>79</v>
      </c>
      <c r="B88" s="12" t="s">
        <v>150</v>
      </c>
      <c r="C88" s="10" t="s">
        <v>52</v>
      </c>
      <c r="D88" s="155">
        <v>1170961</v>
      </c>
      <c r="E88" s="156">
        <f t="shared" si="4"/>
        <v>204216</v>
      </c>
      <c r="F88" s="156">
        <f t="shared" si="5"/>
        <v>966745</v>
      </c>
    </row>
    <row r="89" spans="1:6" x14ac:dyDescent="0.2">
      <c r="A89" s="25">
        <v>80</v>
      </c>
      <c r="B89" s="12" t="s">
        <v>151</v>
      </c>
      <c r="C89" s="10" t="s">
        <v>254</v>
      </c>
      <c r="D89" s="155">
        <v>4067712</v>
      </c>
      <c r="E89" s="156">
        <f t="shared" si="4"/>
        <v>709409</v>
      </c>
      <c r="F89" s="156">
        <f t="shared" si="5"/>
        <v>3358303</v>
      </c>
    </row>
    <row r="90" spans="1:6" x14ac:dyDescent="0.2">
      <c r="A90" s="25">
        <v>81</v>
      </c>
      <c r="B90" s="12" t="s">
        <v>152</v>
      </c>
      <c r="C90" s="10" t="s">
        <v>380</v>
      </c>
      <c r="D90" s="155">
        <v>0</v>
      </c>
      <c r="E90" s="156">
        <f t="shared" si="4"/>
        <v>0</v>
      </c>
      <c r="F90" s="156">
        <f t="shared" si="5"/>
        <v>0</v>
      </c>
    </row>
    <row r="91" spans="1:6" x14ac:dyDescent="0.2">
      <c r="A91" s="25">
        <v>82</v>
      </c>
      <c r="B91" s="14" t="s">
        <v>153</v>
      </c>
      <c r="C91" s="10" t="s">
        <v>287</v>
      </c>
      <c r="D91" s="155">
        <v>0</v>
      </c>
      <c r="E91" s="156">
        <f t="shared" si="4"/>
        <v>0</v>
      </c>
      <c r="F91" s="156">
        <f t="shared" si="5"/>
        <v>0</v>
      </c>
    </row>
    <row r="92" spans="1:6" ht="24" x14ac:dyDescent="0.2">
      <c r="A92" s="165">
        <v>83</v>
      </c>
      <c r="B92" s="168" t="s">
        <v>154</v>
      </c>
      <c r="C92" s="17" t="s">
        <v>274</v>
      </c>
      <c r="D92" s="155">
        <v>187180</v>
      </c>
      <c r="E92" s="156">
        <f t="shared" si="4"/>
        <v>32644</v>
      </c>
      <c r="F92" s="156">
        <f t="shared" si="5"/>
        <v>154536</v>
      </c>
    </row>
    <row r="93" spans="1:6" ht="36" x14ac:dyDescent="0.2">
      <c r="A93" s="166"/>
      <c r="B93" s="169"/>
      <c r="C93" s="10" t="s">
        <v>378</v>
      </c>
      <c r="D93" s="155">
        <f>E93+F93</f>
        <v>187180</v>
      </c>
      <c r="E93" s="156">
        <v>32644</v>
      </c>
      <c r="F93" s="156">
        <v>154536</v>
      </c>
    </row>
    <row r="94" spans="1:6" ht="24" x14ac:dyDescent="0.2">
      <c r="A94" s="166"/>
      <c r="B94" s="169"/>
      <c r="C94" s="10" t="s">
        <v>275</v>
      </c>
      <c r="D94" s="155">
        <v>0</v>
      </c>
      <c r="E94" s="156">
        <f t="shared" si="4"/>
        <v>0</v>
      </c>
      <c r="F94" s="156">
        <f t="shared" si="5"/>
        <v>0</v>
      </c>
    </row>
    <row r="95" spans="1:6" ht="36" x14ac:dyDescent="0.2">
      <c r="A95" s="167"/>
      <c r="B95" s="170"/>
      <c r="C95" s="28" t="s">
        <v>379</v>
      </c>
      <c r="D95" s="155">
        <v>0</v>
      </c>
      <c r="E95" s="156">
        <f t="shared" si="4"/>
        <v>0</v>
      </c>
      <c r="F95" s="156">
        <f t="shared" si="5"/>
        <v>0</v>
      </c>
    </row>
    <row r="96" spans="1:6" ht="24" x14ac:dyDescent="0.2">
      <c r="A96" s="25">
        <v>84</v>
      </c>
      <c r="B96" s="14" t="s">
        <v>155</v>
      </c>
      <c r="C96" s="10" t="s">
        <v>51</v>
      </c>
      <c r="D96" s="155">
        <v>0</v>
      </c>
      <c r="E96" s="156">
        <f t="shared" si="4"/>
        <v>0</v>
      </c>
      <c r="F96" s="156">
        <f t="shared" si="5"/>
        <v>0</v>
      </c>
    </row>
    <row r="97" spans="1:6" x14ac:dyDescent="0.2">
      <c r="A97" s="25">
        <v>85</v>
      </c>
      <c r="B97" s="14" t="s">
        <v>156</v>
      </c>
      <c r="C97" s="10" t="s">
        <v>157</v>
      </c>
      <c r="D97" s="155">
        <v>474504</v>
      </c>
      <c r="E97" s="156">
        <f t="shared" si="4"/>
        <v>82753</v>
      </c>
      <c r="F97" s="156">
        <f t="shared" si="5"/>
        <v>391751</v>
      </c>
    </row>
    <row r="98" spans="1:6" ht="13.5" customHeight="1" x14ac:dyDescent="0.2">
      <c r="A98" s="25">
        <v>86</v>
      </c>
      <c r="B98" s="26" t="s">
        <v>158</v>
      </c>
      <c r="C98" s="10" t="s">
        <v>159</v>
      </c>
      <c r="D98" s="155">
        <v>1514000</v>
      </c>
      <c r="E98" s="156">
        <f t="shared" si="4"/>
        <v>264042</v>
      </c>
      <c r="F98" s="156">
        <f t="shared" si="5"/>
        <v>1249958</v>
      </c>
    </row>
    <row r="99" spans="1:6" ht="14.25" customHeight="1" x14ac:dyDescent="0.2">
      <c r="A99" s="25">
        <v>87</v>
      </c>
      <c r="B99" s="14" t="s">
        <v>160</v>
      </c>
      <c r="C99" s="10" t="s">
        <v>28</v>
      </c>
      <c r="D99" s="155">
        <v>1176724</v>
      </c>
      <c r="E99" s="156">
        <f t="shared" si="4"/>
        <v>205221</v>
      </c>
      <c r="F99" s="156">
        <f t="shared" si="5"/>
        <v>971503</v>
      </c>
    </row>
    <row r="100" spans="1:6" x14ac:dyDescent="0.2">
      <c r="A100" s="25">
        <v>88</v>
      </c>
      <c r="B100" s="26" t="s">
        <v>161</v>
      </c>
      <c r="C100" s="10" t="s">
        <v>12</v>
      </c>
      <c r="D100" s="155">
        <v>1191147</v>
      </c>
      <c r="E100" s="156">
        <f t="shared" si="4"/>
        <v>207736</v>
      </c>
      <c r="F100" s="156">
        <f t="shared" si="5"/>
        <v>983411</v>
      </c>
    </row>
    <row r="101" spans="1:6" x14ac:dyDescent="0.2">
      <c r="A101" s="25">
        <v>89</v>
      </c>
      <c r="B101" s="26" t="s">
        <v>162</v>
      </c>
      <c r="C101" s="10" t="s">
        <v>27</v>
      </c>
      <c r="D101" s="155">
        <v>1995202</v>
      </c>
      <c r="E101" s="156">
        <f t="shared" si="4"/>
        <v>347963</v>
      </c>
      <c r="F101" s="156">
        <f t="shared" si="5"/>
        <v>1647239</v>
      </c>
    </row>
    <row r="102" spans="1:6" x14ac:dyDescent="0.2">
      <c r="A102" s="25">
        <v>90</v>
      </c>
      <c r="B102" s="14" t="s">
        <v>163</v>
      </c>
      <c r="C102" s="10" t="s">
        <v>45</v>
      </c>
      <c r="D102" s="155">
        <v>1307682</v>
      </c>
      <c r="E102" s="156">
        <f t="shared" si="4"/>
        <v>228060</v>
      </c>
      <c r="F102" s="156">
        <f t="shared" si="5"/>
        <v>1079622</v>
      </c>
    </row>
    <row r="103" spans="1:6" x14ac:dyDescent="0.2">
      <c r="A103" s="25">
        <v>91</v>
      </c>
      <c r="B103" s="14" t="s">
        <v>164</v>
      </c>
      <c r="C103" s="10" t="s">
        <v>33</v>
      </c>
      <c r="D103" s="155">
        <v>1527119</v>
      </c>
      <c r="E103" s="156">
        <f t="shared" si="4"/>
        <v>266330</v>
      </c>
      <c r="F103" s="156">
        <f t="shared" si="5"/>
        <v>1260789</v>
      </c>
    </row>
    <row r="104" spans="1:6" x14ac:dyDescent="0.2">
      <c r="A104" s="25">
        <v>92</v>
      </c>
      <c r="B104" s="12" t="s">
        <v>165</v>
      </c>
      <c r="C104" s="10" t="s">
        <v>29</v>
      </c>
      <c r="D104" s="155">
        <v>2540176</v>
      </c>
      <c r="E104" s="156">
        <f t="shared" si="4"/>
        <v>443007</v>
      </c>
      <c r="F104" s="156">
        <f t="shared" si="5"/>
        <v>2097169</v>
      </c>
    </row>
    <row r="105" spans="1:6" x14ac:dyDescent="0.2">
      <c r="A105" s="25">
        <v>93</v>
      </c>
      <c r="B105" s="12" t="s">
        <v>166</v>
      </c>
      <c r="C105" s="10" t="s">
        <v>30</v>
      </c>
      <c r="D105" s="155">
        <v>2164458</v>
      </c>
      <c r="E105" s="156">
        <f t="shared" si="4"/>
        <v>377481</v>
      </c>
      <c r="F105" s="156">
        <f t="shared" si="5"/>
        <v>1786977</v>
      </c>
    </row>
    <row r="106" spans="1:6" x14ac:dyDescent="0.2">
      <c r="A106" s="25">
        <v>94</v>
      </c>
      <c r="B106" s="26" t="s">
        <v>167</v>
      </c>
      <c r="C106" s="10" t="s">
        <v>14</v>
      </c>
      <c r="D106" s="155">
        <v>1093825</v>
      </c>
      <c r="E106" s="156">
        <f t="shared" si="4"/>
        <v>190763</v>
      </c>
      <c r="F106" s="156">
        <f t="shared" si="5"/>
        <v>903062</v>
      </c>
    </row>
    <row r="107" spans="1:6" x14ac:dyDescent="0.2">
      <c r="A107" s="25">
        <v>95</v>
      </c>
      <c r="B107" s="12" t="s">
        <v>168</v>
      </c>
      <c r="C107" s="10" t="s">
        <v>31</v>
      </c>
      <c r="D107" s="155">
        <v>1451819</v>
      </c>
      <c r="E107" s="156">
        <f t="shared" si="4"/>
        <v>253197</v>
      </c>
      <c r="F107" s="156">
        <f t="shared" si="5"/>
        <v>1198622</v>
      </c>
    </row>
    <row r="108" spans="1:6" x14ac:dyDescent="0.2">
      <c r="A108" s="25">
        <v>96</v>
      </c>
      <c r="B108" s="12" t="s">
        <v>169</v>
      </c>
      <c r="C108" s="10" t="s">
        <v>15</v>
      </c>
      <c r="D108" s="155">
        <v>1338324</v>
      </c>
      <c r="E108" s="156">
        <f t="shared" si="4"/>
        <v>233404</v>
      </c>
      <c r="F108" s="156">
        <f t="shared" si="5"/>
        <v>1104920</v>
      </c>
    </row>
    <row r="109" spans="1:6" x14ac:dyDescent="0.2">
      <c r="A109" s="25">
        <v>97</v>
      </c>
      <c r="B109" s="14" t="s">
        <v>170</v>
      </c>
      <c r="C109" s="10" t="s">
        <v>13</v>
      </c>
      <c r="D109" s="155">
        <v>1470086</v>
      </c>
      <c r="E109" s="156">
        <f t="shared" si="4"/>
        <v>256383</v>
      </c>
      <c r="F109" s="156">
        <f t="shared" si="5"/>
        <v>1213703</v>
      </c>
    </row>
    <row r="110" spans="1:6" x14ac:dyDescent="0.2">
      <c r="A110" s="25">
        <v>98</v>
      </c>
      <c r="B110" s="26" t="s">
        <v>171</v>
      </c>
      <c r="C110" s="10" t="s">
        <v>32</v>
      </c>
      <c r="D110" s="155">
        <v>1129111</v>
      </c>
      <c r="E110" s="156">
        <f t="shared" si="4"/>
        <v>196917</v>
      </c>
      <c r="F110" s="156">
        <f t="shared" si="5"/>
        <v>932194</v>
      </c>
    </row>
    <row r="111" spans="1:6" x14ac:dyDescent="0.2">
      <c r="A111" s="25">
        <v>99</v>
      </c>
      <c r="B111" s="26" t="s">
        <v>172</v>
      </c>
      <c r="C111" s="10" t="s">
        <v>55</v>
      </c>
      <c r="D111" s="155">
        <v>1555369</v>
      </c>
      <c r="E111" s="156">
        <f t="shared" si="4"/>
        <v>271256</v>
      </c>
      <c r="F111" s="156">
        <f t="shared" si="5"/>
        <v>1284113</v>
      </c>
    </row>
    <row r="112" spans="1:6" x14ac:dyDescent="0.2">
      <c r="A112" s="25">
        <v>100</v>
      </c>
      <c r="B112" s="12" t="s">
        <v>173</v>
      </c>
      <c r="C112" s="10" t="s">
        <v>34</v>
      </c>
      <c r="D112" s="155">
        <v>2097279</v>
      </c>
      <c r="E112" s="156">
        <f t="shared" si="4"/>
        <v>365765</v>
      </c>
      <c r="F112" s="156">
        <f t="shared" si="5"/>
        <v>1731514</v>
      </c>
    </row>
    <row r="113" spans="1:6" x14ac:dyDescent="0.2">
      <c r="A113" s="25">
        <v>101</v>
      </c>
      <c r="B113" s="14" t="s">
        <v>174</v>
      </c>
      <c r="C113" s="10" t="s">
        <v>243</v>
      </c>
      <c r="D113" s="155">
        <v>1431678</v>
      </c>
      <c r="E113" s="156">
        <f t="shared" si="4"/>
        <v>249685</v>
      </c>
      <c r="F113" s="156">
        <f t="shared" si="5"/>
        <v>1181993</v>
      </c>
    </row>
    <row r="114" spans="1:6" x14ac:dyDescent="0.2">
      <c r="A114" s="25">
        <v>102</v>
      </c>
      <c r="B114" s="12" t="s">
        <v>175</v>
      </c>
      <c r="C114" s="10" t="s">
        <v>176</v>
      </c>
      <c r="D114" s="155">
        <v>0</v>
      </c>
      <c r="E114" s="156">
        <f t="shared" si="4"/>
        <v>0</v>
      </c>
      <c r="F114" s="156">
        <f t="shared" si="5"/>
        <v>0</v>
      </c>
    </row>
    <row r="115" spans="1:6" x14ac:dyDescent="0.2">
      <c r="A115" s="25">
        <v>103</v>
      </c>
      <c r="B115" s="12" t="s">
        <v>177</v>
      </c>
      <c r="C115" s="10" t="s">
        <v>178</v>
      </c>
      <c r="D115" s="155">
        <v>0</v>
      </c>
      <c r="E115" s="156">
        <f t="shared" si="4"/>
        <v>0</v>
      </c>
      <c r="F115" s="156">
        <f t="shared" si="5"/>
        <v>0</v>
      </c>
    </row>
    <row r="116" spans="1:6" x14ac:dyDescent="0.2">
      <c r="A116" s="25">
        <v>104</v>
      </c>
      <c r="B116" s="26" t="s">
        <v>179</v>
      </c>
      <c r="C116" s="10" t="s">
        <v>180</v>
      </c>
      <c r="D116" s="155">
        <v>0</v>
      </c>
      <c r="E116" s="156">
        <f t="shared" si="4"/>
        <v>0</v>
      </c>
      <c r="F116" s="156">
        <f t="shared" si="5"/>
        <v>0</v>
      </c>
    </row>
    <row r="117" spans="1:6" x14ac:dyDescent="0.2">
      <c r="A117" s="25">
        <v>105</v>
      </c>
      <c r="B117" s="26" t="s">
        <v>181</v>
      </c>
      <c r="C117" s="10" t="s">
        <v>182</v>
      </c>
      <c r="D117" s="155">
        <v>0</v>
      </c>
      <c r="E117" s="156">
        <f t="shared" si="4"/>
        <v>0</v>
      </c>
      <c r="F117" s="156">
        <f t="shared" si="5"/>
        <v>0</v>
      </c>
    </row>
    <row r="118" spans="1:6" ht="12" customHeight="1" x14ac:dyDescent="0.2">
      <c r="A118" s="25">
        <v>106</v>
      </c>
      <c r="B118" s="26" t="s">
        <v>183</v>
      </c>
      <c r="C118" s="10" t="s">
        <v>184</v>
      </c>
      <c r="D118" s="155">
        <v>0</v>
      </c>
      <c r="E118" s="156">
        <f t="shared" si="4"/>
        <v>0</v>
      </c>
      <c r="F118" s="156">
        <f t="shared" si="5"/>
        <v>0</v>
      </c>
    </row>
    <row r="119" spans="1:6" ht="24" x14ac:dyDescent="0.2">
      <c r="A119" s="25">
        <v>107</v>
      </c>
      <c r="B119" s="26" t="s">
        <v>185</v>
      </c>
      <c r="C119" s="10" t="s">
        <v>186</v>
      </c>
      <c r="D119" s="155">
        <v>0</v>
      </c>
      <c r="E119" s="156">
        <f t="shared" si="4"/>
        <v>0</v>
      </c>
      <c r="F119" s="156">
        <f t="shared" si="5"/>
        <v>0</v>
      </c>
    </row>
    <row r="120" spans="1:6" x14ac:dyDescent="0.2">
      <c r="A120" s="25">
        <v>108</v>
      </c>
      <c r="B120" s="26" t="s">
        <v>187</v>
      </c>
      <c r="C120" s="10" t="s">
        <v>188</v>
      </c>
      <c r="D120" s="155">
        <v>0</v>
      </c>
      <c r="E120" s="156">
        <f t="shared" si="4"/>
        <v>0</v>
      </c>
      <c r="F120" s="156">
        <f t="shared" si="5"/>
        <v>0</v>
      </c>
    </row>
    <row r="121" spans="1:6" x14ac:dyDescent="0.2">
      <c r="A121" s="25">
        <v>109</v>
      </c>
      <c r="B121" s="26" t="s">
        <v>189</v>
      </c>
      <c r="C121" s="10" t="s">
        <v>190</v>
      </c>
      <c r="D121" s="155">
        <v>0</v>
      </c>
      <c r="E121" s="156">
        <f t="shared" si="4"/>
        <v>0</v>
      </c>
      <c r="F121" s="156">
        <f t="shared" si="5"/>
        <v>0</v>
      </c>
    </row>
    <row r="122" spans="1:6" x14ac:dyDescent="0.2">
      <c r="A122" s="25">
        <v>110</v>
      </c>
      <c r="B122" s="18" t="s">
        <v>191</v>
      </c>
      <c r="C122" s="16" t="s">
        <v>192</v>
      </c>
      <c r="D122" s="155">
        <v>0</v>
      </c>
      <c r="E122" s="156">
        <f t="shared" si="4"/>
        <v>0</v>
      </c>
      <c r="F122" s="156">
        <f t="shared" si="5"/>
        <v>0</v>
      </c>
    </row>
    <row r="123" spans="1:6" x14ac:dyDescent="0.2">
      <c r="A123" s="25">
        <v>111</v>
      </c>
      <c r="B123" s="18" t="s">
        <v>276</v>
      </c>
      <c r="C123" s="16" t="s">
        <v>252</v>
      </c>
      <c r="D123" s="155">
        <v>0</v>
      </c>
      <c r="E123" s="156">
        <f t="shared" si="4"/>
        <v>0</v>
      </c>
      <c r="F123" s="156">
        <f t="shared" si="5"/>
        <v>0</v>
      </c>
    </row>
    <row r="124" spans="1:6" ht="13.5" customHeight="1" x14ac:dyDescent="0.2">
      <c r="A124" s="25">
        <v>112</v>
      </c>
      <c r="B124" s="14" t="s">
        <v>193</v>
      </c>
      <c r="C124" s="10" t="s">
        <v>194</v>
      </c>
      <c r="D124" s="155">
        <v>0</v>
      </c>
      <c r="E124" s="156">
        <f t="shared" si="4"/>
        <v>0</v>
      </c>
      <c r="F124" s="156">
        <f t="shared" si="5"/>
        <v>0</v>
      </c>
    </row>
    <row r="125" spans="1:6" x14ac:dyDescent="0.2">
      <c r="A125" s="25">
        <v>113</v>
      </c>
      <c r="B125" s="26" t="s">
        <v>195</v>
      </c>
      <c r="C125" s="10" t="s">
        <v>196</v>
      </c>
      <c r="D125" s="155">
        <v>0</v>
      </c>
      <c r="E125" s="156">
        <f t="shared" si="4"/>
        <v>0</v>
      </c>
      <c r="F125" s="156">
        <f t="shared" si="5"/>
        <v>0</v>
      </c>
    </row>
    <row r="126" spans="1:6" x14ac:dyDescent="0.2">
      <c r="A126" s="25">
        <v>114</v>
      </c>
      <c r="B126" s="12" t="s">
        <v>197</v>
      </c>
      <c r="C126" s="19" t="s">
        <v>198</v>
      </c>
      <c r="D126" s="155">
        <v>0</v>
      </c>
      <c r="E126" s="156">
        <f t="shared" si="4"/>
        <v>0</v>
      </c>
      <c r="F126" s="156">
        <f t="shared" si="5"/>
        <v>0</v>
      </c>
    </row>
    <row r="127" spans="1:6" x14ac:dyDescent="0.2">
      <c r="A127" s="25">
        <v>115</v>
      </c>
      <c r="B127" s="26" t="s">
        <v>199</v>
      </c>
      <c r="C127" s="10" t="s">
        <v>290</v>
      </c>
      <c r="D127" s="155">
        <v>0</v>
      </c>
      <c r="E127" s="156">
        <f t="shared" si="4"/>
        <v>0</v>
      </c>
      <c r="F127" s="156">
        <f t="shared" si="5"/>
        <v>0</v>
      </c>
    </row>
    <row r="128" spans="1:6" ht="12.75" customHeight="1" x14ac:dyDescent="0.2">
      <c r="A128" s="25">
        <v>116</v>
      </c>
      <c r="B128" s="14" t="s">
        <v>200</v>
      </c>
      <c r="C128" s="10" t="s">
        <v>277</v>
      </c>
      <c r="D128" s="155">
        <v>0</v>
      </c>
      <c r="E128" s="156">
        <f t="shared" si="4"/>
        <v>0</v>
      </c>
      <c r="F128" s="156">
        <f t="shared" si="5"/>
        <v>0</v>
      </c>
    </row>
    <row r="129" spans="1:6" x14ac:dyDescent="0.2">
      <c r="A129" s="25">
        <v>117</v>
      </c>
      <c r="B129" s="14" t="s">
        <v>201</v>
      </c>
      <c r="C129" s="10" t="s">
        <v>202</v>
      </c>
      <c r="D129" s="155">
        <v>0</v>
      </c>
      <c r="E129" s="156">
        <f t="shared" si="4"/>
        <v>0</v>
      </c>
      <c r="F129" s="156">
        <f t="shared" si="5"/>
        <v>0</v>
      </c>
    </row>
    <row r="130" spans="1:6" x14ac:dyDescent="0.2">
      <c r="A130" s="25">
        <v>118</v>
      </c>
      <c r="B130" s="14" t="s">
        <v>203</v>
      </c>
      <c r="C130" s="10" t="s">
        <v>204</v>
      </c>
      <c r="D130" s="155">
        <v>0</v>
      </c>
      <c r="E130" s="156">
        <f t="shared" si="4"/>
        <v>0</v>
      </c>
      <c r="F130" s="156">
        <f t="shared" si="5"/>
        <v>0</v>
      </c>
    </row>
    <row r="131" spans="1:6" x14ac:dyDescent="0.2">
      <c r="A131" s="25">
        <v>119</v>
      </c>
      <c r="B131" s="12" t="s">
        <v>205</v>
      </c>
      <c r="C131" s="10" t="s">
        <v>206</v>
      </c>
      <c r="D131" s="155">
        <v>0</v>
      </c>
      <c r="E131" s="156">
        <f t="shared" si="4"/>
        <v>0</v>
      </c>
      <c r="F131" s="156">
        <f t="shared" si="5"/>
        <v>0</v>
      </c>
    </row>
    <row r="132" spans="1:6" x14ac:dyDescent="0.2">
      <c r="A132" s="25">
        <v>120</v>
      </c>
      <c r="B132" s="14" t="s">
        <v>207</v>
      </c>
      <c r="C132" s="10" t="s">
        <v>208</v>
      </c>
      <c r="D132" s="155">
        <v>0</v>
      </c>
      <c r="E132" s="156">
        <f t="shared" si="4"/>
        <v>0</v>
      </c>
      <c r="F132" s="156">
        <f t="shared" si="5"/>
        <v>0</v>
      </c>
    </row>
    <row r="133" spans="1:6" x14ac:dyDescent="0.2">
      <c r="A133" s="25">
        <v>121</v>
      </c>
      <c r="B133" s="26" t="s">
        <v>209</v>
      </c>
      <c r="C133" s="10" t="s">
        <v>210</v>
      </c>
      <c r="D133" s="155">
        <v>0</v>
      </c>
      <c r="E133" s="156">
        <f t="shared" si="4"/>
        <v>0</v>
      </c>
      <c r="F133" s="156">
        <f t="shared" si="5"/>
        <v>0</v>
      </c>
    </row>
    <row r="134" spans="1:6" ht="14.25" customHeight="1" x14ac:dyDescent="0.2">
      <c r="A134" s="25">
        <v>122</v>
      </c>
      <c r="B134" s="26" t="s">
        <v>211</v>
      </c>
      <c r="C134" s="50" t="s">
        <v>377</v>
      </c>
      <c r="D134" s="155">
        <v>0</v>
      </c>
      <c r="E134" s="156">
        <f t="shared" si="4"/>
        <v>0</v>
      </c>
      <c r="F134" s="156">
        <f t="shared" si="5"/>
        <v>0</v>
      </c>
    </row>
    <row r="135" spans="1:6" x14ac:dyDescent="0.2">
      <c r="A135" s="25">
        <v>123</v>
      </c>
      <c r="B135" s="26" t="s">
        <v>212</v>
      </c>
      <c r="C135" s="10" t="s">
        <v>249</v>
      </c>
      <c r="D135" s="155">
        <v>0</v>
      </c>
      <c r="E135" s="156">
        <f t="shared" si="4"/>
        <v>0</v>
      </c>
      <c r="F135" s="156">
        <f t="shared" si="5"/>
        <v>0</v>
      </c>
    </row>
    <row r="136" spans="1:6" x14ac:dyDescent="0.2">
      <c r="A136" s="25">
        <v>124</v>
      </c>
      <c r="B136" s="26" t="s">
        <v>213</v>
      </c>
      <c r="C136" s="10" t="s">
        <v>214</v>
      </c>
      <c r="D136" s="155">
        <v>0</v>
      </c>
      <c r="E136" s="156">
        <f t="shared" ref="E136:E146" si="6">ROUND(D136*$E$3,0)</f>
        <v>0</v>
      </c>
      <c r="F136" s="156">
        <f t="shared" ref="F136:F146" si="7">D136-E136</f>
        <v>0</v>
      </c>
    </row>
    <row r="137" spans="1:6" x14ac:dyDescent="0.2">
      <c r="A137" s="25">
        <v>125</v>
      </c>
      <c r="B137" s="26" t="s">
        <v>215</v>
      </c>
      <c r="C137" s="10" t="s">
        <v>42</v>
      </c>
      <c r="D137" s="155">
        <v>0</v>
      </c>
      <c r="E137" s="156">
        <f t="shared" si="6"/>
        <v>0</v>
      </c>
      <c r="F137" s="156">
        <f t="shared" si="7"/>
        <v>0</v>
      </c>
    </row>
    <row r="138" spans="1:6" ht="14.25" customHeight="1" x14ac:dyDescent="0.2">
      <c r="A138" s="25">
        <v>126</v>
      </c>
      <c r="B138" s="12" t="s">
        <v>216</v>
      </c>
      <c r="C138" s="10" t="s">
        <v>48</v>
      </c>
      <c r="D138" s="155">
        <v>0</v>
      </c>
      <c r="E138" s="156">
        <f t="shared" si="6"/>
        <v>0</v>
      </c>
      <c r="F138" s="156">
        <f t="shared" si="7"/>
        <v>0</v>
      </c>
    </row>
    <row r="139" spans="1:6" x14ac:dyDescent="0.2">
      <c r="A139" s="25">
        <v>127</v>
      </c>
      <c r="B139" s="12" t="s">
        <v>217</v>
      </c>
      <c r="C139" s="10" t="s">
        <v>253</v>
      </c>
      <c r="D139" s="155">
        <v>0</v>
      </c>
      <c r="E139" s="156">
        <f t="shared" si="6"/>
        <v>0</v>
      </c>
      <c r="F139" s="156">
        <f t="shared" si="7"/>
        <v>0</v>
      </c>
    </row>
    <row r="140" spans="1:6" x14ac:dyDescent="0.2">
      <c r="A140" s="25">
        <v>128</v>
      </c>
      <c r="B140" s="12" t="s">
        <v>218</v>
      </c>
      <c r="C140" s="10" t="s">
        <v>50</v>
      </c>
      <c r="D140" s="155">
        <v>0</v>
      </c>
      <c r="E140" s="156">
        <f t="shared" si="6"/>
        <v>0</v>
      </c>
      <c r="F140" s="156">
        <f t="shared" si="7"/>
        <v>0</v>
      </c>
    </row>
    <row r="141" spans="1:6" x14ac:dyDescent="0.2">
      <c r="A141" s="25">
        <v>129</v>
      </c>
      <c r="B141" s="26" t="s">
        <v>219</v>
      </c>
      <c r="C141" s="10" t="s">
        <v>49</v>
      </c>
      <c r="D141" s="155">
        <v>0</v>
      </c>
      <c r="E141" s="156">
        <f t="shared" si="6"/>
        <v>0</v>
      </c>
      <c r="F141" s="156">
        <f t="shared" si="7"/>
        <v>0</v>
      </c>
    </row>
    <row r="142" spans="1:6" ht="13.5" customHeight="1" x14ac:dyDescent="0.2">
      <c r="A142" s="25">
        <v>130</v>
      </c>
      <c r="B142" s="26" t="s">
        <v>220</v>
      </c>
      <c r="C142" s="10" t="s">
        <v>221</v>
      </c>
      <c r="D142" s="155">
        <v>0</v>
      </c>
      <c r="E142" s="156">
        <f t="shared" si="6"/>
        <v>0</v>
      </c>
      <c r="F142" s="156">
        <f t="shared" si="7"/>
        <v>0</v>
      </c>
    </row>
    <row r="143" spans="1:6" x14ac:dyDescent="0.2">
      <c r="A143" s="25">
        <v>131</v>
      </c>
      <c r="B143" s="26" t="s">
        <v>222</v>
      </c>
      <c r="C143" s="10" t="s">
        <v>43</v>
      </c>
      <c r="D143" s="155">
        <v>0</v>
      </c>
      <c r="E143" s="156">
        <f t="shared" si="6"/>
        <v>0</v>
      </c>
      <c r="F143" s="156">
        <f t="shared" si="7"/>
        <v>0</v>
      </c>
    </row>
    <row r="144" spans="1:6" x14ac:dyDescent="0.2">
      <c r="A144" s="25">
        <v>132</v>
      </c>
      <c r="B144" s="12" t="s">
        <v>223</v>
      </c>
      <c r="C144" s="10" t="s">
        <v>251</v>
      </c>
      <c r="D144" s="155">
        <v>2372952</v>
      </c>
      <c r="E144" s="156">
        <f t="shared" si="6"/>
        <v>413843</v>
      </c>
      <c r="F144" s="156">
        <f t="shared" si="7"/>
        <v>1959109</v>
      </c>
    </row>
    <row r="145" spans="1:6" x14ac:dyDescent="0.2">
      <c r="A145" s="25">
        <v>133</v>
      </c>
      <c r="B145" s="14" t="s">
        <v>224</v>
      </c>
      <c r="C145" s="10" t="s">
        <v>225</v>
      </c>
      <c r="D145" s="155">
        <v>4161945</v>
      </c>
      <c r="E145" s="156">
        <f t="shared" si="6"/>
        <v>725843</v>
      </c>
      <c r="F145" s="156">
        <f t="shared" si="7"/>
        <v>3436102</v>
      </c>
    </row>
    <row r="146" spans="1:6" ht="10.5" customHeight="1" x14ac:dyDescent="0.2">
      <c r="A146" s="25">
        <v>134</v>
      </c>
      <c r="B146" s="26" t="s">
        <v>226</v>
      </c>
      <c r="C146" s="10" t="s">
        <v>227</v>
      </c>
      <c r="D146" s="155">
        <v>0</v>
      </c>
      <c r="E146" s="156">
        <f t="shared" si="6"/>
        <v>0</v>
      </c>
      <c r="F146" s="156">
        <f t="shared" si="7"/>
        <v>0</v>
      </c>
    </row>
    <row r="147" spans="1:6" x14ac:dyDescent="0.2">
      <c r="A147" s="25">
        <v>135</v>
      </c>
      <c r="B147" s="12" t="s">
        <v>228</v>
      </c>
      <c r="C147" s="10" t="s">
        <v>229</v>
      </c>
      <c r="D147" s="155">
        <v>0</v>
      </c>
      <c r="E147" s="156">
        <f t="shared" ref="E147:E154" si="8">ROUND(D147*$E$3,0)</f>
        <v>0</v>
      </c>
      <c r="F147" s="156">
        <f t="shared" ref="F147:F154" si="9">D147-E147</f>
        <v>0</v>
      </c>
    </row>
    <row r="148" spans="1:6" ht="12.75" x14ac:dyDescent="0.2">
      <c r="A148" s="25">
        <v>136</v>
      </c>
      <c r="B148" s="20" t="s">
        <v>230</v>
      </c>
      <c r="C148" s="13" t="s">
        <v>231</v>
      </c>
      <c r="D148" s="155">
        <v>0</v>
      </c>
      <c r="E148" s="156">
        <f t="shared" si="8"/>
        <v>0</v>
      </c>
      <c r="F148" s="156">
        <f t="shared" si="9"/>
        <v>0</v>
      </c>
    </row>
    <row r="149" spans="1:6" ht="12.75" x14ac:dyDescent="0.2">
      <c r="A149" s="25">
        <v>137</v>
      </c>
      <c r="B149" s="31" t="s">
        <v>278</v>
      </c>
      <c r="C149" s="32" t="s">
        <v>279</v>
      </c>
      <c r="D149" s="155">
        <v>0</v>
      </c>
      <c r="E149" s="156">
        <f t="shared" si="8"/>
        <v>0</v>
      </c>
      <c r="F149" s="156">
        <f t="shared" si="9"/>
        <v>0</v>
      </c>
    </row>
    <row r="150" spans="1:6" ht="12.75" x14ac:dyDescent="0.2">
      <c r="A150" s="25">
        <v>138</v>
      </c>
      <c r="B150" s="33" t="s">
        <v>280</v>
      </c>
      <c r="C150" s="34" t="s">
        <v>281</v>
      </c>
      <c r="D150" s="155">
        <v>0</v>
      </c>
      <c r="E150" s="156">
        <f t="shared" si="8"/>
        <v>0</v>
      </c>
      <c r="F150" s="156">
        <f t="shared" si="9"/>
        <v>0</v>
      </c>
    </row>
    <row r="151" spans="1:6" ht="12.75" x14ac:dyDescent="0.2">
      <c r="A151" s="25">
        <v>139</v>
      </c>
      <c r="B151" s="35" t="s">
        <v>282</v>
      </c>
      <c r="C151" s="36" t="s">
        <v>283</v>
      </c>
      <c r="D151" s="155">
        <v>0</v>
      </c>
      <c r="E151" s="156">
        <f t="shared" si="8"/>
        <v>0</v>
      </c>
      <c r="F151" s="156">
        <f t="shared" si="9"/>
        <v>0</v>
      </c>
    </row>
    <row r="152" spans="1:6" x14ac:dyDescent="0.2">
      <c r="A152" s="25">
        <v>140</v>
      </c>
      <c r="B152" s="25" t="s">
        <v>288</v>
      </c>
      <c r="C152" s="37" t="s">
        <v>289</v>
      </c>
      <c r="D152" s="155">
        <v>0</v>
      </c>
      <c r="E152" s="156">
        <f t="shared" si="8"/>
        <v>0</v>
      </c>
      <c r="F152" s="156">
        <f t="shared" si="9"/>
        <v>0</v>
      </c>
    </row>
    <row r="153" spans="1:6" x14ac:dyDescent="0.2">
      <c r="A153" s="25">
        <v>141</v>
      </c>
      <c r="B153" s="85" t="s">
        <v>395</v>
      </c>
      <c r="C153" s="37" t="s">
        <v>394</v>
      </c>
      <c r="D153" s="155">
        <v>0</v>
      </c>
      <c r="E153" s="156">
        <f t="shared" si="8"/>
        <v>0</v>
      </c>
      <c r="F153" s="156">
        <f t="shared" si="9"/>
        <v>0</v>
      </c>
    </row>
    <row r="154" spans="1:6" x14ac:dyDescent="0.2">
      <c r="A154" s="25">
        <v>142</v>
      </c>
      <c r="B154" s="85" t="s">
        <v>407</v>
      </c>
      <c r="C154" s="37" t="s">
        <v>406</v>
      </c>
      <c r="D154" s="155">
        <v>0</v>
      </c>
      <c r="E154" s="156">
        <f t="shared" si="8"/>
        <v>0</v>
      </c>
      <c r="F154" s="156">
        <f t="shared" si="9"/>
        <v>0</v>
      </c>
    </row>
  </sheetData>
  <mergeCells count="11">
    <mergeCell ref="A92:A95"/>
    <mergeCell ref="B92:B95"/>
    <mergeCell ref="A7:C7"/>
    <mergeCell ref="A9:C9"/>
    <mergeCell ref="A2:F2"/>
    <mergeCell ref="A4:A6"/>
    <mergeCell ref="B4:B6"/>
    <mergeCell ref="C4:C6"/>
    <mergeCell ref="D4:F4"/>
    <mergeCell ref="D5:D6"/>
    <mergeCell ref="E5:F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Свод 2023 ТПОМС РБ</vt:lpstr>
      <vt:lpstr>Свод 2023 БП</vt:lpstr>
      <vt:lpstr> СМП (1-24)</vt:lpstr>
      <vt:lpstr>ДС (пр.01- 24)</vt:lpstr>
      <vt:lpstr>КС</vt:lpstr>
      <vt:lpstr>АПУ профилактика 1-24</vt:lpstr>
      <vt:lpstr>АПУ неотл.пом. 1-24</vt:lpstr>
      <vt:lpstr>АПУ обращения 1-24</vt:lpstr>
      <vt:lpstr>Объем средств по ПР</vt:lpstr>
      <vt:lpstr>ОДИ ПГГ Пр.1-24</vt:lpstr>
      <vt:lpstr>ОДИ МЗ РБ Пр.18-23</vt:lpstr>
      <vt:lpstr>ФАП (01-24)</vt:lpstr>
      <vt:lpstr>Гемодиализ (пр.19-23)</vt:lpstr>
      <vt:lpstr>Мед.реаб.(АПУ,ДС,КС) 1-24</vt:lpstr>
      <vt:lpstr>Тестирование на грипп Пр.1-24</vt:lpstr>
      <vt:lpstr>Уточнение грипп</vt:lpstr>
      <vt:lpstr>' СМП (1-24)'!Заголовки_для_печати</vt:lpstr>
      <vt:lpstr>'АПУ неотл.пом. 1-24'!Заголовки_для_печати</vt:lpstr>
      <vt:lpstr>'АПУ обращения 1-24'!Заголовки_для_печати</vt:lpstr>
      <vt:lpstr>'АПУ профилактика 1-24'!Заголовки_для_печати</vt:lpstr>
      <vt:lpstr>'Гемодиализ (пр.19-23)'!Заголовки_для_печати</vt:lpstr>
      <vt:lpstr>'ДС (пр.01- 24)'!Заголовки_для_печати</vt:lpstr>
      <vt:lpstr>КС!Заголовки_для_печати</vt:lpstr>
      <vt:lpstr>'Мед.реаб.(АПУ,ДС,КС) 1-24'!Заголовки_для_печати</vt:lpstr>
      <vt:lpstr>'Объем средств по ПР'!Заголовки_для_печати</vt:lpstr>
      <vt:lpstr>'ОДИ МЗ РБ Пр.18-23'!Заголовки_для_печати</vt:lpstr>
      <vt:lpstr>'ОДИ ПГГ Пр.1-24'!Заголовки_для_печати</vt:lpstr>
      <vt:lpstr>'Свод 2023 БП'!Заголовки_для_печати</vt:lpstr>
      <vt:lpstr>'Свод 2023 ТПОМС РБ'!Заголовки_для_печати</vt:lpstr>
      <vt:lpstr>'Тестирование на грипп Пр.1-24'!Заголовки_для_печати</vt:lpstr>
      <vt:lpstr>'Уточнение грипп'!Заголовки_для_печати</vt:lpstr>
      <vt:lpstr>'ФАП (01-24)'!Заголовки_для_печати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2023-08-25T04:02:27Z</cp:lastPrinted>
  <dcterms:created xsi:type="dcterms:W3CDTF">2012-12-23T03:42:29Z</dcterms:created>
  <dcterms:modified xsi:type="dcterms:W3CDTF">2024-01-18T11:10:39Z</dcterms:modified>
</cp:coreProperties>
</file>