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OORDLEN\Data\OSIT\Т А Р И Ф Н Ы Е\для сайта\2021\Протокол 18-21\"/>
    </mc:Choice>
  </mc:AlternateContent>
  <bookViews>
    <workbookView xWindow="0" yWindow="0" windowWidth="19200" windowHeight="11295" tabRatio="798"/>
  </bookViews>
  <sheets>
    <sheet name="СВОД БП+СБП" sheetId="1" r:id="rId1"/>
    <sheet name="бюджет РБ" sheetId="19" r:id="rId2"/>
    <sheet name="СМП" sheetId="11" r:id="rId3"/>
    <sheet name="ДС" sheetId="15" r:id="rId4"/>
    <sheet name="КС " sheetId="5" r:id="rId5"/>
    <sheet name="АПУ профилактика" sheetId="7" r:id="rId6"/>
    <sheet name="АПУ в неотл.форме" sheetId="9" r:id="rId7"/>
    <sheet name="АПУ обращения" sheetId="14" r:id="rId8"/>
    <sheet name="ОДИ ПГГ" sheetId="2" r:id="rId9"/>
    <sheet name="ОДИ МЗ РБ" sheetId="3" r:id="rId10"/>
    <sheet name="ФАП" sheetId="4" r:id="rId11"/>
    <sheet name="Гемодиализ" sheetId="10" r:id="rId12"/>
  </sheets>
  <definedNames>
    <definedName name="_xlnm._FilterDatabase" localSheetId="6" hidden="1">'АПУ в неотл.форме'!$A$5:$C$5</definedName>
    <definedName name="_xlnm._FilterDatabase" localSheetId="7" hidden="1">'АПУ обращения'!$A$5:$C$5</definedName>
    <definedName name="_xlnm._FilterDatabase" localSheetId="5" hidden="1">'АПУ профилактика'!$A$5:$C$5</definedName>
    <definedName name="_xlnm._FilterDatabase" localSheetId="11" hidden="1">Гемодиализ!$A$5:$I$156</definedName>
    <definedName name="_xlnm._FilterDatabase" localSheetId="3" hidden="1">ДС!#REF!</definedName>
    <definedName name="_xlnm._FilterDatabase" localSheetId="4" hidden="1">'КС '!$A$5:$I$156</definedName>
    <definedName name="_xlnm._FilterDatabase" localSheetId="9" hidden="1">'ОДИ МЗ РБ'!$A$5:$D$5</definedName>
    <definedName name="_xlnm._FilterDatabase" localSheetId="8" hidden="1">'ОДИ ПГГ'!$A$5:$D$5</definedName>
    <definedName name="_xlnm._FilterDatabase" localSheetId="0" hidden="1">'СВОД БП+СБП'!$A$5:$C$5</definedName>
    <definedName name="_xlnm._FilterDatabase" localSheetId="2" hidden="1">СМП!$A$5:$C$5</definedName>
    <definedName name="_xlnm._FilterDatabase" localSheetId="10" hidden="1">ФАП!$A$5:$D$5</definedName>
    <definedName name="_xlnm.Print_Titles" localSheetId="6">'АПУ в неотл.форме'!$4:$5</definedName>
    <definedName name="_xlnm.Print_Titles" localSheetId="7">'АПУ обращения'!$4:$5</definedName>
    <definedName name="_xlnm.Print_Titles" localSheetId="5">'АПУ профилактика'!$3:$5</definedName>
    <definedName name="_xlnm.Print_Titles" localSheetId="11">Гемодиализ!$4:$5</definedName>
    <definedName name="_xlnm.Print_Titles" localSheetId="3">ДС!$4:$4</definedName>
    <definedName name="_xlnm.Print_Titles" localSheetId="4">'КС '!$4:$5</definedName>
    <definedName name="_xlnm.Print_Titles" localSheetId="9">'ОДИ МЗ РБ'!$4:$5</definedName>
    <definedName name="_xlnm.Print_Titles" localSheetId="8">'ОДИ ПГГ'!$4:$5</definedName>
    <definedName name="_xlnm.Print_Titles" localSheetId="0">'СВОД БП+СБП'!$4:$5</definedName>
    <definedName name="_xlnm.Print_Titles" localSheetId="2">СМП!$4:$5</definedName>
    <definedName name="_xlnm.Print_Titles" localSheetId="10">ФАП!$4:$5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1" i="1" l="1"/>
  <c r="D69" i="19" l="1"/>
  <c r="D52" i="19"/>
  <c r="G52" i="19"/>
  <c r="D53" i="19"/>
  <c r="D54" i="19"/>
  <c r="D55" i="19"/>
  <c r="D56" i="19"/>
  <c r="D57" i="19"/>
  <c r="D58" i="19"/>
  <c r="D59" i="19"/>
  <c r="D60" i="19"/>
  <c r="D61" i="19"/>
  <c r="D62" i="19"/>
  <c r="D63" i="19"/>
  <c r="D64" i="19"/>
  <c r="D65" i="19"/>
  <c r="D66" i="19"/>
  <c r="D67" i="19"/>
  <c r="D68" i="19"/>
  <c r="D10" i="11" l="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9" i="11"/>
  <c r="D8" i="14" l="1"/>
  <c r="F8" i="7" l="1"/>
  <c r="I143" i="5" l="1"/>
  <c r="I65" i="5"/>
  <c r="I115" i="5"/>
  <c r="I14" i="5"/>
  <c r="I141" i="5"/>
  <c r="I96" i="5"/>
  <c r="I152" i="5"/>
  <c r="I98" i="5"/>
  <c r="I147" i="5"/>
  <c r="I144" i="5"/>
  <c r="I151" i="5"/>
  <c r="H130" i="7" l="1"/>
  <c r="H149" i="7"/>
  <c r="F35" i="10" l="1"/>
  <c r="D75" i="19" l="1"/>
  <c r="D74" i="19" s="1"/>
  <c r="H74" i="19"/>
  <c r="G74" i="19"/>
  <c r="F74" i="19"/>
  <c r="E74" i="19"/>
  <c r="D73" i="19"/>
  <c r="D72" i="19" s="1"/>
  <c r="H72" i="19"/>
  <c r="G72" i="19"/>
  <c r="F72" i="19"/>
  <c r="E72" i="19"/>
  <c r="D71" i="19"/>
  <c r="H70" i="19"/>
  <c r="G70" i="19"/>
  <c r="F70" i="19"/>
  <c r="E70" i="19"/>
  <c r="D49" i="19"/>
  <c r="D48" i="19"/>
  <c r="D47" i="19"/>
  <c r="D46" i="19"/>
  <c r="D45" i="19"/>
  <c r="I100" i="1" s="1"/>
  <c r="D44" i="19"/>
  <c r="I39" i="1" s="1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H15" i="19"/>
  <c r="D14" i="19"/>
  <c r="D13" i="19"/>
  <c r="F12" i="19"/>
  <c r="F11" i="19" s="1"/>
  <c r="D9" i="19"/>
  <c r="I9" i="1" l="1"/>
  <c r="I11" i="1"/>
  <c r="I109" i="1"/>
  <c r="I57" i="1"/>
  <c r="I110" i="1"/>
  <c r="I17" i="1"/>
  <c r="I46" i="1"/>
  <c r="I19" i="1"/>
  <c r="I116" i="1"/>
  <c r="I49" i="1"/>
  <c r="I117" i="1"/>
  <c r="I119" i="1"/>
  <c r="I41" i="1"/>
  <c r="I42" i="1"/>
  <c r="I14" i="1"/>
  <c r="I30" i="1"/>
  <c r="J146" i="1"/>
  <c r="J152" i="1"/>
  <c r="J153" i="1"/>
  <c r="J26" i="1"/>
  <c r="J96" i="1"/>
  <c r="J15" i="1"/>
  <c r="J30" i="1"/>
  <c r="J156" i="1"/>
  <c r="I10" i="1"/>
  <c r="I107" i="1"/>
  <c r="I12" i="1"/>
  <c r="I58" i="1"/>
  <c r="I45" i="1"/>
  <c r="I111" i="1"/>
  <c r="I113" i="1"/>
  <c r="I60" i="1"/>
  <c r="I61" i="1"/>
  <c r="I50" i="1"/>
  <c r="I118" i="1"/>
  <c r="I31" i="1"/>
  <c r="I53" i="1"/>
  <c r="I26" i="1"/>
  <c r="I115" i="1"/>
  <c r="J148" i="1"/>
  <c r="J14" i="1"/>
  <c r="J35" i="1"/>
  <c r="J142" i="1"/>
  <c r="J141" i="1"/>
  <c r="J52" i="1"/>
  <c r="J42" i="1"/>
  <c r="J53" i="1"/>
  <c r="G6" i="19"/>
  <c r="D10" i="19"/>
  <c r="D8" i="19" s="1"/>
  <c r="I136" i="1"/>
  <c r="D15" i="19"/>
  <c r="I105" i="1"/>
  <c r="F6" i="19"/>
  <c r="H6" i="19"/>
  <c r="E8" i="19"/>
  <c r="E6" i="19" s="1"/>
  <c r="I135" i="1"/>
  <c r="D12" i="19"/>
  <c r="D11" i="19" s="1"/>
  <c r="J101" i="1"/>
  <c r="D70" i="19"/>
  <c r="I156" i="1" l="1"/>
  <c r="D6" i="19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40" i="15"/>
  <c r="F8" i="5" l="1"/>
  <c r="F6" i="5" s="1"/>
  <c r="G8" i="5"/>
  <c r="G6" i="5" s="1"/>
  <c r="H8" i="5"/>
  <c r="H6" i="5" s="1"/>
  <c r="I8" i="5"/>
  <c r="E8" i="5"/>
  <c r="D9" i="15" l="1"/>
  <c r="D10" i="7" l="1"/>
  <c r="D11" i="7" l="1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I9" i="7"/>
  <c r="I7" i="7" s="1"/>
  <c r="H9" i="7"/>
  <c r="H7" i="7" s="1"/>
  <c r="J8" i="1" l="1"/>
  <c r="J6" i="1" s="1"/>
  <c r="I8" i="1" l="1"/>
  <c r="I6" i="1" s="1"/>
  <c r="D52" i="5" l="1"/>
  <c r="D42" i="5" l="1"/>
  <c r="D9" i="5" l="1"/>
  <c r="D7" i="5" l="1"/>
  <c r="D10" i="5" l="1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3" i="5"/>
  <c r="D44" i="5"/>
  <c r="D45" i="5"/>
  <c r="D46" i="5"/>
  <c r="D47" i="5"/>
  <c r="D48" i="5"/>
  <c r="D49" i="5"/>
  <c r="D50" i="5"/>
  <c r="D51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E137" i="10" l="1"/>
  <c r="I137" i="10"/>
  <c r="E6" i="15" l="1"/>
  <c r="D8" i="7" l="1"/>
  <c r="D8" i="15" l="1"/>
  <c r="D10" i="15" l="1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I6" i="5" l="1"/>
  <c r="E8" i="11"/>
  <c r="E6" i="11" s="1"/>
  <c r="F8" i="11"/>
  <c r="F6" i="11" s="1"/>
  <c r="G8" i="11"/>
  <c r="G6" i="11" s="1"/>
  <c r="D8" i="11" l="1"/>
  <c r="D6" i="11" l="1"/>
  <c r="F34" i="10" l="1"/>
  <c r="D156" i="10" l="1"/>
  <c r="D155" i="10"/>
  <c r="D154" i="10"/>
  <c r="D153" i="10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I8" i="10"/>
  <c r="H8" i="10"/>
  <c r="H6" i="10" s="1"/>
  <c r="G8" i="10"/>
  <c r="G6" i="10" s="1"/>
  <c r="F8" i="10"/>
  <c r="F6" i="10" s="1"/>
  <c r="E8" i="10"/>
  <c r="E6" i="10" s="1"/>
  <c r="D8" i="4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H8" i="3"/>
  <c r="H6" i="3" s="1"/>
  <c r="G8" i="3"/>
  <c r="G6" i="3" s="1"/>
  <c r="F8" i="3"/>
  <c r="F6" i="3" s="1"/>
  <c r="D7" i="3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K8" i="2"/>
  <c r="K6" i="2" s="1"/>
  <c r="J8" i="2"/>
  <c r="J6" i="2" s="1"/>
  <c r="I8" i="2"/>
  <c r="I6" i="2" s="1"/>
  <c r="H8" i="2"/>
  <c r="H6" i="2" s="1"/>
  <c r="G8" i="2"/>
  <c r="F8" i="2"/>
  <c r="E8" i="2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H9" i="14"/>
  <c r="H7" i="14" s="1"/>
  <c r="F9" i="14"/>
  <c r="F7" i="14" s="1"/>
  <c r="E9" i="14"/>
  <c r="E7" i="14" s="1"/>
  <c r="E8" i="9"/>
  <c r="E6" i="9" s="1"/>
  <c r="D8" i="9"/>
  <c r="J9" i="7"/>
  <c r="J7" i="7" s="1"/>
  <c r="G9" i="7"/>
  <c r="G7" i="7" s="1"/>
  <c r="F9" i="7"/>
  <c r="F7" i="7" s="1"/>
  <c r="E9" i="7"/>
  <c r="E7" i="7" s="1"/>
  <c r="I7" i="15"/>
  <c r="I5" i="15" s="1"/>
  <c r="H7" i="15"/>
  <c r="H5" i="15" s="1"/>
  <c r="G7" i="15"/>
  <c r="G5" i="15" s="1"/>
  <c r="F7" i="15"/>
  <c r="F5" i="15" s="1"/>
  <c r="E7" i="15"/>
  <c r="E5" i="15" s="1"/>
  <c r="D7" i="15"/>
  <c r="D5" i="15" l="1"/>
  <c r="D6" i="9"/>
  <c r="D6" i="4"/>
  <c r="I6" i="10"/>
  <c r="D8" i="10"/>
  <c r="D9" i="7"/>
  <c r="D7" i="7" s="1"/>
  <c r="G9" i="14"/>
  <c r="G7" i="14" s="1"/>
  <c r="F6" i="2"/>
  <c r="E6" i="2"/>
  <c r="G6" i="2"/>
  <c r="D8" i="2"/>
  <c r="D8" i="3"/>
  <c r="D6" i="3" s="1"/>
  <c r="D7" i="2"/>
  <c r="E8" i="3"/>
  <c r="E6" i="3" s="1"/>
  <c r="D7" i="10"/>
  <c r="D6" i="10" l="1"/>
  <c r="D6" i="2"/>
  <c r="E7" i="1" l="1"/>
  <c r="G7" i="1"/>
  <c r="F7" i="1" l="1"/>
  <c r="D7" i="1"/>
  <c r="H7" i="1" l="1"/>
  <c r="K7" i="1" s="1"/>
  <c r="E13" i="1" l="1"/>
  <c r="E10" i="1"/>
  <c r="E12" i="1"/>
  <c r="E14" i="1"/>
  <c r="E16" i="1"/>
  <c r="E18" i="1"/>
  <c r="E20" i="1"/>
  <c r="E22" i="1"/>
  <c r="E24" i="1"/>
  <c r="E26" i="1"/>
  <c r="E28" i="1"/>
  <c r="E30" i="1"/>
  <c r="E32" i="1"/>
  <c r="E34" i="1"/>
  <c r="E36" i="1"/>
  <c r="E38" i="1"/>
  <c r="E40" i="1"/>
  <c r="E42" i="1"/>
  <c r="E44" i="1"/>
  <c r="E46" i="1"/>
  <c r="E48" i="1"/>
  <c r="E50" i="1"/>
  <c r="E52" i="1"/>
  <c r="E54" i="1"/>
  <c r="E56" i="1"/>
  <c r="E58" i="1"/>
  <c r="E60" i="1"/>
  <c r="E62" i="1"/>
  <c r="E64" i="1"/>
  <c r="E66" i="1"/>
  <c r="E68" i="1"/>
  <c r="E70" i="1"/>
  <c r="E72" i="1"/>
  <c r="E74" i="1"/>
  <c r="E76" i="1"/>
  <c r="E78" i="1"/>
  <c r="E80" i="1"/>
  <c r="E82" i="1"/>
  <c r="E84" i="1"/>
  <c r="E86" i="1"/>
  <c r="E88" i="1"/>
  <c r="E90" i="1"/>
  <c r="E92" i="1"/>
  <c r="E94" i="1"/>
  <c r="E96" i="1"/>
  <c r="E98" i="1"/>
  <c r="E100" i="1"/>
  <c r="E102" i="1"/>
  <c r="E104" i="1"/>
  <c r="E106" i="1"/>
  <c r="E108" i="1"/>
  <c r="E110" i="1"/>
  <c r="E112" i="1"/>
  <c r="E114" i="1"/>
  <c r="E116" i="1"/>
  <c r="E118" i="1"/>
  <c r="E120" i="1"/>
  <c r="E122" i="1"/>
  <c r="E124" i="1"/>
  <c r="E126" i="1"/>
  <c r="E128" i="1"/>
  <c r="E130" i="1"/>
  <c r="E132" i="1"/>
  <c r="E134" i="1"/>
  <c r="E136" i="1"/>
  <c r="E138" i="1"/>
  <c r="E140" i="1"/>
  <c r="E142" i="1"/>
  <c r="E144" i="1"/>
  <c r="E146" i="1"/>
  <c r="E148" i="1"/>
  <c r="E150" i="1"/>
  <c r="E152" i="1"/>
  <c r="E154" i="1"/>
  <c r="E156" i="1"/>
  <c r="E11" i="1"/>
  <c r="E15" i="1"/>
  <c r="E17" i="1"/>
  <c r="E19" i="1"/>
  <c r="E21" i="1"/>
  <c r="E23" i="1"/>
  <c r="E25" i="1"/>
  <c r="E27" i="1"/>
  <c r="E29" i="1"/>
  <c r="E31" i="1"/>
  <c r="E33" i="1"/>
  <c r="E35" i="1"/>
  <c r="E37" i="1"/>
  <c r="E39" i="1"/>
  <c r="E41" i="1"/>
  <c r="E43" i="1"/>
  <c r="E45" i="1"/>
  <c r="E47" i="1"/>
  <c r="E49" i="1"/>
  <c r="E51" i="1"/>
  <c r="E53" i="1"/>
  <c r="E55" i="1"/>
  <c r="E57" i="1"/>
  <c r="E59" i="1"/>
  <c r="E61" i="1"/>
  <c r="E63" i="1"/>
  <c r="E65" i="1"/>
  <c r="E67" i="1"/>
  <c r="E69" i="1"/>
  <c r="E71" i="1"/>
  <c r="E73" i="1"/>
  <c r="E75" i="1"/>
  <c r="E77" i="1"/>
  <c r="E79" i="1"/>
  <c r="E81" i="1"/>
  <c r="E83" i="1"/>
  <c r="E85" i="1"/>
  <c r="E87" i="1"/>
  <c r="E89" i="1"/>
  <c r="E91" i="1"/>
  <c r="E93" i="1"/>
  <c r="E95" i="1"/>
  <c r="E97" i="1"/>
  <c r="E99" i="1"/>
  <c r="E101" i="1"/>
  <c r="E103" i="1"/>
  <c r="E105" i="1"/>
  <c r="E107" i="1"/>
  <c r="E109" i="1"/>
  <c r="E111" i="1"/>
  <c r="E113" i="1"/>
  <c r="E115" i="1"/>
  <c r="E117" i="1"/>
  <c r="E119" i="1"/>
  <c r="E121" i="1"/>
  <c r="E123" i="1"/>
  <c r="E125" i="1"/>
  <c r="E127" i="1"/>
  <c r="E129" i="1"/>
  <c r="E131" i="1"/>
  <c r="E133" i="1"/>
  <c r="E135" i="1"/>
  <c r="E137" i="1"/>
  <c r="E139" i="1"/>
  <c r="E141" i="1"/>
  <c r="E143" i="1"/>
  <c r="E145" i="1"/>
  <c r="E147" i="1"/>
  <c r="E149" i="1"/>
  <c r="E151" i="1"/>
  <c r="E153" i="1"/>
  <c r="E155" i="1"/>
  <c r="E9" i="1"/>
  <c r="E8" i="1" l="1"/>
  <c r="E6" i="1" s="1"/>
  <c r="F12" i="1" l="1"/>
  <c r="F20" i="1"/>
  <c r="F28" i="1"/>
  <c r="F32" i="1"/>
  <c r="F11" i="1"/>
  <c r="F13" i="1"/>
  <c r="F15" i="1"/>
  <c r="F17" i="1"/>
  <c r="F19" i="1"/>
  <c r="F23" i="1"/>
  <c r="F25" i="1"/>
  <c r="F27" i="1"/>
  <c r="F29" i="1"/>
  <c r="F31" i="1"/>
  <c r="F33" i="1"/>
  <c r="F35" i="1"/>
  <c r="F37" i="1"/>
  <c r="F39" i="1"/>
  <c r="F41" i="1"/>
  <c r="F43" i="1"/>
  <c r="F45" i="1"/>
  <c r="F47" i="1"/>
  <c r="F49" i="1"/>
  <c r="F51" i="1"/>
  <c r="F53" i="1"/>
  <c r="F55" i="1"/>
  <c r="F16" i="1"/>
  <c r="F24" i="1"/>
  <c r="F36" i="1"/>
  <c r="F40" i="1"/>
  <c r="F44" i="1"/>
  <c r="F48" i="1"/>
  <c r="F52" i="1"/>
  <c r="F9" i="1"/>
  <c r="F10" i="1"/>
  <c r="F14" i="1"/>
  <c r="F18" i="1"/>
  <c r="F26" i="1"/>
  <c r="F30" i="1"/>
  <c r="F34" i="1"/>
  <c r="F38" i="1"/>
  <c r="F42" i="1"/>
  <c r="F46" i="1"/>
  <c r="F50" i="1"/>
  <c r="F54" i="1"/>
  <c r="F56" i="1"/>
  <c r="F60" i="1"/>
  <c r="F68" i="1"/>
  <c r="F72" i="1"/>
  <c r="F76" i="1"/>
  <c r="F80" i="1"/>
  <c r="F88" i="1"/>
  <c r="F92" i="1"/>
  <c r="F96" i="1"/>
  <c r="F100" i="1"/>
  <c r="F104" i="1"/>
  <c r="F108" i="1"/>
  <c r="F112" i="1"/>
  <c r="F116" i="1"/>
  <c r="F120" i="1"/>
  <c r="F124" i="1"/>
  <c r="F128" i="1"/>
  <c r="F132" i="1"/>
  <c r="F136" i="1"/>
  <c r="F140" i="1"/>
  <c r="F144" i="1"/>
  <c r="F148" i="1"/>
  <c r="F152" i="1"/>
  <c r="F156" i="1"/>
  <c r="F58" i="1"/>
  <c r="F70" i="1"/>
  <c r="F62" i="1"/>
  <c r="F66" i="1"/>
  <c r="F74" i="1"/>
  <c r="F78" i="1"/>
  <c r="F82" i="1"/>
  <c r="F90" i="1"/>
  <c r="F94" i="1"/>
  <c r="F98" i="1"/>
  <c r="F102" i="1"/>
  <c r="F106" i="1"/>
  <c r="F110" i="1"/>
  <c r="F114" i="1"/>
  <c r="F118" i="1"/>
  <c r="F122" i="1"/>
  <c r="F126" i="1"/>
  <c r="F130" i="1"/>
  <c r="F134" i="1"/>
  <c r="F138" i="1"/>
  <c r="F142" i="1"/>
  <c r="F146" i="1"/>
  <c r="F150" i="1"/>
  <c r="F154" i="1"/>
  <c r="F59" i="1"/>
  <c r="F63" i="1"/>
  <c r="F67" i="1"/>
  <c r="F71" i="1"/>
  <c r="F75" i="1"/>
  <c r="F79" i="1"/>
  <c r="F83" i="1"/>
  <c r="F87" i="1"/>
  <c r="F91" i="1"/>
  <c r="F95" i="1"/>
  <c r="F99" i="1"/>
  <c r="F103" i="1"/>
  <c r="F107" i="1"/>
  <c r="F111" i="1"/>
  <c r="F115" i="1"/>
  <c r="F119" i="1"/>
  <c r="F123" i="1"/>
  <c r="F127" i="1"/>
  <c r="F131" i="1"/>
  <c r="F135" i="1"/>
  <c r="F139" i="1"/>
  <c r="F143" i="1"/>
  <c r="F147" i="1"/>
  <c r="F151" i="1"/>
  <c r="F155" i="1"/>
  <c r="F57" i="1"/>
  <c r="F61" i="1"/>
  <c r="F69" i="1"/>
  <c r="F73" i="1"/>
  <c r="F77" i="1"/>
  <c r="F81" i="1"/>
  <c r="F89" i="1"/>
  <c r="F93" i="1"/>
  <c r="F97" i="1"/>
  <c r="F101" i="1"/>
  <c r="F105" i="1"/>
  <c r="F109" i="1"/>
  <c r="F113" i="1"/>
  <c r="F117" i="1"/>
  <c r="F121" i="1"/>
  <c r="F125" i="1"/>
  <c r="F129" i="1"/>
  <c r="F133" i="1"/>
  <c r="F137" i="1"/>
  <c r="F141" i="1"/>
  <c r="F145" i="1"/>
  <c r="F149" i="1"/>
  <c r="F153" i="1"/>
  <c r="G154" i="1" l="1"/>
  <c r="G155" i="1"/>
  <c r="G153" i="1"/>
  <c r="G151" i="1"/>
  <c r="G149" i="1"/>
  <c r="G147" i="1"/>
  <c r="G145" i="1"/>
  <c r="G143" i="1"/>
  <c r="G141" i="1"/>
  <c r="G139" i="1"/>
  <c r="G137" i="1"/>
  <c r="G135" i="1"/>
  <c r="G133" i="1"/>
  <c r="G131" i="1"/>
  <c r="G129" i="1"/>
  <c r="G127" i="1"/>
  <c r="G125" i="1"/>
  <c r="G123" i="1"/>
  <c r="G121" i="1"/>
  <c r="G119" i="1"/>
  <c r="G117" i="1"/>
  <c r="G115" i="1"/>
  <c r="G113" i="1"/>
  <c r="G111" i="1"/>
  <c r="G109" i="1"/>
  <c r="G107" i="1"/>
  <c r="G105" i="1"/>
  <c r="G103" i="1"/>
  <c r="G101" i="1"/>
  <c r="G99" i="1"/>
  <c r="G97" i="1"/>
  <c r="G95" i="1"/>
  <c r="G93" i="1"/>
  <c r="G91" i="1"/>
  <c r="G89" i="1"/>
  <c r="G87" i="1"/>
  <c r="G85" i="1"/>
  <c r="G83" i="1"/>
  <c r="G81" i="1"/>
  <c r="G79" i="1"/>
  <c r="G77" i="1"/>
  <c r="G75" i="1"/>
  <c r="G73" i="1"/>
  <c r="G71" i="1"/>
  <c r="G69" i="1"/>
  <c r="G67" i="1"/>
  <c r="G65" i="1"/>
  <c r="G63" i="1"/>
  <c r="G61" i="1"/>
  <c r="G59" i="1"/>
  <c r="G57" i="1"/>
  <c r="G55" i="1"/>
  <c r="G53" i="1"/>
  <c r="G51" i="1"/>
  <c r="G49" i="1"/>
  <c r="G47" i="1"/>
  <c r="G45" i="1"/>
  <c r="G43" i="1"/>
  <c r="G41" i="1"/>
  <c r="G39" i="1"/>
  <c r="G37" i="1"/>
  <c r="G35" i="1"/>
  <c r="G33" i="1"/>
  <c r="G31" i="1"/>
  <c r="G29" i="1"/>
  <c r="G27" i="1"/>
  <c r="G25" i="1"/>
  <c r="G23" i="1"/>
  <c r="G21" i="1"/>
  <c r="G19" i="1"/>
  <c r="G17" i="1"/>
  <c r="G15" i="1"/>
  <c r="G13" i="1"/>
  <c r="G11" i="1"/>
  <c r="G156" i="1"/>
  <c r="G152" i="1"/>
  <c r="G150" i="1"/>
  <c r="G148" i="1"/>
  <c r="G146" i="1"/>
  <c r="G144" i="1"/>
  <c r="G142" i="1"/>
  <c r="G140" i="1"/>
  <c r="G138" i="1"/>
  <c r="G136" i="1"/>
  <c r="G134" i="1"/>
  <c r="G132" i="1"/>
  <c r="G130" i="1"/>
  <c r="G128" i="1"/>
  <c r="G126" i="1"/>
  <c r="G124" i="1"/>
  <c r="G122" i="1"/>
  <c r="G120" i="1"/>
  <c r="G118" i="1"/>
  <c r="G116" i="1"/>
  <c r="G114" i="1"/>
  <c r="G112" i="1"/>
  <c r="G110" i="1"/>
  <c r="G108" i="1"/>
  <c r="G106" i="1"/>
  <c r="G104" i="1"/>
  <c r="G102" i="1"/>
  <c r="G100" i="1"/>
  <c r="G98" i="1"/>
  <c r="G96" i="1"/>
  <c r="G94" i="1"/>
  <c r="G92" i="1"/>
  <c r="G90" i="1"/>
  <c r="G88" i="1"/>
  <c r="G86" i="1"/>
  <c r="G84" i="1"/>
  <c r="G82" i="1"/>
  <c r="G80" i="1"/>
  <c r="G78" i="1"/>
  <c r="G76" i="1"/>
  <c r="G74" i="1"/>
  <c r="G72" i="1"/>
  <c r="G70" i="1"/>
  <c r="G68" i="1"/>
  <c r="G66" i="1"/>
  <c r="G64" i="1"/>
  <c r="G62" i="1"/>
  <c r="G60" i="1"/>
  <c r="G58" i="1"/>
  <c r="G56" i="1"/>
  <c r="G54" i="1"/>
  <c r="G52" i="1"/>
  <c r="G50" i="1"/>
  <c r="G48" i="1"/>
  <c r="G46" i="1"/>
  <c r="G44" i="1"/>
  <c r="G42" i="1"/>
  <c r="G40" i="1"/>
  <c r="G38" i="1"/>
  <c r="G36" i="1"/>
  <c r="G34" i="1"/>
  <c r="G32" i="1"/>
  <c r="G30" i="1"/>
  <c r="G28" i="1"/>
  <c r="G26" i="1"/>
  <c r="G24" i="1"/>
  <c r="G22" i="1"/>
  <c r="G20" i="1"/>
  <c r="G18" i="1"/>
  <c r="G16" i="1"/>
  <c r="G14" i="1"/>
  <c r="G12" i="1"/>
  <c r="G10" i="1"/>
  <c r="G9" i="1"/>
  <c r="G8" i="1" l="1"/>
  <c r="G6" i="1" s="1"/>
  <c r="D9" i="1" l="1"/>
  <c r="D154" i="1"/>
  <c r="D150" i="1"/>
  <c r="D146" i="1"/>
  <c r="D134" i="1"/>
  <c r="D130" i="1"/>
  <c r="D122" i="1"/>
  <c r="D118" i="1"/>
  <c r="D110" i="1"/>
  <c r="D102" i="1"/>
  <c r="D98" i="1"/>
  <c r="D90" i="1"/>
  <c r="D86" i="1"/>
  <c r="D78" i="1"/>
  <c r="D74" i="1"/>
  <c r="D70" i="1"/>
  <c r="D62" i="1"/>
  <c r="D58" i="1"/>
  <c r="D50" i="1"/>
  <c r="D46" i="1"/>
  <c r="D38" i="1"/>
  <c r="D26" i="1"/>
  <c r="D149" i="1"/>
  <c r="D141" i="1"/>
  <c r="D137" i="1"/>
  <c r="D129" i="1"/>
  <c r="D121" i="1"/>
  <c r="D117" i="1"/>
  <c r="D109" i="1"/>
  <c r="D105" i="1"/>
  <c r="D97" i="1"/>
  <c r="D93" i="1"/>
  <c r="D85" i="1"/>
  <c r="D81" i="1"/>
  <c r="D77" i="1"/>
  <c r="D73" i="1"/>
  <c r="D69" i="1"/>
  <c r="D65" i="1"/>
  <c r="D61" i="1"/>
  <c r="D57" i="1"/>
  <c r="D53" i="1"/>
  <c r="D49" i="1"/>
  <c r="D45" i="1"/>
  <c r="D41" i="1"/>
  <c r="D37" i="1"/>
  <c r="D33" i="1"/>
  <c r="D29" i="1"/>
  <c r="D25" i="1"/>
  <c r="D21" i="1"/>
  <c r="D17" i="1"/>
  <c r="D13" i="1"/>
  <c r="D156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D100" i="1"/>
  <c r="D96" i="1"/>
  <c r="D92" i="1"/>
  <c r="D88" i="1"/>
  <c r="D84" i="1"/>
  <c r="D80" i="1"/>
  <c r="D76" i="1"/>
  <c r="D72" i="1"/>
  <c r="D68" i="1"/>
  <c r="D64" i="1"/>
  <c r="D60" i="1"/>
  <c r="D56" i="1"/>
  <c r="D52" i="1"/>
  <c r="D48" i="1"/>
  <c r="D44" i="1"/>
  <c r="D40" i="1"/>
  <c r="D36" i="1"/>
  <c r="D32" i="1"/>
  <c r="D28" i="1"/>
  <c r="D24" i="1"/>
  <c r="D20" i="1"/>
  <c r="D16" i="1"/>
  <c r="D12" i="1"/>
  <c r="D138" i="1"/>
  <c r="D126" i="1"/>
  <c r="D114" i="1"/>
  <c r="D106" i="1"/>
  <c r="D94" i="1"/>
  <c r="D82" i="1"/>
  <c r="D66" i="1"/>
  <c r="D54" i="1"/>
  <c r="D42" i="1"/>
  <c r="D34" i="1"/>
  <c r="D30" i="1"/>
  <c r="D22" i="1"/>
  <c r="D18" i="1"/>
  <c r="D14" i="1"/>
  <c r="D10" i="1"/>
  <c r="D153" i="1"/>
  <c r="D145" i="1"/>
  <c r="D133" i="1"/>
  <c r="D125" i="1"/>
  <c r="D113" i="1"/>
  <c r="D101" i="1"/>
  <c r="D89" i="1"/>
  <c r="D155" i="1"/>
  <c r="D151" i="1"/>
  <c r="D147" i="1"/>
  <c r="D143" i="1"/>
  <c r="D139" i="1"/>
  <c r="D135" i="1"/>
  <c r="D131" i="1"/>
  <c r="D127" i="1"/>
  <c r="D123" i="1"/>
  <c r="D119" i="1"/>
  <c r="D115" i="1"/>
  <c r="D111" i="1"/>
  <c r="D107" i="1"/>
  <c r="D103" i="1"/>
  <c r="D99" i="1"/>
  <c r="D95" i="1"/>
  <c r="D91" i="1"/>
  <c r="D87" i="1"/>
  <c r="D83" i="1"/>
  <c r="D79" i="1"/>
  <c r="D75" i="1"/>
  <c r="D71" i="1"/>
  <c r="D67" i="1"/>
  <c r="D63" i="1"/>
  <c r="D59" i="1"/>
  <c r="D55" i="1"/>
  <c r="D51" i="1"/>
  <c r="D47" i="1"/>
  <c r="D39" i="1"/>
  <c r="D35" i="1"/>
  <c r="D31" i="1"/>
  <c r="D27" i="1"/>
  <c r="D23" i="1"/>
  <c r="D19" i="1"/>
  <c r="D15" i="1"/>
  <c r="D11" i="1"/>
  <c r="H11" i="1" l="1"/>
  <c r="K11" i="1" s="1"/>
  <c r="H27" i="1"/>
  <c r="K27" i="1" s="1"/>
  <c r="H59" i="1"/>
  <c r="K59" i="1" s="1"/>
  <c r="H75" i="1"/>
  <c r="K75" i="1" s="1"/>
  <c r="H91" i="1"/>
  <c r="K91" i="1" s="1"/>
  <c r="H107" i="1"/>
  <c r="K107" i="1" s="1"/>
  <c r="H123" i="1"/>
  <c r="K123" i="1" s="1"/>
  <c r="H139" i="1"/>
  <c r="K139" i="1" s="1"/>
  <c r="H155" i="1"/>
  <c r="K155" i="1" s="1"/>
  <c r="H125" i="1"/>
  <c r="K125" i="1" s="1"/>
  <c r="H30" i="1"/>
  <c r="K30" i="1" s="1"/>
  <c r="H66" i="1"/>
  <c r="K66" i="1" s="1"/>
  <c r="H114" i="1"/>
  <c r="K114" i="1" s="1"/>
  <c r="H16" i="1"/>
  <c r="K16" i="1" s="1"/>
  <c r="H32" i="1"/>
  <c r="K32" i="1" s="1"/>
  <c r="H48" i="1"/>
  <c r="K48" i="1" s="1"/>
  <c r="H80" i="1"/>
  <c r="K80" i="1" s="1"/>
  <c r="H96" i="1"/>
  <c r="K96" i="1" s="1"/>
  <c r="H112" i="1"/>
  <c r="K112" i="1" s="1"/>
  <c r="H128" i="1"/>
  <c r="K128" i="1" s="1"/>
  <c r="H144" i="1"/>
  <c r="K144" i="1" s="1"/>
  <c r="H13" i="1"/>
  <c r="K13" i="1" s="1"/>
  <c r="H29" i="1"/>
  <c r="K29" i="1" s="1"/>
  <c r="H45" i="1"/>
  <c r="K45" i="1" s="1"/>
  <c r="H61" i="1"/>
  <c r="K61" i="1" s="1"/>
  <c r="H77" i="1"/>
  <c r="K77" i="1" s="1"/>
  <c r="H97" i="1"/>
  <c r="K97" i="1" s="1"/>
  <c r="H121" i="1"/>
  <c r="K121" i="1" s="1"/>
  <c r="H149" i="1"/>
  <c r="K149" i="1" s="1"/>
  <c r="H50" i="1"/>
  <c r="K50" i="1" s="1"/>
  <c r="H74" i="1"/>
  <c r="K74" i="1" s="1"/>
  <c r="H98" i="1"/>
  <c r="K98" i="1" s="1"/>
  <c r="H122" i="1"/>
  <c r="K122" i="1" s="1"/>
  <c r="H146" i="1"/>
  <c r="K146" i="1" s="1"/>
  <c r="H15" i="1"/>
  <c r="K15" i="1" s="1"/>
  <c r="H31" i="1"/>
  <c r="K31" i="1" s="1"/>
  <c r="H47" i="1"/>
  <c r="K47" i="1" s="1"/>
  <c r="H63" i="1"/>
  <c r="K63" i="1" s="1"/>
  <c r="H79" i="1"/>
  <c r="K79" i="1" s="1"/>
  <c r="H95" i="1"/>
  <c r="K95" i="1" s="1"/>
  <c r="H111" i="1"/>
  <c r="K111" i="1" s="1"/>
  <c r="H127" i="1"/>
  <c r="K127" i="1" s="1"/>
  <c r="H143" i="1"/>
  <c r="K143" i="1" s="1"/>
  <c r="H89" i="1"/>
  <c r="K89" i="1" s="1"/>
  <c r="H133" i="1"/>
  <c r="K133" i="1" s="1"/>
  <c r="H14" i="1"/>
  <c r="K14" i="1" s="1"/>
  <c r="H34" i="1"/>
  <c r="K34" i="1" s="1"/>
  <c r="H82" i="1"/>
  <c r="K82" i="1" s="1"/>
  <c r="H126" i="1"/>
  <c r="K126" i="1" s="1"/>
  <c r="H20" i="1"/>
  <c r="K20" i="1" s="1"/>
  <c r="H36" i="1"/>
  <c r="K36" i="1" s="1"/>
  <c r="H52" i="1"/>
  <c r="K52" i="1" s="1"/>
  <c r="H68" i="1"/>
  <c r="K68" i="1" s="1"/>
  <c r="H100" i="1"/>
  <c r="K100" i="1" s="1"/>
  <c r="H116" i="1"/>
  <c r="K116" i="1" s="1"/>
  <c r="H132" i="1"/>
  <c r="K132" i="1" s="1"/>
  <c r="H148" i="1"/>
  <c r="K148" i="1" s="1"/>
  <c r="H17" i="1"/>
  <c r="K17" i="1" s="1"/>
  <c r="H33" i="1"/>
  <c r="K33" i="1" s="1"/>
  <c r="H49" i="1"/>
  <c r="K49" i="1" s="1"/>
  <c r="H81" i="1"/>
  <c r="K81" i="1" s="1"/>
  <c r="H105" i="1"/>
  <c r="K105" i="1" s="1"/>
  <c r="H129" i="1"/>
  <c r="K129" i="1" s="1"/>
  <c r="H26" i="1"/>
  <c r="K26" i="1" s="1"/>
  <c r="H58" i="1"/>
  <c r="K58" i="1" s="1"/>
  <c r="H78" i="1"/>
  <c r="K78" i="1" s="1"/>
  <c r="H102" i="1"/>
  <c r="K102" i="1" s="1"/>
  <c r="H130" i="1"/>
  <c r="K130" i="1" s="1"/>
  <c r="H150" i="1"/>
  <c r="K150" i="1" s="1"/>
  <c r="H19" i="1"/>
  <c r="K19" i="1" s="1"/>
  <c r="H35" i="1"/>
  <c r="K35" i="1" s="1"/>
  <c r="H51" i="1"/>
  <c r="K51" i="1" s="1"/>
  <c r="H67" i="1"/>
  <c r="K67" i="1" s="1"/>
  <c r="H83" i="1"/>
  <c r="K83" i="1" s="1"/>
  <c r="H99" i="1"/>
  <c r="K99" i="1" s="1"/>
  <c r="H115" i="1"/>
  <c r="K115" i="1" s="1"/>
  <c r="H131" i="1"/>
  <c r="K131" i="1" s="1"/>
  <c r="H147" i="1"/>
  <c r="K147" i="1" s="1"/>
  <c r="H101" i="1"/>
  <c r="K101" i="1" s="1"/>
  <c r="H145" i="1"/>
  <c r="K145" i="1" s="1"/>
  <c r="H18" i="1"/>
  <c r="K18" i="1" s="1"/>
  <c r="H42" i="1"/>
  <c r="K42" i="1" s="1"/>
  <c r="H94" i="1"/>
  <c r="K94" i="1" s="1"/>
  <c r="H138" i="1"/>
  <c r="K138" i="1" s="1"/>
  <c r="H24" i="1"/>
  <c r="K24" i="1" s="1"/>
  <c r="H40" i="1"/>
  <c r="K40" i="1" s="1"/>
  <c r="H56" i="1"/>
  <c r="K56" i="1" s="1"/>
  <c r="H72" i="1"/>
  <c r="K72" i="1" s="1"/>
  <c r="H88" i="1"/>
  <c r="K88" i="1" s="1"/>
  <c r="H104" i="1"/>
  <c r="K104" i="1" s="1"/>
  <c r="H120" i="1"/>
  <c r="K120" i="1" s="1"/>
  <c r="H136" i="1"/>
  <c r="K136" i="1" s="1"/>
  <c r="H152" i="1"/>
  <c r="K152" i="1" s="1"/>
  <c r="H37" i="1"/>
  <c r="K37" i="1" s="1"/>
  <c r="H53" i="1"/>
  <c r="K53" i="1" s="1"/>
  <c r="H69" i="1"/>
  <c r="K69" i="1" s="1"/>
  <c r="H109" i="1"/>
  <c r="K109" i="1" s="1"/>
  <c r="H137" i="1"/>
  <c r="K137" i="1" s="1"/>
  <c r="H38" i="1"/>
  <c r="K38" i="1" s="1"/>
  <c r="H62" i="1"/>
  <c r="K62" i="1" s="1"/>
  <c r="H110" i="1"/>
  <c r="K110" i="1" s="1"/>
  <c r="H134" i="1"/>
  <c r="K134" i="1" s="1"/>
  <c r="H154" i="1"/>
  <c r="K154" i="1" s="1"/>
  <c r="H23" i="1"/>
  <c r="K23" i="1" s="1"/>
  <c r="H39" i="1"/>
  <c r="K39" i="1" s="1"/>
  <c r="H55" i="1"/>
  <c r="K55" i="1" s="1"/>
  <c r="H71" i="1"/>
  <c r="K71" i="1" s="1"/>
  <c r="H87" i="1"/>
  <c r="K87" i="1" s="1"/>
  <c r="H103" i="1"/>
  <c r="K103" i="1" s="1"/>
  <c r="H119" i="1"/>
  <c r="K119" i="1" s="1"/>
  <c r="H135" i="1"/>
  <c r="K135" i="1" s="1"/>
  <c r="H151" i="1"/>
  <c r="K151" i="1" s="1"/>
  <c r="H113" i="1"/>
  <c r="K113" i="1" s="1"/>
  <c r="H153" i="1"/>
  <c r="K153" i="1" s="1"/>
  <c r="H54" i="1"/>
  <c r="K54" i="1" s="1"/>
  <c r="H106" i="1"/>
  <c r="K106" i="1" s="1"/>
  <c r="H12" i="1"/>
  <c r="K12" i="1" s="1"/>
  <c r="H28" i="1"/>
  <c r="K28" i="1" s="1"/>
  <c r="H44" i="1"/>
  <c r="K44" i="1" s="1"/>
  <c r="H60" i="1"/>
  <c r="K60" i="1" s="1"/>
  <c r="H76" i="1"/>
  <c r="K76" i="1" s="1"/>
  <c r="H92" i="1"/>
  <c r="K92" i="1" s="1"/>
  <c r="H108" i="1"/>
  <c r="K108" i="1" s="1"/>
  <c r="H124" i="1"/>
  <c r="K124" i="1" s="1"/>
  <c r="H140" i="1"/>
  <c r="K140" i="1" s="1"/>
  <c r="H156" i="1"/>
  <c r="K156" i="1" s="1"/>
  <c r="H25" i="1"/>
  <c r="K25" i="1" s="1"/>
  <c r="H41" i="1"/>
  <c r="K41" i="1" s="1"/>
  <c r="H57" i="1"/>
  <c r="K57" i="1" s="1"/>
  <c r="H73" i="1"/>
  <c r="K73" i="1" s="1"/>
  <c r="H93" i="1"/>
  <c r="K93" i="1" s="1"/>
  <c r="H117" i="1"/>
  <c r="K117" i="1" s="1"/>
  <c r="H141" i="1"/>
  <c r="K141" i="1" s="1"/>
  <c r="H46" i="1"/>
  <c r="K46" i="1" s="1"/>
  <c r="H70" i="1"/>
  <c r="K70" i="1" s="1"/>
  <c r="H90" i="1"/>
  <c r="K90" i="1" s="1"/>
  <c r="H118" i="1"/>
  <c r="K118" i="1" s="1"/>
  <c r="H9" i="1"/>
  <c r="K9" i="1" s="1"/>
  <c r="H10" i="1"/>
  <c r="K10" i="1" s="1"/>
  <c r="D43" i="1" l="1"/>
  <c r="H43" i="1" l="1"/>
  <c r="K43" i="1" s="1"/>
  <c r="D23" i="14" l="1"/>
  <c r="F22" i="1" l="1"/>
  <c r="H22" i="1" s="1"/>
  <c r="K22" i="1" s="1"/>
  <c r="D22" i="14"/>
  <c r="F21" i="1" l="1"/>
  <c r="H21" i="1" l="1"/>
  <c r="K21" i="1" s="1"/>
  <c r="D66" i="14" l="1"/>
  <c r="D65" i="14"/>
  <c r="F65" i="1" l="1"/>
  <c r="H65" i="1" s="1"/>
  <c r="K65" i="1" s="1"/>
  <c r="F64" i="1"/>
  <c r="H64" i="1" s="1"/>
  <c r="K64" i="1" s="1"/>
  <c r="I9" i="14" l="1"/>
  <c r="I7" i="14" s="1"/>
  <c r="D85" i="14"/>
  <c r="F84" i="1" s="1"/>
  <c r="D86" i="14"/>
  <c r="D87" i="14"/>
  <c r="F86" i="1" l="1"/>
  <c r="H86" i="1" s="1"/>
  <c r="K86" i="1" s="1"/>
  <c r="F85" i="1"/>
  <c r="H85" i="1" s="1"/>
  <c r="K85" i="1" s="1"/>
  <c r="D9" i="14"/>
  <c r="D7" i="14" s="1"/>
  <c r="H84" i="1"/>
  <c r="K84" i="1" s="1"/>
  <c r="F8" i="1" l="1"/>
  <c r="F6" i="1" s="1"/>
  <c r="E6" i="5" l="1"/>
  <c r="D142" i="1" l="1"/>
  <c r="D8" i="1" s="1"/>
  <c r="D6" i="1" s="1"/>
  <c r="D8" i="5"/>
  <c r="D6" i="5" l="1"/>
  <c r="H142" i="1"/>
  <c r="K142" i="1" s="1"/>
  <c r="H8" i="1" l="1"/>
  <c r="H6" i="1" s="1"/>
  <c r="K8" i="1"/>
  <c r="K6" i="1" l="1"/>
</calcChain>
</file>

<file path=xl/sharedStrings.xml><?xml version="1.0" encoding="utf-8"?>
<sst xmlns="http://schemas.openxmlformats.org/spreadsheetml/2006/main" count="3555" uniqueCount="429">
  <si>
    <t>№ п/п</t>
  </si>
  <si>
    <t>Реестровый номер</t>
  </si>
  <si>
    <t>Наименование медицинской организации</t>
  </si>
  <si>
    <t>025004</t>
  </si>
  <si>
    <t>ГБУЗ РБ Аскинская ЦРБ</t>
  </si>
  <si>
    <t>022103</t>
  </si>
  <si>
    <t>ГБУЗ РБ Балтачевская ЦРБ</t>
  </si>
  <si>
    <t>025001</t>
  </si>
  <si>
    <t>ГБУЗ РБ Бирская ЦРБ</t>
  </si>
  <si>
    <t>025005</t>
  </si>
  <si>
    <t>ГБУЗ РБ Бураевская ЦРБ</t>
  </si>
  <si>
    <t>022102</t>
  </si>
  <si>
    <t>ГБУЗ РБ Верхне-Татышлинская ЦРБ</t>
  </si>
  <si>
    <t>021201</t>
  </si>
  <si>
    <t>ГБУЗ РБ ГБ г.Нефтекамск</t>
  </si>
  <si>
    <t>027001</t>
  </si>
  <si>
    <t>ГБУЗ РБ Дюртюлинская ЦРБ</t>
  </si>
  <si>
    <t>021206</t>
  </si>
  <si>
    <t>ГБУЗ РБ Калтасинская ЦРБ</t>
  </si>
  <si>
    <t>025003</t>
  </si>
  <si>
    <t>ГБУЗ РБ Караидельская ЦРБ</t>
  </si>
  <si>
    <t>021205</t>
  </si>
  <si>
    <t>ГБУЗ РБ Краснокамская ЦРБ</t>
  </si>
  <si>
    <t>025002</t>
  </si>
  <si>
    <t>ГБУЗ РБ Мишкинская ЦРБ</t>
  </si>
  <si>
    <t>022104</t>
  </si>
  <si>
    <t>ГБУЗ РБ Янаульская ЦРБ</t>
  </si>
  <si>
    <t>021668</t>
  </si>
  <si>
    <t>ООО МЦ "СЕМЕЙНЫЙ ДОКТОР"</t>
  </si>
  <si>
    <t>021259</t>
  </si>
  <si>
    <t>ООО "СтомЭл"</t>
  </si>
  <si>
    <t>021501</t>
  </si>
  <si>
    <t>ГБУЗ РБ Акъярская ЦРБ</t>
  </si>
  <si>
    <t>024001</t>
  </si>
  <si>
    <t>ГБУЗ РБ Аскаровская ЦРБ</t>
  </si>
  <si>
    <t>022001</t>
  </si>
  <si>
    <t>ГБУЗ РБ Баймакская ЦГБ</t>
  </si>
  <si>
    <t>024005</t>
  </si>
  <si>
    <t>ГБУЗ РБ Белорецкая ЦРКБ</t>
  </si>
  <si>
    <t>024002</t>
  </si>
  <si>
    <t>ГБУЗ РБ Бурзянская ЦРБ</t>
  </si>
  <si>
    <t>022012</t>
  </si>
  <si>
    <t>ГБУЗ РБ Зилаирская ЦРБ</t>
  </si>
  <si>
    <t>021901</t>
  </si>
  <si>
    <t>ГБУЗ РБ Учалинская ЦГБ</t>
  </si>
  <si>
    <t>021502</t>
  </si>
  <si>
    <t>ГБУЗ РБ ЦГБ г.Сибай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</si>
  <si>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</si>
  <si>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</si>
  <si>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</si>
  <si>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</si>
  <si>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</si>
  <si>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</si>
  <si>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</si>
  <si>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</si>
  <si>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</si>
  <si>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</si>
  <si>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</si>
  <si>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</si>
  <si>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021613</t>
  </si>
  <si>
    <t>ГБУЗ РБ КВД г.Стерлитамак</t>
  </si>
  <si>
    <t>021636</t>
  </si>
  <si>
    <t>ГБУЗ РБ СП г.Стерлитамак</t>
  </si>
  <si>
    <t>021620</t>
  </si>
  <si>
    <t>ГБУЗ РБ Станция скорой медицинской помощи г.Стерлитамак</t>
  </si>
  <si>
    <t>021604</t>
  </si>
  <si>
    <t>ЧУЗ "РЖД-Медицина" г.Стерлитамак"</t>
  </si>
  <si>
    <t>021111</t>
  </si>
  <si>
    <t>ГБУЗ РБ ГБ г.Кумертау</t>
  </si>
  <si>
    <t>021424</t>
  </si>
  <si>
    <t>ГБУЗ РБ ГБ г.Салават</t>
  </si>
  <si>
    <t>021407</t>
  </si>
  <si>
    <t>ГБУЗ РБ КВД г.Салават</t>
  </si>
  <si>
    <t>021105</t>
  </si>
  <si>
    <t>ГБУЗ РБ Исянгуловская ЦРБ</t>
  </si>
  <si>
    <t>029001</t>
  </si>
  <si>
    <t>ГБУЗ РБ Ишимбайская ЦРБ</t>
  </si>
  <si>
    <t>021605</t>
  </si>
  <si>
    <t>ГБУЗ РБ Красноусольская ЦРБ</t>
  </si>
  <si>
    <t>021104</t>
  </si>
  <si>
    <t>ГБУЗ РБ Мелеузовская ЦРБ</t>
  </si>
  <si>
    <t>021102</t>
  </si>
  <si>
    <t>ГБУЗ РБ Мраковская ЦРБ</t>
  </si>
  <si>
    <t>021606</t>
  </si>
  <si>
    <t>ГБУЗ РБ Стерлибашевская ЦРБ</t>
  </si>
  <si>
    <t>021607</t>
  </si>
  <si>
    <t>ГБУЗ РБ Толбазинская ЦРБ</t>
  </si>
  <si>
    <t>021405</t>
  </si>
  <si>
    <t>ГБУЗ РБ Федоровская ЦРБ</t>
  </si>
  <si>
    <t>021401</t>
  </si>
  <si>
    <t>ООО "Медсервис" г.Салават</t>
  </si>
  <si>
    <t>021303</t>
  </si>
  <si>
    <t>ГБУЗ РБ ГБ №1 г.Октябрьский</t>
  </si>
  <si>
    <t>028004</t>
  </si>
  <si>
    <t>ГБУЗ РБ Бакалинская ЦРБ</t>
  </si>
  <si>
    <t>023002</t>
  </si>
  <si>
    <t>ГБУЗ РБ Белебеевская ЦРБ</t>
  </si>
  <si>
    <t>023005</t>
  </si>
  <si>
    <t>ГБУЗ РБ Бижбулякская ЦРБ</t>
  </si>
  <si>
    <t>028002</t>
  </si>
  <si>
    <t>ГБУЗ РБ Верхнеяркеевская ЦРБ</t>
  </si>
  <si>
    <t>021002</t>
  </si>
  <si>
    <t>ГБУЗ РБ Давлекановская ЦРБ</t>
  </si>
  <si>
    <t>023006</t>
  </si>
  <si>
    <t>ГБУЗ РБ Ермекеевская ЦРБ</t>
  </si>
  <si>
    <t>021001</t>
  </si>
  <si>
    <t>ГБУЗ РБ Миякинская ЦРБ</t>
  </si>
  <si>
    <t>021003</t>
  </si>
  <si>
    <t>ГБУЗ РБ Раевская ЦРБ</t>
  </si>
  <si>
    <t>021701</t>
  </si>
  <si>
    <t>ГБУЗ РБ Туймазинская ЦРБ</t>
  </si>
  <si>
    <t>021706</t>
  </si>
  <si>
    <t>ГБУЗ РБ Шаранская ЦРБ</t>
  </si>
  <si>
    <t>021749</t>
  </si>
  <si>
    <t>ООО "Медсервис" с.Верхнеяркеево</t>
  </si>
  <si>
    <t>021322</t>
  </si>
  <si>
    <t>ООО "ОСЦ"</t>
  </si>
  <si>
    <t>021110</t>
  </si>
  <si>
    <t>ГБУЗ РБ Детская поликлиника №2 г.Уфа</t>
  </si>
  <si>
    <t>021100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</si>
  <si>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№3 г.Уфа</t>
    </r>
  </si>
  <si>
    <t>027000</t>
  </si>
  <si>
    <t>ГБУЗ РБ Детская поликлиника  №4 г.Уфа</t>
  </si>
  <si>
    <t>021120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</si>
  <si>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№5 г.Уфа</t>
    </r>
  </si>
  <si>
    <t>021130</t>
  </si>
  <si>
    <t>ГБУЗ РБ Детская поликлиника №6 г.Уфа</t>
  </si>
  <si>
    <t>021140</t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</si>
  <si>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</si>
  <si>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t>021150</t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</si>
  <si>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</si>
  <si>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t>027100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</si>
  <si>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№1 г.Уфа</t>
    </r>
  </si>
  <si>
    <t>028300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</si>
  <si>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№2 г.Уфа</t>
    </r>
  </si>
  <si>
    <t>028400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</si>
  <si>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№32 г.Уфа</t>
    </r>
  </si>
  <si>
    <t>028800</t>
  </si>
  <si>
    <r>
      <t>Г</t>
    </r>
    <r>
      <rPr>
        <sz val="9"/>
        <rFont val="Times New Roman"/>
        <family val="1"/>
        <charset val="204"/>
      </rPr>
      <t>БУЗ РБ Поликлиника №38 г.Уфа</t>
    </r>
  </si>
  <si>
    <t>029100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</si>
  <si>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№43 г.Уфа</t>
    </r>
  </si>
  <si>
    <t>029200</t>
  </si>
  <si>
    <t>ГБУЗ РБ Поликлиника№44 г.Уфа</t>
  </si>
  <si>
    <t>029300</t>
  </si>
  <si>
    <t>ГБУЗ РБ Поликлиника №46 г.Уфа</t>
  </si>
  <si>
    <t>029500</t>
  </si>
  <si>
    <t>ГБУЗ РБ Поликлиника №48 г.Уфа</t>
  </si>
  <si>
    <t>029700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</si>
  <si>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№50 г.Уфа</t>
    </r>
  </si>
  <si>
    <t>029800</t>
  </si>
  <si>
    <t>ГБУЗ РБ Поликлиника №51 г.Уфа</t>
  </si>
  <si>
    <t>029900</t>
  </si>
  <si>
    <t>ГБУЗ РБ Поликлиника №52 г.Уфа</t>
  </si>
  <si>
    <t>021040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</si>
  <si>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</si>
  <si>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t>021050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</si>
  <si>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</si>
  <si>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t>021060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</si>
  <si>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</si>
  <si>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t>021070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</si>
  <si>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</si>
  <si>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t>021080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</si>
  <si>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</si>
  <si>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t>021160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</si>
  <si>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</si>
  <si>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t>021310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</si>
  <si>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</si>
  <si>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t>029400</t>
  </si>
  <si>
    <t>ГБУЗ РБ ГКБ Демского района г.Уфы</t>
  </si>
  <si>
    <t>023500</t>
  </si>
  <si>
    <r>
      <t>Г</t>
    </r>
    <r>
      <rPr>
        <sz val="9"/>
        <color indexed="8"/>
        <rFont val="Times New Roman"/>
        <family val="1"/>
        <charset val="204"/>
      </rPr>
      <t>БУЗ РБ ГКБ №5 г.Уфа</t>
    </r>
  </si>
  <si>
    <t>021800</t>
  </si>
  <si>
    <t>ГБУЗ РБ ГКБ №8 г.Уфа</t>
  </si>
  <si>
    <t>024200</t>
  </si>
  <si>
    <t>ГБУЗ РБ ГБ №9 г.Уфа</t>
  </si>
  <si>
    <t>023000</t>
  </si>
  <si>
    <r>
      <t>Г</t>
    </r>
    <r>
      <rPr>
        <sz val="9"/>
        <color indexed="8"/>
        <rFont val="Times New Roman"/>
        <family val="1"/>
        <charset val="204"/>
      </rPr>
      <t>БУЗ РБ ГКБ №10 г.Уфа</t>
    </r>
  </si>
  <si>
    <t>022300</t>
  </si>
  <si>
    <t>ГБУЗ РБ ГКБ №13 г.Уфа</t>
  </si>
  <si>
    <t>021200</t>
  </si>
  <si>
    <t>ГБУЗ РБ ГДКБ №17 г.Уфа</t>
  </si>
  <si>
    <t>028000</t>
  </si>
  <si>
    <r>
      <t>ГБ</t>
    </r>
    <r>
      <rPr>
        <sz val="9"/>
        <color indexed="8"/>
        <rFont val="Times New Roman"/>
        <family val="1"/>
        <charset val="204"/>
      </rPr>
      <t>УЗ РБ ГКБ №18 г.Уфы</t>
    </r>
  </si>
  <si>
    <t>023200</t>
  </si>
  <si>
    <t>ГБУЗ РБ РД №3 г.Уфа</t>
  </si>
  <si>
    <t>020159</t>
  </si>
  <si>
    <r>
      <t>Г</t>
    </r>
    <r>
      <rPr>
        <sz val="9"/>
        <rFont val="Times New Roman"/>
        <family val="1"/>
        <charset val="204"/>
      </rPr>
      <t>БУЗ  РССМП и ЦМК</t>
    </r>
  </si>
  <si>
    <t>022800</t>
  </si>
  <si>
    <t>ФГБОУ ВО БГМУ Минздрава России</t>
  </si>
  <si>
    <t>025000</t>
  </si>
  <si>
    <t>ФКУЗ "МСЧ МВД России по Республике Башкортостан"</t>
  </si>
  <si>
    <t>020171</t>
  </si>
  <si>
    <t>УФИЦ РАН</t>
  </si>
  <si>
    <t>022117</t>
  </si>
  <si>
    <t>ЧУЗ "КБ "РЖД-Медицина"г.Уфа</t>
  </si>
  <si>
    <t>022204</t>
  </si>
  <si>
    <t>ГБУЗ РБ Архангельская ЦРБ</t>
  </si>
  <si>
    <t>026005</t>
  </si>
  <si>
    <t>ГБУЗ РБ Белокатайская ЦРБ</t>
  </si>
  <si>
    <t>022202</t>
  </si>
  <si>
    <t>ГБУЗ РБ Благовещенская ЦРБ</t>
  </si>
  <si>
    <t>026002</t>
  </si>
  <si>
    <t>ГБУЗ РБ Большеустьикинская ЦРБ</t>
  </si>
  <si>
    <t>022002</t>
  </si>
  <si>
    <t>ГБУЗ РБ Буздякская ЦРБ</t>
  </si>
  <si>
    <t>022201</t>
  </si>
  <si>
    <t>ГБУЗ РБ Иглинская ЦРБ</t>
  </si>
  <si>
    <t>022205</t>
  </si>
  <si>
    <t>ГБУЗ РБ Кармаскалинская ЦРБ</t>
  </si>
  <si>
    <t>026004</t>
  </si>
  <si>
    <t>ГБУЗ РБ Кигинская ЦРБ</t>
  </si>
  <si>
    <t>022208</t>
  </si>
  <si>
    <t>ГБУЗ РБ Кушнаренковская ЦРБ</t>
  </si>
  <si>
    <t>026003</t>
  </si>
  <si>
    <t>ГБУЗ РБ Малоязовская ЦРБ</t>
  </si>
  <si>
    <t>026001</t>
  </si>
  <si>
    <t>ГБУЗ РБ Месягутовская ЦРБ</t>
  </si>
  <si>
    <t>022203</t>
  </si>
  <si>
    <t>ГБУЗ РБ Нуримановская ЦРБ</t>
  </si>
  <si>
    <t>027002</t>
  </si>
  <si>
    <t>ГБУЗ РБ Чекмагушевская ЦРБ</t>
  </si>
  <si>
    <t>022000</t>
  </si>
  <si>
    <t>ГБУЗ РБ Чишминская ЦРБ</t>
  </si>
  <si>
    <t>022003</t>
  </si>
  <si>
    <t>ГБУЗ РБ Языковская ЦРБ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</si>
  <si>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</si>
  <si>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</si>
  <si>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</si>
  <si>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</si>
  <si>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</si>
  <si>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</si>
  <si>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</si>
  <si>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</si>
  <si>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</si>
  <si>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</si>
  <si>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</si>
  <si>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</si>
  <si>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</si>
  <si>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</si>
  <si>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</si>
  <si>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</si>
  <si>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</si>
  <si>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</si>
  <si>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</si>
  <si>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</si>
  <si>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</si>
  <si>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</si>
  <si>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</si>
  <si>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</si>
  <si>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020262</t>
  </si>
  <si>
    <t>ООО "ММЦ "Клиника аллергологии и педиатрии"</t>
  </si>
  <si>
    <t>020199</t>
  </si>
  <si>
    <t>ООО "ММЦ "Профилактическая медицина"</t>
  </si>
  <si>
    <t>020172</t>
  </si>
  <si>
    <r>
      <rPr>
        <sz val="9"/>
        <color indexed="8"/>
        <rFont val="Times New Roman"/>
        <family val="1"/>
        <charset val="204"/>
      </rPr>
      <t>ООО "МЦ МЕГИ</t>
    </r>
    <r>
      <rPr>
        <sz val="9"/>
        <color theme="1"/>
        <rFont val="Times New Roman"/>
        <family val="1"/>
        <charset val="204"/>
      </rPr>
      <t>"</t>
    </r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</si>
  <si>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</si>
  <si>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</si>
  <si>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</si>
  <si>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</si>
  <si>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</si>
  <si>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</si>
  <si>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</si>
  <si>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</si>
  <si>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</si>
  <si>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</si>
  <si>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</si>
  <si>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ООО "Юхелф"</t>
  </si>
  <si>
    <t>022120</t>
  </si>
  <si>
    <t>ГБУЗ РКБ им.Г.Г.Куватова</t>
  </si>
  <si>
    <t>022100</t>
  </si>
  <si>
    <t>ГАУЗ РКОД Минздрава РБ</t>
  </si>
  <si>
    <t>022130</t>
  </si>
  <si>
    <t>ГБУЗ РКЦ</t>
  </si>
  <si>
    <t>022113</t>
  </si>
  <si>
    <t>ГБУЗ РДКБ</t>
  </si>
  <si>
    <t>022109</t>
  </si>
  <si>
    <t>ГБУ "УфНИИ ГБ АН РБ"</t>
  </si>
  <si>
    <t xml:space="preserve">022112 </t>
  </si>
  <si>
    <t>ГБУЗ РКВД №1</t>
  </si>
  <si>
    <t>026000</t>
  </si>
  <si>
    <t>ГБУЗ РКПЦ МЗ РБ</t>
  </si>
  <si>
    <t>022132</t>
  </si>
  <si>
    <t>ГБУЗ РМГЦ</t>
  </si>
  <si>
    <t>022124</t>
  </si>
  <si>
    <t>ГБУЗ РВФД</t>
  </si>
  <si>
    <t>022220</t>
  </si>
  <si>
    <t>ГБУЗ РКГВВ</t>
  </si>
  <si>
    <t>022400</t>
  </si>
  <si>
    <t>ГБУЗ РБ БСМП г.Уфа</t>
  </si>
  <si>
    <t>022720</t>
  </si>
  <si>
    <t>ГБУЗ РБ ГКБ №21 г.Уфа</t>
  </si>
  <si>
    <t>022710</t>
  </si>
  <si>
    <t>ГБУЗ РКИБ</t>
  </si>
  <si>
    <t>022121</t>
  </si>
  <si>
    <t>АУЗ РСП</t>
  </si>
  <si>
    <t>022131</t>
  </si>
  <si>
    <t>ФГБУ "ВЦГПХ" Минздрава России</t>
  </si>
  <si>
    <t>022134</t>
  </si>
  <si>
    <t>ООО "Центр ПЭТ-Технолоджи"</t>
  </si>
  <si>
    <t>Медицинская помощь за пределами РБ</t>
  </si>
  <si>
    <t>Всего</t>
  </si>
  <si>
    <t>отдельные виды диагностики по ПГГ</t>
  </si>
  <si>
    <t xml:space="preserve">КТ </t>
  </si>
  <si>
    <t>МРТ</t>
  </si>
  <si>
    <t>УЗИ ссс</t>
  </si>
  <si>
    <t>Эндоскопия</t>
  </si>
  <si>
    <t>Гистология</t>
  </si>
  <si>
    <t>МГИ</t>
  </si>
  <si>
    <t>ЛДИ COVID 19</t>
  </si>
  <si>
    <t>Радиоизотопная диагностика</t>
  </si>
  <si>
    <t>Лучевая терапия</t>
  </si>
  <si>
    <t>КТ/ПЭТ</t>
  </si>
  <si>
    <t>УЗИ скрининг</t>
  </si>
  <si>
    <t>ВМП</t>
  </si>
  <si>
    <t>КСГ по профилю "Онкология"</t>
  </si>
  <si>
    <t>КСГ по профилю "Медицинская реабилитация"</t>
  </si>
  <si>
    <t>КСГ для случаев проведения ЭКО</t>
  </si>
  <si>
    <t>В стационарных условиях.</t>
  </si>
  <si>
    <t>по подушевому нормативу финансирования</t>
  </si>
  <si>
    <t>за единицу объема медицинской помощи (посещения)</t>
  </si>
  <si>
    <t>всего</t>
  </si>
  <si>
    <t>а том числе по специальности "стоматология"</t>
  </si>
  <si>
    <t>В амбулаторных условиях посещения с профилактической целью</t>
  </si>
  <si>
    <t xml:space="preserve">Плановые объемы финансирования по Базовой программе ОМС на 2021 год в стационарных условиях. </t>
  </si>
  <si>
    <t xml:space="preserve">Плановые объемы финансирования по Базовой программе ОМС на 2021 год в амбулаторных условиях ( посещения в неотложной форме). </t>
  </si>
  <si>
    <t>В амбулаторных условиях посещения  в неотложной форме.</t>
  </si>
  <si>
    <t>в том числе:по профилю "стоматология"</t>
  </si>
  <si>
    <t>руб.</t>
  </si>
  <si>
    <r>
      <t xml:space="preserve">Обращения МО, имеющие прикрепленное население </t>
    </r>
    <r>
      <rPr>
        <u/>
        <sz val="9"/>
        <rFont val="Times New Roman"/>
        <family val="1"/>
        <charset val="204"/>
      </rPr>
      <t>финансируемые по реестрам</t>
    </r>
  </si>
  <si>
    <r>
      <t xml:space="preserve">Обращения МО, имеющие прикрепленное население финансируемые по </t>
    </r>
    <r>
      <rPr>
        <u/>
        <sz val="9"/>
        <rFont val="Times New Roman"/>
        <family val="1"/>
        <charset val="204"/>
      </rPr>
      <t>подушевому принципу</t>
    </r>
  </si>
  <si>
    <t>В амбулаторных условиях обращения по поводу заболевания.</t>
  </si>
  <si>
    <t>в том числе по профилю "стоматология"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</si>
  <si>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</si>
  <si>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</si>
  <si>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в амбулаторных условиях</t>
  </si>
  <si>
    <t>в стационарных условиях</t>
  </si>
  <si>
    <t>в условиях дневного стационара</t>
  </si>
  <si>
    <t xml:space="preserve">Плановые объемы финансирования по Базовой программе ОМС на 2021 год (объемы сеансов (услуг) заместительной почечной терапии методами гемодиализа и перитонеального диализа). </t>
  </si>
  <si>
    <t xml:space="preserve">Плановые объемы финансирования по Базовой программе ОМС на 2021 год (скорая медицинская помощь). </t>
  </si>
  <si>
    <t>скорая медицинская помощь</t>
  </si>
  <si>
    <t xml:space="preserve">по подушевому нормативу финансирования </t>
  </si>
  <si>
    <t>за специализированный вызов</t>
  </si>
  <si>
    <t>за вызовов с применением тромболитических препаратов</t>
  </si>
  <si>
    <t xml:space="preserve">Плановые объемы финансирования отдельных диагностических (лабораторных) исследований, оказываемых в амбулаторно-поликлинических условиях на 2021 год          </t>
  </si>
  <si>
    <t>ФАП</t>
  </si>
  <si>
    <t xml:space="preserve">сумма </t>
  </si>
  <si>
    <t xml:space="preserve">Всего сумма на 2021 год  по СБП   </t>
  </si>
  <si>
    <t>в том числе</t>
  </si>
  <si>
    <t>В стационарных условиях</t>
  </si>
  <si>
    <t>В дневном стационаре</t>
  </si>
  <si>
    <t>ИТОГО</t>
  </si>
  <si>
    <t xml:space="preserve">Плановые объемы финансирования по Базовой программе ОМС на 2021 год в амбулаторных условиях (посещения с профилактическими и иными целями). </t>
  </si>
  <si>
    <t>Плановые объемы финансирования фельдшерских, фельдшерско - акушерских пунктов на 2021 год.</t>
  </si>
  <si>
    <t xml:space="preserve">Плановые объемы финансирования по базовой программе ОМС на 2021 год в условиях дневного стационара. </t>
  </si>
  <si>
    <t>КСГ (за исключением профилей "Онкология", "Медицинская реабилитация" и ЭКО)</t>
  </si>
  <si>
    <t>Профиль "Онкология"</t>
  </si>
  <si>
    <t>ВМП ("онкология")</t>
  </si>
  <si>
    <t xml:space="preserve">Плановые объемы финансирования Территориальной программы ОМС на 2021 год. </t>
  </si>
  <si>
    <t>Базовая программ ОМС</t>
  </si>
  <si>
    <t xml:space="preserve"> стационар</t>
  </si>
  <si>
    <t>дневной стационар</t>
  </si>
  <si>
    <t xml:space="preserve">скорая медицинская помощь </t>
  </si>
  <si>
    <t>амбулаторно-поликлиническая помощь</t>
  </si>
  <si>
    <t xml:space="preserve">Плановые объемы финансирования по Базовой программе ОМС на 2021 год в амбулаторных условиях (обращения по поводу заболевания). </t>
  </si>
  <si>
    <t>Итого по МО</t>
  </si>
  <si>
    <r>
      <t xml:space="preserve">Обращения МО, </t>
    </r>
    <r>
      <rPr>
        <u/>
        <sz val="9"/>
        <rFont val="Times New Roman"/>
        <family val="1"/>
        <charset val="204"/>
      </rPr>
      <t>не имеющих</t>
    </r>
    <r>
      <rPr>
        <sz val="9"/>
        <rFont val="Times New Roman"/>
        <family val="1"/>
        <charset val="204"/>
      </rPr>
      <t xml:space="preserve"> прикрепленное население (ММОЦ, ЦАОП, медицинская реабилитация, травмпункты, гемодиализ)</t>
    </r>
  </si>
  <si>
    <t>КСГ (за исключением КСГ по профилю "Онкология", "Медицинская реабилитация",  КСГ по COVID-19)</t>
  </si>
  <si>
    <t xml:space="preserve"> КСГ по               COVID-19</t>
  </si>
  <si>
    <t>ГБУЗ РБ ГКБ №18 г.Уфы</t>
  </si>
  <si>
    <t>ГБУЗ РБ Детская поликлиника №3 г.Уфа</t>
  </si>
  <si>
    <t>ГБУЗ РБ Детская поликлиника №5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</si>
  <si>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</si>
  <si>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</si>
  <si>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№1 г.Уфа</t>
  </si>
  <si>
    <t>ГБУЗ РБ Поликлиника №2 г.Уфа</t>
  </si>
  <si>
    <t>ГБУЗ РБ Поликлиника №32 г.Уфа</t>
  </si>
  <si>
    <t>ГБУЗ РБ Поликлиника №38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</si>
  <si>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</si>
  <si>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</si>
  <si>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</si>
  <si>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</si>
  <si>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</si>
  <si>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</si>
  <si>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</si>
  <si>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</si>
  <si>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</si>
  <si>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</si>
  <si>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ГБУЗ РБ ГКБ №10 г.Уфа</t>
  </si>
  <si>
    <t>ГБУЗ  РССМП и ЦМК</t>
  </si>
  <si>
    <t>ООО "МЦ МЕГИ"</t>
  </si>
  <si>
    <t>ГБУЗ РБ ГБ г. Нефтекамск</t>
  </si>
  <si>
    <t>ГБУЗ РБ ГКБ № 13 г. Уфа</t>
  </si>
  <si>
    <t xml:space="preserve">дополнительные виды диагностики </t>
  </si>
  <si>
    <t xml:space="preserve">Сумма средств за счет средств бюджета Республики Башкортостан </t>
  </si>
  <si>
    <t>ГБУЗ РБ ГКБ № 21 г. Уфа</t>
  </si>
  <si>
    <t>ГБУЗ РБ ГБ №2 г. Стерлитамак</t>
  </si>
  <si>
    <t>ГАУЗ РКОД МЗ РБ</t>
  </si>
  <si>
    <t>ГБУЗ РКБ им. Г.Г. Куватова</t>
  </si>
  <si>
    <t>ООО Медсервис, г. Салават</t>
  </si>
  <si>
    <t>ГБУЗ РБ ГБ г. Салават</t>
  </si>
  <si>
    <t>ГБУЗ РБ ЦГБ г. Сибай</t>
  </si>
  <si>
    <t>ГБУЗ РБ ГБ № 1 г. Октябрьский</t>
  </si>
  <si>
    <t>В амбулаторно-поликлинических условиях</t>
  </si>
  <si>
    <t>СМП</t>
  </si>
  <si>
    <t>ФГБУЗ МСЧ № 142 ФМБА России</t>
  </si>
  <si>
    <t>ГБУЗ РБ ГБ г. Кумертау</t>
  </si>
  <si>
    <t>ГБУЗ РБ ГБ №1 г. Октябрьский</t>
  </si>
  <si>
    <t>ГБУЗ РБ ССМП г. Стерлитамак</t>
  </si>
  <si>
    <t>ГБУЗ РССМП и ЦМК</t>
  </si>
  <si>
    <t>ГБУЗ РБ Белорецкая ЦРБ</t>
  </si>
  <si>
    <t>за единицу объема медицинской помощи (исследования в рамках первого этапа диспансеризации взрослого населения)</t>
  </si>
  <si>
    <t>за единицу объема медицинской помощи (исследования и медицинские вмешательства в рамках 1 и 2 этапов углубленной диспансеризации)</t>
  </si>
  <si>
    <t>цитологическое исследование мазка с шейки матки (жидкостной метод)</t>
  </si>
  <si>
    <t>исследование кала на скрытую кровь иммунохимическим методом (количественный метод)</t>
  </si>
  <si>
    <t xml:space="preserve">Финансовое обеспечение медицинской помощи в рамках дополнительного финансового обеспечения организации медицинского страхования на территории Республики Башкортостан  на 2021 год.                                                                                          </t>
  </si>
  <si>
    <t>1. Дополнительные виды и условия оказания медицинской помощи, не установленные базовой программой ОМС</t>
  </si>
  <si>
    <t xml:space="preserve">2. Дополнительные объемы страхового обеспечения по страховым случаям, установленным базовой программой ОМС  </t>
  </si>
  <si>
    <t>проведение противоопухолевой терапии на базе ГАУЗ РКОД Минздрава РБ</t>
  </si>
  <si>
    <t>дополнительные виды и условия оказания медицинской помощи, не установленные базовой программой ОМС</t>
  </si>
  <si>
    <t>дополнительный объем страхового обеспечения по страховым случаям, установленным базовой программой ОМС</t>
  </si>
  <si>
    <t>проведение противоопухолевой терапии и исследований методом позитронно-эмиссионной томографии, совмещенной с компьютерной томографией</t>
  </si>
  <si>
    <t>исследование сердца методом позитронно-эмиссионной томографии, совмещенной с компьютерной томографией</t>
  </si>
  <si>
    <t xml:space="preserve">лабораторные исследования (тестирование на выявление новой коронавирусной инфекции (COVID - 19) </t>
  </si>
  <si>
    <t>- операции с метками</t>
  </si>
  <si>
    <t>- операции без меток</t>
  </si>
  <si>
    <t>долечивание работающих граждан непосредственно после стационарного лечения в сан-кур организациях РБ</t>
  </si>
  <si>
    <t xml:space="preserve">лечебные мероприятия  "Кибер-нож" </t>
  </si>
  <si>
    <t>обеспечение медицинской эвакуации пациентов с новой коронавирусной инфекцией (COVID-19) и с подозрением на нее специализированными бригадами скорой медицинской помощи</t>
  </si>
  <si>
    <t xml:space="preserve"> Объемы финансирования  на 2021 год  (Протокол № 18-21)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</si>
</sst>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theme="1"/>
      <name val="Arial Cyr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8" fillId="0" borderId="0"/>
    <xf numFmtId="0" fontId="4" fillId="0" borderId="0"/>
    <xf numFmtId="0" fontId="20" fillId="0" borderId="0"/>
    <xf numFmtId="0" fontId="8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8" fillId="0" borderId="0"/>
    <xf numFmtId="0" fontId="2" fillId="0" borderId="0"/>
    <xf numFmtId="0" fontId="1" fillId="0" borderId="0"/>
    <xf numFmtId="0" fontId="20" fillId="0" borderId="0"/>
  </cellStyleXfs>
  <cellXfs count="252">
    <xf numFmtId="0" fontId="0" fillId="0" borderId="0" xfId="0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9" fontId="9" fillId="2" borderId="2" xfId="1" applyNumberFormat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left" vertical="center" wrapText="1"/>
    </xf>
    <xf numFmtId="3" fontId="5" fillId="2" borderId="2" xfId="0" applyNumberFormat="1" applyFont="1" applyFill="1" applyBorder="1" applyAlignment="1">
      <alignment horizontal="right" vertical="center"/>
    </xf>
    <xf numFmtId="0" fontId="9" fillId="2" borderId="2" xfId="1" applyFont="1" applyFill="1" applyBorder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left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49" fontId="9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49" fontId="9" fillId="2" borderId="2" xfId="1" applyNumberFormat="1" applyFont="1" applyFill="1" applyBorder="1" applyAlignment="1">
      <alignment horizontal="left" vertical="center" wrapText="1"/>
    </xf>
    <xf numFmtId="49" fontId="11" fillId="2" borderId="2" xfId="1" applyNumberFormat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left" vertical="center" wrapText="1"/>
    </xf>
    <xf numFmtId="3" fontId="7" fillId="2" borderId="2" xfId="0" applyNumberFormat="1" applyFont="1" applyFill="1" applyBorder="1" applyAlignment="1">
      <alignment horizontal="right" vertical="center"/>
    </xf>
    <xf numFmtId="3" fontId="5" fillId="3" borderId="2" xfId="0" applyNumberFormat="1" applyFont="1" applyFill="1" applyBorder="1" applyAlignment="1">
      <alignment horizontal="right" vertical="center"/>
    </xf>
    <xf numFmtId="0" fontId="9" fillId="2" borderId="5" xfId="1" applyFont="1" applyFill="1" applyBorder="1" applyAlignment="1">
      <alignment horizontal="left" vertical="center" wrapText="1"/>
    </xf>
    <xf numFmtId="0" fontId="10" fillId="2" borderId="5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9" fillId="2" borderId="7" xfId="1" applyFont="1" applyFill="1" applyBorder="1" applyAlignment="1">
      <alignment horizontal="left" vertical="center" wrapText="1"/>
    </xf>
    <xf numFmtId="0" fontId="10" fillId="2" borderId="7" xfId="1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49" fontId="9" fillId="2" borderId="5" xfId="1" applyNumberFormat="1" applyFont="1" applyFill="1" applyBorder="1" applyAlignment="1">
      <alignment horizontal="left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vertical="center" wrapText="1"/>
    </xf>
    <xf numFmtId="3" fontId="10" fillId="2" borderId="2" xfId="1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/>
    </xf>
    <xf numFmtId="3" fontId="14" fillId="2" borderId="2" xfId="1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horizontal="left" vertical="center"/>
    </xf>
    <xf numFmtId="3" fontId="12" fillId="0" borderId="2" xfId="2" applyNumberFormat="1" applyFont="1" applyBorder="1" applyAlignment="1">
      <alignment vertical="center" wrapText="1"/>
    </xf>
    <xf numFmtId="3" fontId="5" fillId="2" borderId="2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center" vertical="center"/>
    </xf>
    <xf numFmtId="3" fontId="10" fillId="2" borderId="5" xfId="1" applyNumberFormat="1" applyFont="1" applyFill="1" applyBorder="1" applyAlignment="1">
      <alignment horizontal="left" vertical="center" wrapText="1"/>
    </xf>
    <xf numFmtId="3" fontId="10" fillId="2" borderId="5" xfId="1" applyNumberFormat="1" applyFont="1" applyFill="1" applyBorder="1" applyAlignment="1">
      <alignment horizontal="center" vertical="center" wrapText="1"/>
    </xf>
    <xf numFmtId="3" fontId="9" fillId="2" borderId="5" xfId="1" applyNumberFormat="1" applyFont="1" applyFill="1" applyBorder="1" applyAlignment="1">
      <alignment horizontal="left" vertical="center" wrapText="1"/>
    </xf>
    <xf numFmtId="3" fontId="5" fillId="2" borderId="5" xfId="1" applyNumberFormat="1" applyFont="1" applyFill="1" applyBorder="1" applyAlignment="1">
      <alignment horizontal="left" vertical="center" wrapText="1"/>
    </xf>
    <xf numFmtId="3" fontId="10" fillId="2" borderId="5" xfId="0" applyNumberFormat="1" applyFont="1" applyFill="1" applyBorder="1" applyAlignment="1">
      <alignment horizontal="left" vertical="center" wrapText="1"/>
    </xf>
    <xf numFmtId="3" fontId="9" fillId="2" borderId="7" xfId="1" applyNumberFormat="1" applyFont="1" applyFill="1" applyBorder="1" applyAlignment="1">
      <alignment horizontal="left" vertical="center" wrapText="1"/>
    </xf>
    <xf numFmtId="3" fontId="10" fillId="2" borderId="7" xfId="1" applyNumberFormat="1" applyFont="1" applyFill="1" applyBorder="1" applyAlignment="1">
      <alignment horizontal="left" vertical="center" wrapText="1"/>
    </xf>
    <xf numFmtId="3" fontId="9" fillId="2" borderId="5" xfId="0" applyNumberFormat="1" applyFont="1" applyFill="1" applyBorder="1" applyAlignment="1">
      <alignment horizontal="left" vertical="center" wrapText="1"/>
    </xf>
    <xf numFmtId="3" fontId="11" fillId="2" borderId="5" xfId="1" applyNumberFormat="1" applyFont="1" applyFill="1" applyBorder="1" applyAlignment="1">
      <alignment horizontal="left" vertical="center" wrapText="1"/>
    </xf>
    <xf numFmtId="3" fontId="5" fillId="2" borderId="0" xfId="0" applyNumberFormat="1" applyFont="1" applyFill="1" applyBorder="1" applyAlignment="1">
      <alignment horizontal="center" vertical="center"/>
    </xf>
    <xf numFmtId="3" fontId="9" fillId="2" borderId="2" xfId="1" applyNumberFormat="1" applyFont="1" applyFill="1" applyBorder="1" applyAlignment="1">
      <alignment horizontal="center" vertical="center"/>
    </xf>
    <xf numFmtId="3" fontId="9" fillId="2" borderId="1" xfId="1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3" fontId="9" fillId="2" borderId="2" xfId="1" applyNumberFormat="1" applyFont="1" applyFill="1" applyBorder="1" applyAlignment="1">
      <alignment horizontal="center" vertical="center" wrapText="1"/>
    </xf>
    <xf numFmtId="3" fontId="5" fillId="2" borderId="2" xfId="1" applyNumberFormat="1" applyFont="1" applyFill="1" applyBorder="1" applyAlignment="1">
      <alignment horizontal="center" vertical="center" wrapText="1"/>
    </xf>
    <xf numFmtId="3" fontId="9" fillId="2" borderId="1" xfId="1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horizontal="right" vertical="center"/>
    </xf>
    <xf numFmtId="49" fontId="17" fillId="2" borderId="2" xfId="1" applyNumberFormat="1" applyFont="1" applyFill="1" applyBorder="1" applyAlignment="1">
      <alignment horizontal="center" vertical="center" wrapText="1"/>
    </xf>
    <xf numFmtId="0" fontId="17" fillId="2" borderId="5" xfId="1" applyFont="1" applyFill="1" applyBorder="1" applyAlignment="1">
      <alignment horizontal="left" vertical="center" wrapText="1"/>
    </xf>
    <xf numFmtId="3" fontId="12" fillId="0" borderId="2" xfId="2" applyNumberFormat="1" applyFont="1" applyBorder="1" applyAlignment="1">
      <alignment horizontal="right" vertical="center" wrapText="1"/>
    </xf>
    <xf numFmtId="3" fontId="11" fillId="2" borderId="2" xfId="1" applyNumberFormat="1" applyFont="1" applyFill="1" applyBorder="1" applyAlignment="1">
      <alignment horizontal="center" vertical="center"/>
    </xf>
    <xf numFmtId="3" fontId="7" fillId="2" borderId="0" xfId="0" applyNumberFormat="1" applyFont="1" applyFill="1" applyAlignment="1">
      <alignment horizontal="right" vertical="center"/>
    </xf>
    <xf numFmtId="3" fontId="22" fillId="0" borderId="2" xfId="2" applyNumberFormat="1" applyFont="1" applyBorder="1" applyAlignment="1">
      <alignment horizontal="right" vertical="center" wrapText="1"/>
    </xf>
    <xf numFmtId="3" fontId="5" fillId="2" borderId="3" xfId="0" applyNumberFormat="1" applyFont="1" applyFill="1" applyBorder="1" applyAlignment="1">
      <alignment horizontal="right" vertical="center" wrapText="1"/>
    </xf>
    <xf numFmtId="3" fontId="5" fillId="2" borderId="2" xfId="0" applyNumberFormat="1" applyFont="1" applyFill="1" applyBorder="1" applyAlignment="1">
      <alignment horizontal="right" vertical="center" wrapText="1"/>
    </xf>
    <xf numFmtId="3" fontId="7" fillId="2" borderId="2" xfId="0" applyNumberFormat="1" applyFont="1" applyFill="1" applyBorder="1" applyAlignment="1">
      <alignment horizontal="right" vertical="center" wrapText="1"/>
    </xf>
    <xf numFmtId="3" fontId="5" fillId="3" borderId="3" xfId="0" applyNumberFormat="1" applyFont="1" applyFill="1" applyBorder="1" applyAlignment="1">
      <alignment horizontal="right" vertical="center"/>
    </xf>
    <xf numFmtId="3" fontId="5" fillId="3" borderId="2" xfId="0" applyNumberFormat="1" applyFont="1" applyFill="1" applyBorder="1" applyAlignment="1">
      <alignment horizontal="right" vertical="center" wrapText="1"/>
    </xf>
    <xf numFmtId="3" fontId="7" fillId="3" borderId="3" xfId="0" applyNumberFormat="1" applyFont="1" applyFill="1" applyBorder="1" applyAlignment="1">
      <alignment horizontal="right" vertical="center"/>
    </xf>
    <xf numFmtId="3" fontId="7" fillId="3" borderId="3" xfId="0" applyNumberFormat="1" applyFont="1" applyFill="1" applyBorder="1" applyAlignment="1">
      <alignment vertical="center"/>
    </xf>
    <xf numFmtId="3" fontId="10" fillId="2" borderId="2" xfId="1" applyNumberFormat="1" applyFont="1" applyFill="1" applyBorder="1" applyAlignment="1">
      <alignment vertical="center"/>
    </xf>
    <xf numFmtId="3" fontId="9" fillId="2" borderId="2" xfId="1" applyNumberFormat="1" applyFont="1" applyFill="1" applyBorder="1" applyAlignment="1">
      <alignment vertical="center"/>
    </xf>
    <xf numFmtId="3" fontId="5" fillId="2" borderId="2" xfId="1" applyNumberFormat="1" applyFont="1" applyFill="1" applyBorder="1" applyAlignment="1">
      <alignment vertical="center"/>
    </xf>
    <xf numFmtId="3" fontId="10" fillId="2" borderId="2" xfId="0" applyNumberFormat="1" applyFont="1" applyFill="1" applyBorder="1" applyAlignment="1">
      <alignment vertical="center"/>
    </xf>
    <xf numFmtId="3" fontId="9" fillId="2" borderId="1" xfId="1" applyNumberFormat="1" applyFont="1" applyFill="1" applyBorder="1" applyAlignment="1">
      <alignment vertical="center"/>
    </xf>
    <xf numFmtId="3" fontId="10" fillId="2" borderId="1" xfId="1" applyNumberFormat="1" applyFont="1" applyFill="1" applyBorder="1" applyAlignment="1">
      <alignment vertical="center"/>
    </xf>
    <xf numFmtId="3" fontId="10" fillId="2" borderId="2" xfId="1" applyNumberFormat="1" applyFont="1" applyFill="1" applyBorder="1" applyAlignment="1">
      <alignment horizontal="right" vertical="center" wrapText="1"/>
    </xf>
    <xf numFmtId="3" fontId="9" fillId="2" borderId="2" xfId="1" applyNumberFormat="1" applyFont="1" applyFill="1" applyBorder="1" applyAlignment="1">
      <alignment horizontal="right" vertical="center" wrapText="1"/>
    </xf>
    <xf numFmtId="3" fontId="5" fillId="2" borderId="2" xfId="1" applyNumberFormat="1" applyFont="1" applyFill="1" applyBorder="1" applyAlignment="1">
      <alignment horizontal="right" vertical="center" wrapText="1"/>
    </xf>
    <xf numFmtId="3" fontId="10" fillId="2" borderId="2" xfId="0" applyNumberFormat="1" applyFont="1" applyFill="1" applyBorder="1" applyAlignment="1">
      <alignment horizontal="right" vertical="center" wrapText="1"/>
    </xf>
    <xf numFmtId="3" fontId="9" fillId="2" borderId="1" xfId="1" applyNumberFormat="1" applyFont="1" applyFill="1" applyBorder="1" applyAlignment="1">
      <alignment horizontal="right" vertical="center" wrapText="1"/>
    </xf>
    <xf numFmtId="3" fontId="10" fillId="2" borderId="1" xfId="1" applyNumberFormat="1" applyFont="1" applyFill="1" applyBorder="1" applyAlignment="1">
      <alignment horizontal="right"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3" fontId="11" fillId="2" borderId="2" xfId="1" applyNumberFormat="1" applyFont="1" applyFill="1" applyBorder="1" applyAlignment="1">
      <alignment horizontal="right" vertical="center" wrapText="1"/>
    </xf>
    <xf numFmtId="3" fontId="9" fillId="2" borderId="5" xfId="1" applyNumberFormat="1" applyFont="1" applyFill="1" applyBorder="1" applyAlignment="1">
      <alignment horizontal="center" vertical="center" wrapText="1"/>
    </xf>
    <xf numFmtId="3" fontId="5" fillId="2" borderId="5" xfId="1" applyNumberFormat="1" applyFont="1" applyFill="1" applyBorder="1" applyAlignment="1">
      <alignment horizontal="center" vertical="center" wrapText="1"/>
    </xf>
    <xf numFmtId="3" fontId="10" fillId="2" borderId="5" xfId="0" applyNumberFormat="1" applyFont="1" applyFill="1" applyBorder="1" applyAlignment="1">
      <alignment horizontal="center" vertical="center" wrapText="1"/>
    </xf>
    <xf numFmtId="3" fontId="9" fillId="2" borderId="7" xfId="1" applyNumberFormat="1" applyFont="1" applyFill="1" applyBorder="1" applyAlignment="1">
      <alignment horizontal="center" vertical="center" wrapText="1"/>
    </xf>
    <xf numFmtId="3" fontId="10" fillId="2" borderId="7" xfId="1" applyNumberFormat="1" applyFont="1" applyFill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center" vertical="center" wrapText="1"/>
    </xf>
    <xf numFmtId="3" fontId="11" fillId="2" borderId="5" xfId="1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3" fontId="9" fillId="2" borderId="2" xfId="0" applyNumberFormat="1" applyFont="1" applyFill="1" applyBorder="1" applyAlignment="1">
      <alignment vertical="center"/>
    </xf>
    <xf numFmtId="3" fontId="11" fillId="2" borderId="5" xfId="1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vertical="center" wrapText="1"/>
    </xf>
    <xf numFmtId="49" fontId="16" fillId="2" borderId="4" xfId="1" applyNumberFormat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49" fontId="5" fillId="2" borderId="1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left" vertical="center" wrapText="1"/>
    </xf>
    <xf numFmtId="49" fontId="17" fillId="2" borderId="2" xfId="1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3" fontId="21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3" fontId="11" fillId="2" borderId="0" xfId="0" applyNumberFormat="1" applyFont="1" applyFill="1" applyAlignment="1">
      <alignment horizontal="left" vertical="center"/>
    </xf>
    <xf numFmtId="3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right" vertical="center"/>
    </xf>
    <xf numFmtId="0" fontId="24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3" fontId="23" fillId="2" borderId="2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horizontal="right" vertical="center"/>
    </xf>
    <xf numFmtId="3" fontId="11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49" fontId="11" fillId="2" borderId="2" xfId="1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left" vertical="center" wrapText="1"/>
    </xf>
    <xf numFmtId="0" fontId="11" fillId="2" borderId="2" xfId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3" fontId="11" fillId="2" borderId="2" xfId="6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49" fontId="11" fillId="2" borderId="2" xfId="1" applyNumberFormat="1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11" fillId="2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right" vertical="center"/>
    </xf>
    <xf numFmtId="3" fontId="25" fillId="2" borderId="0" xfId="0" applyNumberFormat="1" applyFont="1" applyFill="1" applyAlignment="1">
      <alignment horizontal="right" vertical="center"/>
    </xf>
    <xf numFmtId="3" fontId="12" fillId="0" borderId="3" xfId="2" applyNumberFormat="1" applyFont="1" applyBorder="1" applyAlignment="1">
      <alignment horizontal="right" vertical="center" wrapText="1"/>
    </xf>
    <xf numFmtId="3" fontId="12" fillId="0" borderId="2" xfId="2" applyNumberFormat="1" applyFont="1" applyFill="1" applyBorder="1" applyAlignment="1">
      <alignment horizontal="center" vertical="center" wrapText="1"/>
    </xf>
    <xf numFmtId="3" fontId="7" fillId="2" borderId="2" xfId="5" applyNumberFormat="1" applyFont="1" applyFill="1" applyBorder="1" applyAlignment="1">
      <alignment horizontal="right" vertical="center" wrapText="1"/>
    </xf>
    <xf numFmtId="3" fontId="9" fillId="2" borderId="2" xfId="1" applyNumberFormat="1" applyFont="1" applyFill="1" applyBorder="1" applyAlignment="1">
      <alignment horizontal="left" vertical="center" wrapText="1"/>
    </xf>
    <xf numFmtId="0" fontId="9" fillId="0" borderId="2" xfId="9" applyFont="1" applyFill="1" applyBorder="1" applyAlignment="1">
      <alignment horizontal="center" vertical="center" wrapText="1"/>
    </xf>
    <xf numFmtId="49" fontId="9" fillId="0" borderId="2" xfId="9" applyNumberFormat="1" applyFont="1" applyFill="1" applyBorder="1" applyAlignment="1">
      <alignment horizontal="center" vertical="center" wrapText="1"/>
    </xf>
    <xf numFmtId="0" fontId="9" fillId="2" borderId="2" xfId="9" applyFont="1" applyFill="1" applyBorder="1" applyAlignment="1">
      <alignment horizontal="center" vertical="center" wrapText="1"/>
    </xf>
    <xf numFmtId="49" fontId="9" fillId="0" borderId="2" xfId="9" applyNumberFormat="1" applyFont="1" applyFill="1" applyBorder="1" applyAlignment="1">
      <alignment horizontal="center" vertical="center"/>
    </xf>
    <xf numFmtId="49" fontId="9" fillId="2" borderId="2" xfId="9" applyNumberFormat="1" applyFont="1" applyFill="1" applyBorder="1" applyAlignment="1">
      <alignment horizontal="center" vertical="center" wrapText="1"/>
    </xf>
    <xf numFmtId="49" fontId="5" fillId="0" borderId="2" xfId="9" applyNumberFormat="1" applyFont="1" applyFill="1" applyBorder="1" applyAlignment="1">
      <alignment horizontal="center" vertical="center" wrapText="1"/>
    </xf>
    <xf numFmtId="49" fontId="9" fillId="2" borderId="2" xfId="9" applyNumberFormat="1" applyFont="1" applyFill="1" applyBorder="1" applyAlignment="1">
      <alignment horizontal="center" vertical="center"/>
    </xf>
    <xf numFmtId="3" fontId="21" fillId="2" borderId="2" xfId="0" applyNumberFormat="1" applyFont="1" applyFill="1" applyBorder="1" applyAlignment="1">
      <alignment horizontal="center" vertical="center" wrapText="1"/>
    </xf>
    <xf numFmtId="0" fontId="27" fillId="0" borderId="0" xfId="11" applyFont="1" applyFill="1" applyBorder="1" applyAlignment="1">
      <alignment horizontal="left" vertical="center" wrapText="1"/>
    </xf>
    <xf numFmtId="0" fontId="28" fillId="0" borderId="0" xfId="11" applyFont="1" applyFill="1" applyBorder="1" applyAlignment="1">
      <alignment horizontal="right" vertical="center" wrapText="1"/>
    </xf>
    <xf numFmtId="0" fontId="27" fillId="0" borderId="0" xfId="11" applyFont="1" applyFill="1" applyBorder="1" applyAlignment="1">
      <alignment horizontal="left" vertical="center"/>
    </xf>
    <xf numFmtId="0" fontId="30" fillId="0" borderId="0" xfId="11" applyFont="1" applyFill="1" applyBorder="1" applyAlignment="1">
      <alignment horizontal="center" vertical="center" wrapText="1"/>
    </xf>
    <xf numFmtId="0" fontId="27" fillId="0" borderId="0" xfId="11" applyFont="1" applyFill="1" applyBorder="1" applyAlignment="1">
      <alignment horizontal="center" vertical="center" wrapText="1"/>
    </xf>
    <xf numFmtId="2" fontId="17" fillId="2" borderId="2" xfId="11" applyNumberFormat="1" applyFont="1" applyFill="1" applyBorder="1" applyAlignment="1">
      <alignment horizontal="center" vertical="center" wrapText="1"/>
    </xf>
    <xf numFmtId="0" fontId="17" fillId="3" borderId="2" xfId="11" applyFont="1" applyFill="1" applyBorder="1" applyAlignment="1">
      <alignment horizontal="center" vertical="center" wrapText="1"/>
    </xf>
    <xf numFmtId="3" fontId="17" fillId="0" borderId="2" xfId="11" applyNumberFormat="1" applyFont="1" applyBorder="1" applyAlignment="1">
      <alignment horizontal="center" vertical="center" wrapText="1"/>
    </xf>
    <xf numFmtId="3" fontId="17" fillId="0" borderId="2" xfId="11" applyNumberFormat="1" applyFont="1" applyBorder="1" applyAlignment="1">
      <alignment horizontal="center" vertical="center"/>
    </xf>
    <xf numFmtId="3" fontId="16" fillId="0" borderId="2" xfId="11" applyNumberFormat="1" applyFont="1" applyBorder="1" applyAlignment="1">
      <alignment horizontal="center" vertical="center"/>
    </xf>
    <xf numFmtId="3" fontId="16" fillId="2" borderId="2" xfId="11" applyNumberFormat="1" applyFont="1" applyFill="1" applyBorder="1" applyAlignment="1">
      <alignment horizontal="center" vertical="center" wrapText="1"/>
    </xf>
    <xf numFmtId="0" fontId="16" fillId="0" borderId="2" xfId="11" applyFont="1" applyBorder="1" applyAlignment="1">
      <alignment horizontal="center" vertical="center"/>
    </xf>
    <xf numFmtId="0" fontId="17" fillId="0" borderId="2" xfId="11" applyFont="1" applyBorder="1" applyAlignment="1">
      <alignment horizontal="center" vertical="center"/>
    </xf>
    <xf numFmtId="0" fontId="17" fillId="2" borderId="2" xfId="1" applyFont="1" applyFill="1" applyBorder="1" applyAlignment="1">
      <alignment horizontal="left" vertical="center" wrapText="1"/>
    </xf>
    <xf numFmtId="3" fontId="18" fillId="0" borderId="2" xfId="11" applyNumberFormat="1" applyFont="1" applyFill="1" applyBorder="1" applyAlignment="1">
      <alignment horizontal="center" vertical="center" shrinkToFit="1"/>
    </xf>
    <xf numFmtId="3" fontId="19" fillId="0" borderId="2" xfId="11" applyNumberFormat="1" applyFont="1" applyFill="1" applyBorder="1" applyAlignment="1">
      <alignment horizontal="center" vertical="center" shrinkToFit="1"/>
    </xf>
    <xf numFmtId="1" fontId="16" fillId="0" borderId="2" xfId="11" applyNumberFormat="1" applyFont="1" applyBorder="1" applyAlignment="1">
      <alignment horizontal="center" vertical="center"/>
    </xf>
    <xf numFmtId="49" fontId="17" fillId="0" borderId="2" xfId="11" applyNumberFormat="1" applyFont="1" applyFill="1" applyBorder="1" applyAlignment="1">
      <alignment horizontal="left" vertical="center" wrapText="1"/>
    </xf>
    <xf numFmtId="0" fontId="18" fillId="0" borderId="2" xfId="11" applyFont="1" applyBorder="1" applyAlignment="1">
      <alignment horizontal="center"/>
    </xf>
    <xf numFmtId="0" fontId="18" fillId="4" borderId="2" xfId="11" applyFont="1" applyFill="1" applyBorder="1" applyAlignment="1">
      <alignment wrapText="1"/>
    </xf>
    <xf numFmtId="0" fontId="11" fillId="4" borderId="2" xfId="11" applyFont="1" applyFill="1" applyBorder="1" applyAlignment="1">
      <alignment wrapText="1"/>
    </xf>
    <xf numFmtId="0" fontId="17" fillId="0" borderId="2" xfId="11" applyFont="1" applyBorder="1" applyAlignment="1">
      <alignment horizontal="left" vertical="center"/>
    </xf>
    <xf numFmtId="4" fontId="17" fillId="0" borderId="2" xfId="11" applyNumberFormat="1" applyFont="1" applyBorder="1" applyAlignment="1">
      <alignment horizontal="center" vertical="center"/>
    </xf>
    <xf numFmtId="0" fontId="11" fillId="4" borderId="2" xfId="11" applyFont="1" applyFill="1" applyBorder="1" applyAlignment="1">
      <alignment horizontal="left" vertical="center" wrapText="1"/>
    </xf>
    <xf numFmtId="0" fontId="11" fillId="4" borderId="2" xfId="11" applyFont="1" applyFill="1" applyBorder="1" applyAlignment="1">
      <alignment horizontal="left" vertical="center"/>
    </xf>
    <xf numFmtId="0" fontId="27" fillId="0" borderId="2" xfId="11" applyFont="1" applyFill="1" applyBorder="1" applyAlignment="1">
      <alignment horizontal="left" vertical="center"/>
    </xf>
    <xf numFmtId="3" fontId="27" fillId="0" borderId="0" xfId="11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3" fontId="30" fillId="0" borderId="0" xfId="11" applyNumberFormat="1" applyFont="1" applyFill="1" applyBorder="1" applyAlignment="1">
      <alignment horizontal="center" vertical="center" wrapText="1"/>
    </xf>
    <xf numFmtId="49" fontId="11" fillId="2" borderId="2" xfId="1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 wrapText="1"/>
    </xf>
    <xf numFmtId="0" fontId="17" fillId="0" borderId="2" xfId="11" applyFont="1" applyBorder="1" applyAlignment="1">
      <alignment horizontal="center" vertical="center"/>
    </xf>
    <xf numFmtId="4" fontId="16" fillId="2" borderId="2" xfId="11" applyNumberFormat="1" applyFont="1" applyFill="1" applyBorder="1" applyAlignment="1">
      <alignment horizontal="center" vertical="center" wrapText="1"/>
    </xf>
    <xf numFmtId="4" fontId="18" fillId="0" borderId="2" xfId="11" applyNumberFormat="1" applyFont="1" applyFill="1" applyBorder="1" applyAlignment="1">
      <alignment horizontal="center" vertical="center" shrinkToFit="1"/>
    </xf>
    <xf numFmtId="3" fontId="5" fillId="2" borderId="2" xfId="0" applyNumberFormat="1" applyFont="1" applyFill="1" applyBorder="1" applyAlignment="1">
      <alignment horizontal="center" vertical="center" wrapText="1"/>
    </xf>
    <xf numFmtId="49" fontId="11" fillId="2" borderId="2" xfId="1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4" fontId="18" fillId="0" borderId="0" xfId="11" applyNumberFormat="1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21" fillId="2" borderId="2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2" xfId="11" applyFont="1" applyFill="1" applyBorder="1" applyAlignment="1">
      <alignment horizontal="left" vertical="center" wrapText="1"/>
    </xf>
    <xf numFmtId="0" fontId="16" fillId="0" borderId="2" xfId="11" applyFont="1" applyBorder="1" applyAlignment="1">
      <alignment horizontal="center" vertical="center"/>
    </xf>
    <xf numFmtId="0" fontId="30" fillId="0" borderId="2" xfId="11" applyFont="1" applyFill="1" applyBorder="1" applyAlignment="1">
      <alignment horizontal="center" vertical="center" wrapText="1"/>
    </xf>
    <xf numFmtId="0" fontId="16" fillId="0" borderId="2" xfId="11" applyFont="1" applyBorder="1" applyAlignment="1">
      <alignment horizontal="left" vertical="center" wrapText="1"/>
    </xf>
    <xf numFmtId="0" fontId="17" fillId="0" borderId="2" xfId="11" applyFont="1" applyBorder="1" applyAlignment="1">
      <alignment horizontal="center" vertical="center"/>
    </xf>
    <xf numFmtId="49" fontId="11" fillId="2" borderId="2" xfId="1" applyNumberFormat="1" applyFont="1" applyFill="1" applyBorder="1" applyAlignment="1">
      <alignment horizontal="center" vertical="center"/>
    </xf>
    <xf numFmtId="0" fontId="23" fillId="0" borderId="2" xfId="11" applyFont="1" applyBorder="1" applyAlignment="1">
      <alignment horizontal="left" vertical="center" wrapText="1"/>
    </xf>
    <xf numFmtId="0" fontId="26" fillId="0" borderId="2" xfId="11" applyFont="1" applyBorder="1" applyAlignment="1">
      <alignment horizontal="left" vertical="center" wrapText="1"/>
    </xf>
    <xf numFmtId="0" fontId="29" fillId="0" borderId="0" xfId="11" applyFont="1" applyFill="1" applyBorder="1" applyAlignment="1">
      <alignment horizontal="center" vertical="center" wrapText="1"/>
    </xf>
    <xf numFmtId="0" fontId="17" fillId="0" borderId="0" xfId="11" applyFont="1" applyFill="1" applyBorder="1" applyAlignment="1">
      <alignment horizontal="right" vertical="center" wrapText="1"/>
    </xf>
    <xf numFmtId="0" fontId="17" fillId="3" borderId="2" xfId="11" applyFont="1" applyFill="1" applyBorder="1" applyAlignment="1">
      <alignment horizontal="center" vertical="center" wrapText="1"/>
    </xf>
    <xf numFmtId="0" fontId="17" fillId="2" borderId="2" xfId="11" applyFont="1" applyFill="1" applyBorder="1" applyAlignment="1">
      <alignment horizontal="center" vertical="center" wrapText="1"/>
    </xf>
    <xf numFmtId="3" fontId="17" fillId="0" borderId="2" xfId="11" applyNumberFormat="1" applyFont="1" applyFill="1" applyBorder="1" applyAlignment="1">
      <alignment horizontal="center" vertical="center" wrapText="1"/>
    </xf>
    <xf numFmtId="2" fontId="21" fillId="2" borderId="2" xfId="11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 wrapText="1"/>
    </xf>
    <xf numFmtId="4" fontId="23" fillId="2" borderId="5" xfId="0" applyNumberFormat="1" applyFont="1" applyFill="1" applyBorder="1" applyAlignment="1">
      <alignment horizontal="center" vertical="center" wrapText="1"/>
    </xf>
    <xf numFmtId="4" fontId="23" fillId="2" borderId="6" xfId="0" applyNumberFormat="1" applyFont="1" applyFill="1" applyBorder="1" applyAlignment="1">
      <alignment horizontal="center" vertical="center" wrapText="1"/>
    </xf>
    <xf numFmtId="4" fontId="23" fillId="2" borderId="4" xfId="0" applyNumberFormat="1" applyFont="1" applyFill="1" applyBorder="1" applyAlignment="1">
      <alignment horizontal="center" vertical="center" wrapText="1"/>
    </xf>
    <xf numFmtId="0" fontId="23" fillId="2" borderId="0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/>
    </xf>
    <xf numFmtId="3" fontId="12" fillId="0" borderId="3" xfId="2" applyNumberFormat="1" applyFont="1" applyFill="1" applyBorder="1" applyAlignment="1">
      <alignment horizontal="center" vertical="center" wrapText="1"/>
    </xf>
    <xf numFmtId="3" fontId="12" fillId="0" borderId="2" xfId="2" applyNumberFormat="1" applyFont="1" applyFill="1" applyBorder="1" applyAlignment="1">
      <alignment horizontal="center" vertical="center" wrapText="1"/>
    </xf>
    <xf numFmtId="3" fontId="12" fillId="0" borderId="9" xfId="2" applyNumberFormat="1" applyFont="1" applyFill="1" applyBorder="1" applyAlignment="1">
      <alignment horizontal="center" vertical="center" wrapText="1"/>
    </xf>
    <xf numFmtId="3" fontId="12" fillId="0" borderId="8" xfId="2" applyNumberFormat="1" applyFont="1" applyFill="1" applyBorder="1" applyAlignment="1">
      <alignment horizontal="center" vertical="center" wrapText="1"/>
    </xf>
    <xf numFmtId="3" fontId="12" fillId="0" borderId="10" xfId="2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5" fillId="2" borderId="9" xfId="0" applyFont="1" applyFill="1" applyBorder="1" applyAlignment="1">
      <alignment horizontal="center" vertical="center" wrapText="1"/>
    </xf>
    <xf numFmtId="0" fontId="15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 wrapText="1"/>
    </xf>
  </cellXfs>
  <cellStyles count="13">
    <cellStyle name="Обычный" xfId="0" builtinId="0"/>
    <cellStyle name="Обычный 15" xfId="5"/>
    <cellStyle name="Обычный 15 2 4" xfId="8"/>
    <cellStyle name="Обычный 2" xfId="1"/>
    <cellStyle name="Обычный 2 10" xfId="7"/>
    <cellStyle name="Обычный 2 137" xfId="9"/>
    <cellStyle name="Обычный 2 2 2 2" xfId="12"/>
    <cellStyle name="Обычный 2 3" xfId="4"/>
    <cellStyle name="Обычный 3" xfId="10"/>
    <cellStyle name="Обычный 3 2" xfId="11"/>
    <cellStyle name="Обычный 4" xfId="3"/>
    <cellStyle name="Обычный 83" xfId="2"/>
    <cellStyle name="Обычный 85" xfId="6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58"/>
  <sheetViews>
    <sheetView tabSelected="1" zoomScale="106" zoomScaleNormal="106" workbookViewId="0">
      <pane xSplit="3" ySplit="5" topLeftCell="F6" activePane="bottomRight" state="frozen"/>
      <selection pane="topRight" activeCell="D1" sqref="D1"/>
      <selection pane="bottomLeft" activeCell="A6" sqref="A6"/>
      <selection pane="bottomRight" activeCell="K4" sqref="K4:K5"/>
    </sheetView>
  </sheetViews>
  <sheetFormatPr defaultRowHeight="12" x14ac:dyDescent="0.2"/>
  <cols>
    <col min="1" max="1" width="4.7109375" style="106" customWidth="1"/>
    <col min="2" max="2" width="8" style="106" customWidth="1"/>
    <col min="3" max="3" width="31.28515625" style="129" customWidth="1"/>
    <col min="4" max="4" width="14.140625" style="67" customWidth="1"/>
    <col min="5" max="5" width="12.42578125" style="67" customWidth="1"/>
    <col min="6" max="7" width="14" style="67" customWidth="1"/>
    <col min="8" max="8" width="15" style="67" customWidth="1"/>
    <col min="9" max="9" width="16" style="61" customWidth="1"/>
    <col min="10" max="10" width="12.42578125" style="67" customWidth="1"/>
    <col min="11" max="11" width="14.7109375" style="67" customWidth="1"/>
    <col min="12" max="12" width="15.42578125" style="3" customWidth="1"/>
    <col min="13" max="16384" width="9.140625" style="3"/>
  </cols>
  <sheetData>
    <row r="2" spans="1:12" ht="20.25" customHeight="1" x14ac:dyDescent="0.2">
      <c r="A2" s="204" t="s">
        <v>357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2" x14ac:dyDescent="0.2">
      <c r="C3" s="4"/>
      <c r="K3" s="67" t="s">
        <v>327</v>
      </c>
    </row>
    <row r="4" spans="1:12" s="5" customFormat="1" ht="24.75" customHeight="1" x14ac:dyDescent="0.2">
      <c r="A4" s="205" t="s">
        <v>0</v>
      </c>
      <c r="B4" s="205" t="s">
        <v>1</v>
      </c>
      <c r="C4" s="207" t="s">
        <v>2</v>
      </c>
      <c r="D4" s="209" t="s">
        <v>358</v>
      </c>
      <c r="E4" s="209"/>
      <c r="F4" s="209"/>
      <c r="G4" s="209"/>
      <c r="H4" s="209"/>
      <c r="I4" s="210" t="s">
        <v>393</v>
      </c>
      <c r="J4" s="210"/>
      <c r="K4" s="210" t="s">
        <v>428</v>
      </c>
    </row>
    <row r="5" spans="1:12" ht="114" customHeight="1" x14ac:dyDescent="0.2">
      <c r="A5" s="206"/>
      <c r="B5" s="206"/>
      <c r="C5" s="208"/>
      <c r="D5" s="127" t="s">
        <v>359</v>
      </c>
      <c r="E5" s="127" t="s">
        <v>360</v>
      </c>
      <c r="F5" s="127" t="s">
        <v>362</v>
      </c>
      <c r="G5" s="127" t="s">
        <v>361</v>
      </c>
      <c r="H5" s="127" t="s">
        <v>320</v>
      </c>
      <c r="I5" s="164" t="s">
        <v>418</v>
      </c>
      <c r="J5" s="164" t="s">
        <v>419</v>
      </c>
      <c r="K5" s="210"/>
    </row>
    <row r="6" spans="1:12" s="5" customFormat="1" x14ac:dyDescent="0.2">
      <c r="A6" s="211" t="s">
        <v>300</v>
      </c>
      <c r="B6" s="212"/>
      <c r="C6" s="212"/>
      <c r="D6" s="27">
        <f>D8+D7</f>
        <v>29108912941.300037</v>
      </c>
      <c r="E6" s="27">
        <f t="shared" ref="E6:K6" si="0">E8+E7</f>
        <v>6020719888.7696543</v>
      </c>
      <c r="F6" s="27">
        <f t="shared" si="0"/>
        <v>21060130372.659996</v>
      </c>
      <c r="G6" s="27">
        <f t="shared" si="0"/>
        <v>3503425720</v>
      </c>
      <c r="H6" s="27">
        <f t="shared" si="0"/>
        <v>59693188922.729698</v>
      </c>
      <c r="I6" s="41">
        <f t="shared" si="0"/>
        <v>182221274.37</v>
      </c>
      <c r="J6" s="27">
        <f t="shared" si="0"/>
        <v>1415761645.95</v>
      </c>
      <c r="K6" s="27">
        <f t="shared" si="0"/>
        <v>61291171843.04969</v>
      </c>
      <c r="L6" s="72"/>
    </row>
    <row r="7" spans="1:12" s="5" customFormat="1" ht="15" customHeight="1" x14ac:dyDescent="0.2">
      <c r="A7" s="128"/>
      <c r="B7" s="112"/>
      <c r="C7" s="113" t="s">
        <v>299</v>
      </c>
      <c r="D7" s="10">
        <f>'КС '!D7+Гемодиализ!F7+Гемодиализ!G7</f>
        <v>5511644</v>
      </c>
      <c r="E7" s="10">
        <f>ДС!D6+Гемодиализ!H7</f>
        <v>407688409</v>
      </c>
      <c r="F7" s="10">
        <f>'АПУ профилактика'!D8+'АПУ в неотл.форме'!D7+'АПУ обращения'!D8+'ОДИ ПГГ'!D7+'ОДИ МЗ РБ'!D7+ФАП!D7+Гемодиализ!I7</f>
        <v>190094058</v>
      </c>
      <c r="G7" s="10">
        <f>СМП!D7</f>
        <v>57006762</v>
      </c>
      <c r="H7" s="10">
        <f>D7+E7+F7+G7</f>
        <v>660300873</v>
      </c>
      <c r="I7" s="41"/>
      <c r="J7" s="27"/>
      <c r="K7" s="10">
        <f>H7+I7+J7</f>
        <v>660300873</v>
      </c>
    </row>
    <row r="8" spans="1:12" s="5" customFormat="1" ht="12.75" x14ac:dyDescent="0.2">
      <c r="A8" s="128"/>
      <c r="B8" s="114"/>
      <c r="C8" s="113" t="s">
        <v>364</v>
      </c>
      <c r="D8" s="27">
        <f>SUM(D9:D156)</f>
        <v>29103401297.300037</v>
      </c>
      <c r="E8" s="27">
        <f t="shared" ref="E8:K8" si="1">SUM(E9:E156)</f>
        <v>5613031479.7696543</v>
      </c>
      <c r="F8" s="27">
        <f t="shared" si="1"/>
        <v>20870036314.659996</v>
      </c>
      <c r="G8" s="27">
        <f t="shared" si="1"/>
        <v>3446418958</v>
      </c>
      <c r="H8" s="27">
        <f t="shared" si="1"/>
        <v>59032888049.729698</v>
      </c>
      <c r="I8" s="41">
        <f t="shared" si="1"/>
        <v>182221274.37</v>
      </c>
      <c r="J8" s="27">
        <f t="shared" si="1"/>
        <v>1415761645.95</v>
      </c>
      <c r="K8" s="27">
        <f t="shared" si="1"/>
        <v>60630870970.04969</v>
      </c>
    </row>
    <row r="9" spans="1:12" ht="12" customHeight="1" x14ac:dyDescent="0.2">
      <c r="A9" s="126">
        <v>1</v>
      </c>
      <c r="B9" s="14" t="s">
        <v>3</v>
      </c>
      <c r="C9" s="31" t="s">
        <v>4</v>
      </c>
      <c r="D9" s="10">
        <f>'КС '!D9+Гемодиализ!F9+Гемодиализ!G9</f>
        <v>51561656</v>
      </c>
      <c r="E9" s="10">
        <f>ДС!D8+Гемодиализ!H9</f>
        <v>12220254</v>
      </c>
      <c r="F9" s="10">
        <f>'АПУ профилактика'!D10+'АПУ в неотл.форме'!D9+'АПУ обращения'!D10+'ОДИ ПГГ'!D9+'ОДИ МЗ РБ'!D9+ФАП!D9+Гемодиализ!E9+Гемодиализ!I9</f>
        <v>97574414</v>
      </c>
      <c r="G9" s="10">
        <f>СМП!D9</f>
        <v>15975376</v>
      </c>
      <c r="H9" s="10">
        <f t="shared" ref="H9:H40" si="2">D9+E9+F9+G9</f>
        <v>177331700</v>
      </c>
      <c r="I9" s="60">
        <f>'бюджет РБ'!D17</f>
        <v>23187.58</v>
      </c>
      <c r="J9" s="10"/>
      <c r="K9" s="10">
        <f t="shared" ref="K9:K72" si="3">H9+I9+J9</f>
        <v>177354887.58000001</v>
      </c>
    </row>
    <row r="10" spans="1:12" x14ac:dyDescent="0.2">
      <c r="A10" s="126">
        <v>2</v>
      </c>
      <c r="B10" s="115" t="s">
        <v>5</v>
      </c>
      <c r="C10" s="31" t="s">
        <v>6</v>
      </c>
      <c r="D10" s="10">
        <f>'КС '!D10+Гемодиализ!F10+Гемодиализ!G10</f>
        <v>37571271</v>
      </c>
      <c r="E10" s="10">
        <f>ДС!D9+Гемодиализ!H10</f>
        <v>13246648</v>
      </c>
      <c r="F10" s="10">
        <f>'АПУ профилактика'!D11+'АПУ в неотл.форме'!D10+'АПУ обращения'!D11+'ОДИ ПГГ'!D10+'ОДИ МЗ РБ'!D10+ФАП!D10+Гемодиализ!E10+Гемодиализ!I10</f>
        <v>96408215</v>
      </c>
      <c r="G10" s="10">
        <f>СМП!D10</f>
        <v>16126746</v>
      </c>
      <c r="H10" s="10">
        <f t="shared" si="2"/>
        <v>163352880</v>
      </c>
      <c r="I10" s="60">
        <f>'бюджет РБ'!D18</f>
        <v>23187.58</v>
      </c>
      <c r="J10" s="10"/>
      <c r="K10" s="10">
        <f t="shared" si="3"/>
        <v>163376067.58000001</v>
      </c>
    </row>
    <row r="11" spans="1:12" x14ac:dyDescent="0.2">
      <c r="A11" s="126">
        <v>3</v>
      </c>
      <c r="B11" s="116" t="s">
        <v>7</v>
      </c>
      <c r="C11" s="31" t="s">
        <v>8</v>
      </c>
      <c r="D11" s="10">
        <f>'КС '!D11+Гемодиализ!F11+Гемодиализ!G11</f>
        <v>283231911</v>
      </c>
      <c r="E11" s="10">
        <f>ДС!D10+Гемодиализ!H11</f>
        <v>24504971</v>
      </c>
      <c r="F11" s="10">
        <f>'АПУ профилактика'!D12+'АПУ в неотл.форме'!D11+'АПУ обращения'!D12+'ОДИ ПГГ'!D11+'ОДИ МЗ РБ'!D11+ФАП!D11+Гемодиализ!E11+Гемодиализ!I11</f>
        <v>271331093</v>
      </c>
      <c r="G11" s="10">
        <f>СМП!D11</f>
        <v>46622547</v>
      </c>
      <c r="H11" s="10">
        <f t="shared" si="2"/>
        <v>625690522</v>
      </c>
      <c r="I11" s="60">
        <f>'бюджет РБ'!D19</f>
        <v>69562.740000000005</v>
      </c>
      <c r="J11" s="10"/>
      <c r="K11" s="10">
        <f t="shared" si="3"/>
        <v>625760084.74000001</v>
      </c>
    </row>
    <row r="12" spans="1:12" ht="14.25" customHeight="1" x14ac:dyDescent="0.2">
      <c r="A12" s="126">
        <v>4</v>
      </c>
      <c r="B12" s="14" t="s">
        <v>9</v>
      </c>
      <c r="C12" s="31" t="s">
        <v>10</v>
      </c>
      <c r="D12" s="10">
        <f>'КС '!D12+Гемодиализ!F12+Гемодиализ!G12</f>
        <v>43440018</v>
      </c>
      <c r="E12" s="10">
        <f>ДС!D11+Гемодиализ!H12</f>
        <v>13901962</v>
      </c>
      <c r="F12" s="10">
        <f>'АПУ профилактика'!D13+'АПУ в неотл.форме'!D12+'АПУ обращения'!D13+'ОДИ ПГГ'!D12+'ОДИ МЗ РБ'!D12+ФАП!D12+Гемодиализ!E12+Гемодиализ!I12</f>
        <v>108254013</v>
      </c>
      <c r="G12" s="10">
        <f>СМП!D12</f>
        <v>18110843</v>
      </c>
      <c r="H12" s="10">
        <f t="shared" si="2"/>
        <v>183706836</v>
      </c>
      <c r="I12" s="60">
        <f>'бюджет РБ'!D22</f>
        <v>25863.07</v>
      </c>
      <c r="J12" s="10"/>
      <c r="K12" s="10">
        <f t="shared" si="3"/>
        <v>183732699.06999999</v>
      </c>
    </row>
    <row r="13" spans="1:12" x14ac:dyDescent="0.2">
      <c r="A13" s="126">
        <v>5</v>
      </c>
      <c r="B13" s="14" t="s">
        <v>11</v>
      </c>
      <c r="C13" s="31" t="s">
        <v>12</v>
      </c>
      <c r="D13" s="10">
        <f>'КС '!D13+Гемодиализ!F13+Гемодиализ!G13</f>
        <v>47407475</v>
      </c>
      <c r="E13" s="10">
        <f>ДС!D12+Гемодиализ!H13</f>
        <v>15489592</v>
      </c>
      <c r="F13" s="10">
        <f>'АПУ профилактика'!D14+'АПУ в неотл.форме'!D13+'АПУ обращения'!D14+'ОДИ ПГГ'!D13+'ОДИ МЗ РБ'!D13+ФАП!D13+Гемодиализ!E13+Гемодиализ!I13</f>
        <v>111291317</v>
      </c>
      <c r="G13" s="10">
        <f>СМП!D13</f>
        <v>0</v>
      </c>
      <c r="H13" s="10">
        <f t="shared" si="2"/>
        <v>174188384</v>
      </c>
      <c r="I13" s="60"/>
      <c r="J13" s="10"/>
      <c r="K13" s="10">
        <f t="shared" si="3"/>
        <v>174188384</v>
      </c>
    </row>
    <row r="14" spans="1:12" x14ac:dyDescent="0.2">
      <c r="A14" s="126">
        <v>6</v>
      </c>
      <c r="B14" s="116" t="s">
        <v>13</v>
      </c>
      <c r="C14" s="31" t="s">
        <v>14</v>
      </c>
      <c r="D14" s="10">
        <f>'КС '!D14+Гемодиализ!F14+Гемодиализ!G14</f>
        <v>736500616</v>
      </c>
      <c r="E14" s="10">
        <f>ДС!D13+Гемодиализ!H14</f>
        <v>83720374</v>
      </c>
      <c r="F14" s="10">
        <f>'АПУ профилактика'!D15+'АПУ в неотл.форме'!D14+'АПУ обращения'!D15+'ОДИ ПГГ'!D14+'ОДИ МЗ РБ'!D14+ФАП!D14+Гемодиализ!E14+Гемодиализ!I14</f>
        <v>655556311</v>
      </c>
      <c r="G14" s="10">
        <f>СМП!D14</f>
        <v>272203704</v>
      </c>
      <c r="H14" s="10">
        <f t="shared" si="2"/>
        <v>1747981005</v>
      </c>
      <c r="I14" s="60">
        <f>'бюджет РБ'!D47</f>
        <v>402215.33</v>
      </c>
      <c r="J14" s="10">
        <f>'бюджет РБ'!D56</f>
        <v>22988615</v>
      </c>
      <c r="K14" s="10">
        <f t="shared" si="3"/>
        <v>1771371835.3299999</v>
      </c>
    </row>
    <row r="15" spans="1:12" x14ac:dyDescent="0.2">
      <c r="A15" s="126">
        <v>7</v>
      </c>
      <c r="B15" s="14" t="s">
        <v>15</v>
      </c>
      <c r="C15" s="31" t="s">
        <v>16</v>
      </c>
      <c r="D15" s="10">
        <f>'КС '!D15+Гемодиализ!F15+Гемодиализ!G15</f>
        <v>181490631</v>
      </c>
      <c r="E15" s="10">
        <f>ДС!D14+Гемодиализ!H15</f>
        <v>27771043</v>
      </c>
      <c r="F15" s="10">
        <f>'АПУ профилактика'!D16+'АПУ в неотл.форме'!D15+'АПУ обращения'!D16+'ОДИ ПГГ'!D15+'ОДИ МЗ РБ'!D15+ФАП!D15+Гемодиализ!E15+Гемодиализ!I15</f>
        <v>268532794</v>
      </c>
      <c r="G15" s="10">
        <f>СМП!D15</f>
        <v>0</v>
      </c>
      <c r="H15" s="10">
        <f t="shared" si="2"/>
        <v>477794468</v>
      </c>
      <c r="I15" s="60"/>
      <c r="J15" s="10">
        <f>'бюджет РБ'!D65</f>
        <v>5557967</v>
      </c>
      <c r="K15" s="10">
        <f t="shared" si="3"/>
        <v>483352435</v>
      </c>
    </row>
    <row r="16" spans="1:12" x14ac:dyDescent="0.2">
      <c r="A16" s="126">
        <v>8</v>
      </c>
      <c r="B16" s="116" t="s">
        <v>17</v>
      </c>
      <c r="C16" s="31" t="s">
        <v>18</v>
      </c>
      <c r="D16" s="10">
        <f>'КС '!D16+Гемодиализ!F16+Гемодиализ!G16</f>
        <v>40082908</v>
      </c>
      <c r="E16" s="10">
        <f>ДС!D15+Гемодиализ!H16</f>
        <v>15058262</v>
      </c>
      <c r="F16" s="10">
        <f>'АПУ профилактика'!D17+'АПУ в неотл.форме'!D16+'АПУ обращения'!D17+'ОДИ ПГГ'!D16+'ОДИ МЗ РБ'!D16+ФАП!D16+Гемодиализ!E16+Гемодиализ!I16</f>
        <v>119553160</v>
      </c>
      <c r="G16" s="10">
        <f>СМП!D16</f>
        <v>0</v>
      </c>
      <c r="H16" s="10">
        <f t="shared" si="2"/>
        <v>174694330</v>
      </c>
      <c r="I16" s="60"/>
      <c r="J16" s="10"/>
      <c r="K16" s="10">
        <f t="shared" si="3"/>
        <v>174694330</v>
      </c>
    </row>
    <row r="17" spans="1:11" x14ac:dyDescent="0.2">
      <c r="A17" s="126">
        <v>9</v>
      </c>
      <c r="B17" s="116" t="s">
        <v>19</v>
      </c>
      <c r="C17" s="31" t="s">
        <v>20</v>
      </c>
      <c r="D17" s="10">
        <f>'КС '!D17+Гемодиализ!F17+Гемодиализ!G17</f>
        <v>59957284</v>
      </c>
      <c r="E17" s="10">
        <f>ДС!D16+Гемодиализ!H17</f>
        <v>14500621</v>
      </c>
      <c r="F17" s="10">
        <f>'АПУ профилактика'!D18+'АПУ в неотл.форме'!D17+'АПУ обращения'!D18+'ОДИ ПГГ'!D17+'ОДИ МЗ РБ'!D17+ФАП!D17+Гемодиализ!E17+Гемодиализ!I17</f>
        <v>114919485</v>
      </c>
      <c r="G17" s="10">
        <f>СМП!D17</f>
        <v>17948341</v>
      </c>
      <c r="H17" s="10">
        <f t="shared" si="2"/>
        <v>207325731</v>
      </c>
      <c r="I17" s="60">
        <f>'бюджет РБ'!D27</f>
        <v>26754.9</v>
      </c>
      <c r="J17" s="10"/>
      <c r="K17" s="10">
        <f t="shared" si="3"/>
        <v>207352485.90000001</v>
      </c>
    </row>
    <row r="18" spans="1:11" x14ac:dyDescent="0.2">
      <c r="A18" s="126">
        <v>10</v>
      </c>
      <c r="B18" s="116" t="s">
        <v>21</v>
      </c>
      <c r="C18" s="31" t="s">
        <v>22</v>
      </c>
      <c r="D18" s="10">
        <f>'КС '!D18+Гемодиализ!F18+Гемодиализ!G18</f>
        <v>40166373</v>
      </c>
      <c r="E18" s="10">
        <f>ДС!D17+Гемодиализ!H18</f>
        <v>15976761</v>
      </c>
      <c r="F18" s="10">
        <f>'АПУ профилактика'!D19+'АПУ в неотл.форме'!D18+'АПУ обращения'!D19+'ОДИ ПГГ'!D18+'ОДИ МЗ РБ'!D18+ФАП!D18+Гемодиализ!E18+Гемодиализ!I18</f>
        <v>125311841</v>
      </c>
      <c r="G18" s="10">
        <f>СМП!D18</f>
        <v>0</v>
      </c>
      <c r="H18" s="10">
        <f t="shared" si="2"/>
        <v>181454975</v>
      </c>
      <c r="I18" s="60"/>
      <c r="J18" s="10"/>
      <c r="K18" s="10">
        <f t="shared" si="3"/>
        <v>181454975</v>
      </c>
    </row>
    <row r="19" spans="1:11" x14ac:dyDescent="0.2">
      <c r="A19" s="126">
        <v>11</v>
      </c>
      <c r="B19" s="116" t="s">
        <v>23</v>
      </c>
      <c r="C19" s="31" t="s">
        <v>24</v>
      </c>
      <c r="D19" s="10">
        <f>'КС '!D19+Гемодиализ!F19+Гемодиализ!G19</f>
        <v>49036007</v>
      </c>
      <c r="E19" s="10">
        <f>ДС!D18+Гемодиализ!H19</f>
        <v>14851064</v>
      </c>
      <c r="F19" s="10">
        <f>'АПУ профилактика'!D20+'АПУ в неотл.форме'!D19+'АПУ обращения'!D20+'ОДИ ПГГ'!D19+'ОДИ МЗ РБ'!D19+ФАП!D19+Гемодиализ!E19+Гемодиализ!I19</f>
        <v>103853033</v>
      </c>
      <c r="G19" s="10">
        <f>СМП!D19</f>
        <v>17838281</v>
      </c>
      <c r="H19" s="10">
        <f t="shared" si="2"/>
        <v>185578385</v>
      </c>
      <c r="I19" s="60">
        <f>'бюджет РБ'!D31</f>
        <v>26754.9</v>
      </c>
      <c r="J19" s="10"/>
      <c r="K19" s="10">
        <f t="shared" si="3"/>
        <v>185605139.90000001</v>
      </c>
    </row>
    <row r="20" spans="1:11" x14ac:dyDescent="0.2">
      <c r="A20" s="126">
        <v>12</v>
      </c>
      <c r="B20" s="116" t="s">
        <v>25</v>
      </c>
      <c r="C20" s="31" t="s">
        <v>26</v>
      </c>
      <c r="D20" s="10">
        <f>'КС '!D20+Гемодиализ!F20+Гемодиализ!G20</f>
        <v>122605647</v>
      </c>
      <c r="E20" s="10">
        <f>ДС!D19+Гемодиализ!H20</f>
        <v>27934312</v>
      </c>
      <c r="F20" s="10">
        <f>'АПУ профилактика'!D21+'АПУ в неотл.форме'!D20+'АПУ обращения'!D21+'ОДИ ПГГ'!D20+'ОДИ МЗ РБ'!D20+ФАП!D20+Гемодиализ!E20+Гемодиализ!I20</f>
        <v>204216441</v>
      </c>
      <c r="G20" s="10">
        <f>СМП!D20</f>
        <v>0</v>
      </c>
      <c r="H20" s="10">
        <f t="shared" si="2"/>
        <v>354756400</v>
      </c>
      <c r="I20" s="60"/>
      <c r="J20" s="10"/>
      <c r="K20" s="10">
        <f t="shared" si="3"/>
        <v>354756400</v>
      </c>
    </row>
    <row r="21" spans="1:11" x14ac:dyDescent="0.2">
      <c r="A21" s="126">
        <v>13</v>
      </c>
      <c r="B21" s="14" t="s">
        <v>27</v>
      </c>
      <c r="C21" s="31" t="s">
        <v>28</v>
      </c>
      <c r="D21" s="10">
        <f>'КС '!D21+Гемодиализ!F21+Гемодиализ!G21</f>
        <v>0</v>
      </c>
      <c r="E21" s="10">
        <f>ДС!D20+Гемодиализ!H21</f>
        <v>62450</v>
      </c>
      <c r="F21" s="10">
        <f>'АПУ профилактика'!D22+'АПУ в неотл.форме'!D21+'АПУ обращения'!D22+'ОДИ ПГГ'!D21+'ОДИ МЗ РБ'!D21+ФАП!D21+Гемодиализ!E21+Гемодиализ!I21</f>
        <v>73011</v>
      </c>
      <c r="G21" s="10">
        <f>СМП!D21</f>
        <v>0</v>
      </c>
      <c r="H21" s="10">
        <f t="shared" si="2"/>
        <v>135461</v>
      </c>
      <c r="I21" s="60"/>
      <c r="J21" s="10"/>
      <c r="K21" s="10">
        <f t="shared" si="3"/>
        <v>135461</v>
      </c>
    </row>
    <row r="22" spans="1:11" x14ac:dyDescent="0.2">
      <c r="A22" s="126">
        <v>14</v>
      </c>
      <c r="B22" s="14" t="s">
        <v>29</v>
      </c>
      <c r="C22" s="31" t="s">
        <v>30</v>
      </c>
      <c r="D22" s="10">
        <f>'КС '!D22+Гемодиализ!F22+Гемодиализ!G22</f>
        <v>0</v>
      </c>
      <c r="E22" s="10">
        <f>ДС!D21+Гемодиализ!H22</f>
        <v>0</v>
      </c>
      <c r="F22" s="10">
        <f>'АПУ профилактика'!D23+'АПУ в неотл.форме'!D22+'АПУ обращения'!D23+'ОДИ ПГГ'!D22+'ОДИ МЗ РБ'!D22+ФАП!D22+Гемодиализ!E22+Гемодиализ!I22</f>
        <v>0</v>
      </c>
      <c r="G22" s="10">
        <f>СМП!D22</f>
        <v>0</v>
      </c>
      <c r="H22" s="10">
        <f t="shared" si="2"/>
        <v>0</v>
      </c>
      <c r="I22" s="60"/>
      <c r="J22" s="10"/>
      <c r="K22" s="10">
        <f t="shared" si="3"/>
        <v>0</v>
      </c>
    </row>
    <row r="23" spans="1:11" x14ac:dyDescent="0.2">
      <c r="A23" s="126">
        <v>15</v>
      </c>
      <c r="B23" s="116" t="s">
        <v>31</v>
      </c>
      <c r="C23" s="31" t="s">
        <v>32</v>
      </c>
      <c r="D23" s="10">
        <f>'КС '!D23+Гемодиализ!F23+Гемодиализ!G23</f>
        <v>53162853</v>
      </c>
      <c r="E23" s="10">
        <f>ДС!D22+Гемодиализ!H23</f>
        <v>18324727</v>
      </c>
      <c r="F23" s="10">
        <f>'АПУ профилактика'!D24+'АПУ в неотл.форме'!D23+'АПУ обращения'!D24+'ОДИ ПГГ'!D23+'ОДИ МЗ РБ'!D23+ФАП!D23+Гемодиализ!E23+Гемодиализ!I23</f>
        <v>123094690</v>
      </c>
      <c r="G23" s="10">
        <f>СМП!D23</f>
        <v>0</v>
      </c>
      <c r="H23" s="10">
        <f t="shared" si="2"/>
        <v>194582270</v>
      </c>
      <c r="I23" s="60"/>
      <c r="J23" s="10"/>
      <c r="K23" s="10">
        <f t="shared" si="3"/>
        <v>194582270</v>
      </c>
    </row>
    <row r="24" spans="1:11" x14ac:dyDescent="0.2">
      <c r="A24" s="126">
        <v>16</v>
      </c>
      <c r="B24" s="116" t="s">
        <v>33</v>
      </c>
      <c r="C24" s="31" t="s">
        <v>34</v>
      </c>
      <c r="D24" s="10">
        <f>'КС '!D24+Гемодиализ!F24+Гемодиализ!G24</f>
        <v>73211823</v>
      </c>
      <c r="E24" s="10">
        <f>ДС!D23+Гемодиализ!H24</f>
        <v>24841779</v>
      </c>
      <c r="F24" s="10">
        <f>'АПУ профилактика'!D25+'АПУ в неотл.форме'!D24+'АПУ обращения'!D25+'ОДИ ПГГ'!D24+'ОДИ МЗ РБ'!D24+ФАП!D24+Гемодиализ!E24+Гемодиализ!I24</f>
        <v>184454666</v>
      </c>
      <c r="G24" s="10">
        <f>СМП!D24</f>
        <v>0</v>
      </c>
      <c r="H24" s="10">
        <f t="shared" si="2"/>
        <v>282508268</v>
      </c>
      <c r="I24" s="60"/>
      <c r="J24" s="10"/>
      <c r="K24" s="10">
        <f t="shared" si="3"/>
        <v>282508268</v>
      </c>
    </row>
    <row r="25" spans="1:11" x14ac:dyDescent="0.2">
      <c r="A25" s="126">
        <v>17</v>
      </c>
      <c r="B25" s="116" t="s">
        <v>35</v>
      </c>
      <c r="C25" s="31" t="s">
        <v>36</v>
      </c>
      <c r="D25" s="10">
        <f>'КС '!D25+Гемодиализ!F25+Гемодиализ!G25</f>
        <v>153976669</v>
      </c>
      <c r="E25" s="10">
        <f>ДС!D24+Гемодиализ!H25</f>
        <v>26753591</v>
      </c>
      <c r="F25" s="10">
        <f>'АПУ профилактика'!D26+'АПУ в неотл.форме'!D25+'АПУ обращения'!D26+'ОДИ ПГГ'!D25+'ОДИ МЗ РБ'!D25+ФАП!D25+Гемодиализ!E25+Гемодиализ!I25</f>
        <v>257011451</v>
      </c>
      <c r="G25" s="10">
        <f>СМП!D25</f>
        <v>0</v>
      </c>
      <c r="H25" s="10">
        <f t="shared" si="2"/>
        <v>437741711</v>
      </c>
      <c r="I25" s="60"/>
      <c r="J25" s="10"/>
      <c r="K25" s="10">
        <f t="shared" si="3"/>
        <v>437741711</v>
      </c>
    </row>
    <row r="26" spans="1:11" x14ac:dyDescent="0.2">
      <c r="A26" s="126">
        <v>18</v>
      </c>
      <c r="B26" s="116" t="s">
        <v>37</v>
      </c>
      <c r="C26" s="31" t="s">
        <v>38</v>
      </c>
      <c r="D26" s="10">
        <f>'КС '!D26+Гемодиализ!F26+Гемодиализ!G26</f>
        <v>696954407</v>
      </c>
      <c r="E26" s="10">
        <f>ДС!D25+Гемодиализ!H26</f>
        <v>55939789.799859837</v>
      </c>
      <c r="F26" s="10">
        <f>'АПУ профилактика'!D27+'АПУ в неотл.форме'!D26+'АПУ обращения'!D27+'ОДИ ПГГ'!D26+'ОДИ МЗ РБ'!D26+ФАП!D26+Гемодиализ!E26+Гемодиализ!I26</f>
        <v>492453575</v>
      </c>
      <c r="G26" s="10">
        <f>СМП!D26</f>
        <v>184568742</v>
      </c>
      <c r="H26" s="10">
        <f t="shared" si="2"/>
        <v>1429916513.79986</v>
      </c>
      <c r="I26" s="60">
        <f>'бюджет РБ'!D46</f>
        <v>276467.3</v>
      </c>
      <c r="J26" s="10">
        <f>'бюджет РБ'!D61</f>
        <v>21600968</v>
      </c>
      <c r="K26" s="10">
        <f t="shared" si="3"/>
        <v>1451793949.09986</v>
      </c>
    </row>
    <row r="27" spans="1:11" x14ac:dyDescent="0.2">
      <c r="A27" s="126">
        <v>19</v>
      </c>
      <c r="B27" s="14" t="s">
        <v>39</v>
      </c>
      <c r="C27" s="31" t="s">
        <v>40</v>
      </c>
      <c r="D27" s="10">
        <f>'КС '!D27+Гемодиализ!F27+Гемодиализ!G27</f>
        <v>28606612</v>
      </c>
      <c r="E27" s="10">
        <f>ДС!D26+Гемодиализ!H27</f>
        <v>11043503</v>
      </c>
      <c r="F27" s="10">
        <f>'АПУ профилактика'!D28+'АПУ в неотл.форме'!D27+'АПУ обращения'!D28+'ОДИ ПГГ'!D27+'ОДИ МЗ РБ'!D27+ФАП!D27+Гемодиализ!E27+Гемодиализ!I27</f>
        <v>91076175</v>
      </c>
      <c r="G27" s="10">
        <f>СМП!D27</f>
        <v>0</v>
      </c>
      <c r="H27" s="10">
        <f t="shared" si="2"/>
        <v>130726290</v>
      </c>
      <c r="I27" s="60"/>
      <c r="J27" s="10"/>
      <c r="K27" s="10">
        <f t="shared" si="3"/>
        <v>130726290</v>
      </c>
    </row>
    <row r="28" spans="1:11" x14ac:dyDescent="0.2">
      <c r="A28" s="126">
        <v>20</v>
      </c>
      <c r="B28" s="14" t="s">
        <v>41</v>
      </c>
      <c r="C28" s="31" t="s">
        <v>42</v>
      </c>
      <c r="D28" s="10">
        <f>'КС '!D28+Гемодиализ!F28+Гемодиализ!G28</f>
        <v>25875037</v>
      </c>
      <c r="E28" s="10">
        <f>ДС!D27+Гемодиализ!H28</f>
        <v>6999155</v>
      </c>
      <c r="F28" s="10">
        <f>'АПУ профилактика'!D29+'АПУ в неотл.форме'!D28+'АПУ обращения'!D29+'ОДИ ПГГ'!D28+'ОДИ МЗ РБ'!D28+ФАП!D28+Гемодиализ!E28+Гемодиализ!I28</f>
        <v>63804363</v>
      </c>
      <c r="G28" s="10">
        <f>СМП!D28</f>
        <v>0</v>
      </c>
      <c r="H28" s="10">
        <f t="shared" si="2"/>
        <v>96678555</v>
      </c>
      <c r="I28" s="60"/>
      <c r="J28" s="10"/>
      <c r="K28" s="10">
        <f t="shared" si="3"/>
        <v>96678555</v>
      </c>
    </row>
    <row r="29" spans="1:11" x14ac:dyDescent="0.2">
      <c r="A29" s="126">
        <v>21</v>
      </c>
      <c r="B29" s="14" t="s">
        <v>43</v>
      </c>
      <c r="C29" s="31" t="s">
        <v>44</v>
      </c>
      <c r="D29" s="10">
        <f>'КС '!D29+Гемодиализ!F29+Гемодиализ!G29</f>
        <v>258633878</v>
      </c>
      <c r="E29" s="10">
        <f>ДС!D28+Гемодиализ!H29</f>
        <v>36526885</v>
      </c>
      <c r="F29" s="10">
        <f>'АПУ профилактика'!D30+'АПУ в неотл.форме'!D29+'АПУ обращения'!D30+'ОДИ ПГГ'!D29+'ОДИ МЗ РБ'!D29+ФАП!D29+Гемодиализ!E29+Гемодиализ!I29</f>
        <v>325069080</v>
      </c>
      <c r="G29" s="10">
        <f>СМП!D29</f>
        <v>0</v>
      </c>
      <c r="H29" s="10">
        <f t="shared" si="2"/>
        <v>620229843</v>
      </c>
      <c r="I29" s="60"/>
      <c r="J29" s="10"/>
      <c r="K29" s="10">
        <f t="shared" si="3"/>
        <v>620229843</v>
      </c>
    </row>
    <row r="30" spans="1:11" x14ac:dyDescent="0.2">
      <c r="A30" s="126">
        <v>22</v>
      </c>
      <c r="B30" s="14" t="s">
        <v>45</v>
      </c>
      <c r="C30" s="31" t="s">
        <v>46</v>
      </c>
      <c r="D30" s="10">
        <f>'КС '!D30+Гемодиализ!F30+Гемодиализ!G30</f>
        <v>343024132</v>
      </c>
      <c r="E30" s="10">
        <f>ДС!D29+Гемодиализ!H30</f>
        <v>31832361.990083333</v>
      </c>
      <c r="F30" s="10">
        <f>'АПУ профилактика'!D31+'АПУ в неотл.форме'!D30+'АПУ обращения'!D31+'ОДИ ПГГ'!D30+'ОДИ МЗ РБ'!D30+ФАП!D30+Гемодиализ!E30+Гемодиализ!I30</f>
        <v>273913840</v>
      </c>
      <c r="G30" s="10">
        <f>СМП!D30</f>
        <v>128301435</v>
      </c>
      <c r="H30" s="10">
        <f t="shared" si="2"/>
        <v>777071768.99008334</v>
      </c>
      <c r="I30" s="60">
        <f>'бюджет РБ'!D49</f>
        <v>191743.45</v>
      </c>
      <c r="J30" s="10">
        <f>'бюджет РБ'!D67</f>
        <v>8603821</v>
      </c>
      <c r="K30" s="10">
        <f t="shared" si="3"/>
        <v>785867333.44008338</v>
      </c>
    </row>
    <row r="31" spans="1:11" x14ac:dyDescent="0.2">
      <c r="A31" s="126">
        <v>23</v>
      </c>
      <c r="B31" s="116" t="s">
        <v>47</v>
      </c>
      <c r="C31" s="31" t="s">
        <v>48</v>
      </c>
      <c r="D31" s="10">
        <f>'КС '!D31+Гемодиализ!F31+Гемодиализ!G31</f>
        <v>0</v>
      </c>
      <c r="E31" s="10">
        <f>ДС!D30+Гемодиализ!H31</f>
        <v>8801390</v>
      </c>
      <c r="F31" s="10">
        <f>'АПУ профилактика'!D32+'АПУ в неотл.форме'!D31+'АПУ обращения'!D32+'ОДИ ПГГ'!D31+'ОДИ МЗ РБ'!D31+ФАП!D31+Гемодиализ!E31+Гемодиализ!I31</f>
        <v>107524861</v>
      </c>
      <c r="G31" s="10">
        <f>СМП!D31</f>
        <v>25354667</v>
      </c>
      <c r="H31" s="10">
        <f t="shared" si="2"/>
        <v>141680918</v>
      </c>
      <c r="I31" s="60">
        <f>'бюджет РБ'!D40</f>
        <v>17836.599999999999</v>
      </c>
      <c r="J31" s="10"/>
      <c r="K31" s="10">
        <f t="shared" si="3"/>
        <v>141698754.59999999</v>
      </c>
    </row>
    <row r="32" spans="1:11" ht="12" customHeight="1" x14ac:dyDescent="0.2">
      <c r="A32" s="126">
        <v>24</v>
      </c>
      <c r="B32" s="116" t="s">
        <v>49</v>
      </c>
      <c r="C32" s="31" t="s">
        <v>50</v>
      </c>
      <c r="D32" s="10">
        <f>'КС '!D32+Гемодиализ!F32+Гемодиализ!G32</f>
        <v>0</v>
      </c>
      <c r="E32" s="10">
        <f>ДС!D31+Гемодиализ!H32</f>
        <v>0</v>
      </c>
      <c r="F32" s="10">
        <f>'АПУ профилактика'!D33+'АПУ в неотл.форме'!D32+'АПУ обращения'!D33+'ОДИ ПГГ'!D32+'ОДИ МЗ РБ'!D32+ФАП!D32+Гемодиализ!E32+Гемодиализ!I32</f>
        <v>9701755</v>
      </c>
      <c r="G32" s="10">
        <f>СМП!D32</f>
        <v>0</v>
      </c>
      <c r="H32" s="10">
        <f t="shared" si="2"/>
        <v>9701755</v>
      </c>
      <c r="I32" s="60"/>
      <c r="J32" s="10"/>
      <c r="K32" s="10">
        <f t="shared" si="3"/>
        <v>9701755</v>
      </c>
    </row>
    <row r="33" spans="1:11" ht="24" x14ac:dyDescent="0.2">
      <c r="A33" s="126">
        <v>25</v>
      </c>
      <c r="B33" s="116" t="s">
        <v>51</v>
      </c>
      <c r="C33" s="31" t="s">
        <v>52</v>
      </c>
      <c r="D33" s="10">
        <f>'КС '!D33+Гемодиализ!F33+Гемодиализ!G33</f>
        <v>0</v>
      </c>
      <c r="E33" s="10">
        <f>ДС!D32+Гемодиализ!H33</f>
        <v>15456402.11585</v>
      </c>
      <c r="F33" s="10">
        <f>'АПУ профилактика'!D34+'АПУ в неотл.форме'!D33+'АПУ обращения'!D34+'ОДИ ПГГ'!D33+'ОДИ МЗ РБ'!D33+ФАП!D33+Гемодиализ!E33+Гемодиализ!I33</f>
        <v>0</v>
      </c>
      <c r="G33" s="10">
        <f>СМП!D33</f>
        <v>0</v>
      </c>
      <c r="H33" s="10">
        <f t="shared" si="2"/>
        <v>15456402.11585</v>
      </c>
      <c r="I33" s="60"/>
      <c r="J33" s="10"/>
      <c r="K33" s="10">
        <f t="shared" si="3"/>
        <v>15456402.11585</v>
      </c>
    </row>
    <row r="34" spans="1:11" x14ac:dyDescent="0.2">
      <c r="A34" s="126">
        <v>26</v>
      </c>
      <c r="B34" s="14" t="s">
        <v>53</v>
      </c>
      <c r="C34" s="31" t="s">
        <v>54</v>
      </c>
      <c r="D34" s="10">
        <f>'КС '!D34+Гемодиализ!F34+Гемодиализ!G34</f>
        <v>949749748.5</v>
      </c>
      <c r="E34" s="10">
        <f>ДС!D33+Гемодиализ!H34</f>
        <v>57975992</v>
      </c>
      <c r="F34" s="10">
        <f>'АПУ профилактика'!D35+'АПУ в неотл.форме'!D34+'АПУ обращения'!D35+'ОДИ ПГГ'!D34+'ОДИ МЗ РБ'!D34+ФАП!D34+Гемодиализ!E34+Гемодиализ!I34</f>
        <v>461668742</v>
      </c>
      <c r="G34" s="10">
        <f>СМП!D34</f>
        <v>0</v>
      </c>
      <c r="H34" s="10">
        <f t="shared" si="2"/>
        <v>1469394482.5</v>
      </c>
      <c r="I34" s="60"/>
      <c r="J34" s="10"/>
      <c r="K34" s="10">
        <f t="shared" si="3"/>
        <v>1469394482.5</v>
      </c>
    </row>
    <row r="35" spans="1:11" x14ac:dyDescent="0.2">
      <c r="A35" s="126">
        <v>27</v>
      </c>
      <c r="B35" s="116" t="s">
        <v>55</v>
      </c>
      <c r="C35" s="31" t="s">
        <v>56</v>
      </c>
      <c r="D35" s="10">
        <f>'КС '!D35+Гемодиализ!F35+Гемодиализ!G35</f>
        <v>444746293.00519538</v>
      </c>
      <c r="E35" s="10">
        <f>ДС!D34+Гемодиализ!H35</f>
        <v>58201193</v>
      </c>
      <c r="F35" s="10">
        <f>'АПУ профилактика'!D36+'АПУ в неотл.форме'!D35+'АПУ обращения'!D36+'ОДИ ПГГ'!D35+'ОДИ МЗ РБ'!D35+ФАП!D35+Гемодиализ!E35+Гемодиализ!I35</f>
        <v>544443877</v>
      </c>
      <c r="G35" s="10">
        <f>СМП!D35</f>
        <v>0</v>
      </c>
      <c r="H35" s="10">
        <f t="shared" si="2"/>
        <v>1047391363.0051954</v>
      </c>
      <c r="I35" s="60"/>
      <c r="J35" s="10">
        <f>'бюджет РБ'!D58</f>
        <v>23173498</v>
      </c>
      <c r="K35" s="10">
        <f t="shared" si="3"/>
        <v>1070564861.0051954</v>
      </c>
    </row>
    <row r="36" spans="1:11" ht="24" customHeight="1" x14ac:dyDescent="0.2">
      <c r="A36" s="126">
        <v>28</v>
      </c>
      <c r="B36" s="116" t="s">
        <v>57</v>
      </c>
      <c r="C36" s="31" t="s">
        <v>58</v>
      </c>
      <c r="D36" s="10">
        <f>'КС '!D36+Гемодиализ!F36+Гемодиализ!G36</f>
        <v>95684470</v>
      </c>
      <c r="E36" s="10">
        <f>ДС!D35+Гемодиализ!H36</f>
        <v>30076115</v>
      </c>
      <c r="F36" s="10">
        <f>'АПУ профилактика'!D37+'АПУ в неотл.форме'!D36+'АПУ обращения'!D37+'ОДИ ПГГ'!D36+'ОДИ МЗ РБ'!D36+ФАП!D36+Гемодиализ!E36+Гемодиализ!I36</f>
        <v>239685554</v>
      </c>
      <c r="G36" s="10">
        <f>СМП!D36</f>
        <v>0</v>
      </c>
      <c r="H36" s="10">
        <f t="shared" si="2"/>
        <v>365446139</v>
      </c>
      <c r="I36" s="60"/>
      <c r="J36" s="10"/>
      <c r="K36" s="10">
        <f t="shared" si="3"/>
        <v>365446139</v>
      </c>
    </row>
    <row r="37" spans="1:11" ht="12" customHeight="1" x14ac:dyDescent="0.2">
      <c r="A37" s="126">
        <v>29</v>
      </c>
      <c r="B37" s="14" t="s">
        <v>59</v>
      </c>
      <c r="C37" s="31" t="s">
        <v>60</v>
      </c>
      <c r="D37" s="10">
        <f>'КС '!D37+Гемодиализ!F37+Гемодиализ!G37</f>
        <v>19117958</v>
      </c>
      <c r="E37" s="10">
        <f>ДС!D36+Гемодиализ!H37</f>
        <v>7248151</v>
      </c>
      <c r="F37" s="10">
        <f>'АПУ профилактика'!D38+'АПУ в неотл.форме'!D37+'АПУ обращения'!D38+'ОДИ ПГГ'!D37+'ОДИ МЗ РБ'!D37+ФАП!D37+Гемодиализ!E37+Гемодиализ!I37</f>
        <v>12222837</v>
      </c>
      <c r="G37" s="10">
        <f>СМП!D37</f>
        <v>0</v>
      </c>
      <c r="H37" s="10">
        <f t="shared" si="2"/>
        <v>38588946</v>
      </c>
      <c r="I37" s="60"/>
      <c r="J37" s="10"/>
      <c r="K37" s="10">
        <f t="shared" si="3"/>
        <v>38588946</v>
      </c>
    </row>
    <row r="38" spans="1:11" x14ac:dyDescent="0.2">
      <c r="A38" s="126">
        <v>30</v>
      </c>
      <c r="B38" s="115" t="s">
        <v>61</v>
      </c>
      <c r="C38" s="31" t="s">
        <v>62</v>
      </c>
      <c r="D38" s="10">
        <f>'КС '!D38+Гемодиализ!F38+Гемодиализ!G38</f>
        <v>0</v>
      </c>
      <c r="E38" s="10">
        <f>ДС!D37+Гемодиализ!H38</f>
        <v>0</v>
      </c>
      <c r="F38" s="10">
        <f>'АПУ профилактика'!D39+'АПУ в неотл.форме'!D38+'АПУ обращения'!D39+'ОДИ ПГГ'!D38+'ОДИ МЗ РБ'!D38+ФАП!D38+Гемодиализ!E38+Гемодиализ!I38</f>
        <v>122675775</v>
      </c>
      <c r="G38" s="10">
        <f>СМП!D38</f>
        <v>0</v>
      </c>
      <c r="H38" s="10">
        <f t="shared" si="2"/>
        <v>122675775</v>
      </c>
      <c r="I38" s="60"/>
      <c r="J38" s="10"/>
      <c r="K38" s="10">
        <f t="shared" si="3"/>
        <v>122675775</v>
      </c>
    </row>
    <row r="39" spans="1:11" ht="24" x14ac:dyDescent="0.2">
      <c r="A39" s="126">
        <v>31</v>
      </c>
      <c r="B39" s="14" t="s">
        <v>63</v>
      </c>
      <c r="C39" s="31" t="s">
        <v>64</v>
      </c>
      <c r="D39" s="10">
        <f>'КС '!D39+Гемодиализ!F39+Гемодиализ!G39</f>
        <v>0</v>
      </c>
      <c r="E39" s="10">
        <f>ДС!D38+Гемодиализ!H39</f>
        <v>0</v>
      </c>
      <c r="F39" s="10">
        <f>'АПУ профилактика'!D40+'АПУ в неотл.форме'!D39+'АПУ обращения'!D40+'ОДИ ПГГ'!D39+'ОДИ МЗ РБ'!D39+ФАП!D39+Гемодиализ!E39+Гемодиализ!I39</f>
        <v>0</v>
      </c>
      <c r="G39" s="10">
        <f>СМП!D39</f>
        <v>262774913</v>
      </c>
      <c r="H39" s="10">
        <f t="shared" si="2"/>
        <v>262774913</v>
      </c>
      <c r="I39" s="60">
        <f>'бюджет РБ'!D44</f>
        <v>395972.52</v>
      </c>
      <c r="J39" s="10"/>
      <c r="K39" s="10">
        <f t="shared" si="3"/>
        <v>263170885.52000001</v>
      </c>
    </row>
    <row r="40" spans="1:11" x14ac:dyDescent="0.2">
      <c r="A40" s="126">
        <v>32</v>
      </c>
      <c r="B40" s="116" t="s">
        <v>65</v>
      </c>
      <c r="C40" s="31" t="s">
        <v>66</v>
      </c>
      <c r="D40" s="10">
        <f>'КС '!D40+Гемодиализ!F40+Гемодиализ!G40</f>
        <v>0</v>
      </c>
      <c r="E40" s="10">
        <f>ДС!D39+Гемодиализ!H40</f>
        <v>3918049</v>
      </c>
      <c r="F40" s="10">
        <f>'АПУ профилактика'!D41+'АПУ в неотл.форме'!D40+'АПУ обращения'!D41+'ОДИ ПГГ'!D40+'ОДИ МЗ РБ'!D40+ФАП!D40+Гемодиализ!E40+Гемодиализ!I40</f>
        <v>26443358</v>
      </c>
      <c r="G40" s="10">
        <f>СМП!D40</f>
        <v>0</v>
      </c>
      <c r="H40" s="10">
        <f t="shared" si="2"/>
        <v>30361407</v>
      </c>
      <c r="I40" s="60"/>
      <c r="J40" s="10"/>
      <c r="K40" s="10">
        <f t="shared" si="3"/>
        <v>30361407</v>
      </c>
    </row>
    <row r="41" spans="1:11" x14ac:dyDescent="0.2">
      <c r="A41" s="126">
        <v>33</v>
      </c>
      <c r="B41" s="115" t="s">
        <v>67</v>
      </c>
      <c r="C41" s="31" t="s">
        <v>68</v>
      </c>
      <c r="D41" s="10">
        <f>'КС '!D41+Гемодиализ!F41+Гемодиализ!G41</f>
        <v>453757591</v>
      </c>
      <c r="E41" s="10">
        <f>ДС!D40+Гемодиализ!H41</f>
        <v>42236933</v>
      </c>
      <c r="F41" s="10">
        <f>'АПУ профилактика'!D42+'АПУ в неотл.форме'!D41+'АПУ обращения'!D42+'ОДИ ПГГ'!D41+'ОДИ МЗ РБ'!D41+ФАП!D41+Гемодиализ!E41+Гемодиализ!I41</f>
        <v>375232932</v>
      </c>
      <c r="G41" s="10">
        <f>СМП!D41</f>
        <v>133378851</v>
      </c>
      <c r="H41" s="10">
        <f t="shared" ref="H41:H72" si="4">D41+E41+F41+G41</f>
        <v>1004606307</v>
      </c>
      <c r="I41" s="60">
        <f>'бюджет РБ'!D41</f>
        <v>285385.59999999998</v>
      </c>
      <c r="J41" s="10"/>
      <c r="K41" s="10">
        <f t="shared" si="3"/>
        <v>1004891692.6</v>
      </c>
    </row>
    <row r="42" spans="1:11" x14ac:dyDescent="0.2">
      <c r="A42" s="126">
        <v>34</v>
      </c>
      <c r="B42" s="14" t="s">
        <v>69</v>
      </c>
      <c r="C42" s="31" t="s">
        <v>70</v>
      </c>
      <c r="D42" s="10">
        <f>'КС '!D42+Гемодиализ!F42+Гемодиализ!G42</f>
        <v>637130195</v>
      </c>
      <c r="E42" s="10">
        <f>ДС!D41+Гемодиализ!H42</f>
        <v>67015843</v>
      </c>
      <c r="F42" s="10">
        <f>'АПУ профилактика'!D43+'АПУ в неотл.форме'!D42+'АПУ обращения'!D43+'ОДИ ПГГ'!D42+'ОДИ МЗ РБ'!D42+ФАП!D42+Гемодиализ!E42+Гемодиализ!I42</f>
        <v>523002681</v>
      </c>
      <c r="G42" s="10">
        <f>СМП!D42</f>
        <v>112815741</v>
      </c>
      <c r="H42" s="10">
        <f t="shared" si="4"/>
        <v>1339964460</v>
      </c>
      <c r="I42" s="60">
        <f>'бюджет РБ'!D43</f>
        <v>169447.7</v>
      </c>
      <c r="J42" s="10">
        <f>'бюджет РБ'!D66</f>
        <v>5892068</v>
      </c>
      <c r="K42" s="10">
        <f t="shared" si="3"/>
        <v>1346025975.7</v>
      </c>
    </row>
    <row r="43" spans="1:11" x14ac:dyDescent="0.2">
      <c r="A43" s="126">
        <v>35</v>
      </c>
      <c r="B43" s="14" t="s">
        <v>71</v>
      </c>
      <c r="C43" s="31" t="s">
        <v>72</v>
      </c>
      <c r="D43" s="10">
        <f>'КС '!D43+Гемодиализ!F43+Гемодиализ!G43</f>
        <v>17109136</v>
      </c>
      <c r="E43" s="10">
        <f>ДС!D42+Гемодиализ!H43</f>
        <v>4668028</v>
      </c>
      <c r="F43" s="10">
        <f>'АПУ профилактика'!D44+'АПУ в неотл.форме'!D43+'АПУ обращения'!D44+'ОДИ ПГГ'!D43+'ОДИ МЗ РБ'!D43+ФАП!D43+Гемодиализ!E43+Гемодиализ!I43</f>
        <v>10501845</v>
      </c>
      <c r="G43" s="10">
        <f>СМП!D43</f>
        <v>0</v>
      </c>
      <c r="H43" s="10">
        <f t="shared" si="4"/>
        <v>32279009</v>
      </c>
      <c r="I43" s="60"/>
      <c r="J43" s="10"/>
      <c r="K43" s="10">
        <f t="shared" si="3"/>
        <v>32279009</v>
      </c>
    </row>
    <row r="44" spans="1:11" x14ac:dyDescent="0.2">
      <c r="A44" s="126">
        <v>36</v>
      </c>
      <c r="B44" s="115" t="s">
        <v>73</v>
      </c>
      <c r="C44" s="31" t="s">
        <v>74</v>
      </c>
      <c r="D44" s="10">
        <f>'КС '!D44+Гемодиализ!F44+Гемодиализ!G44</f>
        <v>48031175</v>
      </c>
      <c r="E44" s="10">
        <f>ДС!D43+Гемодиализ!H44</f>
        <v>15347789</v>
      </c>
      <c r="F44" s="10">
        <f>'АПУ профилактика'!D45+'АПУ в неотл.форме'!D44+'АПУ обращения'!D45+'ОДИ ПГГ'!D44+'ОДИ МЗ РБ'!D44+ФАП!D44+Гемодиализ!E44+Гемодиализ!I44</f>
        <v>119824911</v>
      </c>
      <c r="G44" s="10">
        <f>СМП!D44</f>
        <v>9877762</v>
      </c>
      <c r="H44" s="10">
        <f t="shared" si="4"/>
        <v>193081637</v>
      </c>
      <c r="I44" s="60"/>
      <c r="J44" s="10"/>
      <c r="K44" s="10">
        <f t="shared" si="3"/>
        <v>193081637</v>
      </c>
    </row>
    <row r="45" spans="1:11" x14ac:dyDescent="0.2">
      <c r="A45" s="126">
        <v>37</v>
      </c>
      <c r="B45" s="116" t="s">
        <v>75</v>
      </c>
      <c r="C45" s="31" t="s">
        <v>76</v>
      </c>
      <c r="D45" s="10">
        <f>'КС '!D45+Гемодиализ!F45+Гемодиализ!G45</f>
        <v>241507862</v>
      </c>
      <c r="E45" s="10">
        <f>ДС!D44+Гемодиализ!H45</f>
        <v>53034962</v>
      </c>
      <c r="F45" s="10">
        <f>'АПУ профилактика'!D46+'АПУ в неотл.форме'!D45+'АПУ обращения'!D46+'ОДИ ПГГ'!D45+'ОДИ МЗ РБ'!D45+ФАП!D45+Гемодиализ!E45+Гемодиализ!I45</f>
        <v>337367184</v>
      </c>
      <c r="G45" s="10">
        <f>СМП!D45</f>
        <v>67234798</v>
      </c>
      <c r="H45" s="10">
        <f t="shared" si="4"/>
        <v>699144806</v>
      </c>
      <c r="I45" s="60">
        <f>'бюджет РБ'!D26</f>
        <v>99884.96</v>
      </c>
      <c r="J45" s="10"/>
      <c r="K45" s="10">
        <f t="shared" si="3"/>
        <v>699244690.96000004</v>
      </c>
    </row>
    <row r="46" spans="1:11" x14ac:dyDescent="0.2">
      <c r="A46" s="126">
        <v>38</v>
      </c>
      <c r="B46" s="115" t="s">
        <v>77</v>
      </c>
      <c r="C46" s="31" t="s">
        <v>78</v>
      </c>
      <c r="D46" s="10">
        <f>'КС '!D46+Гемодиализ!F46+Гемодиализ!G46</f>
        <v>57624467</v>
      </c>
      <c r="E46" s="10">
        <f>ДС!D45+Гемодиализ!H46</f>
        <v>17901083</v>
      </c>
      <c r="F46" s="10">
        <f>'АПУ профилактика'!D47+'АПУ в неотл.форме'!D46+'АПУ обращения'!D47+'ОДИ ПГГ'!D46+'ОДИ МЗ РБ'!D46+ФАП!D46+Гемодиализ!E46+Гемодиализ!I46</f>
        <v>150012701</v>
      </c>
      <c r="G46" s="10">
        <f>СМП!D46</f>
        <v>26483990</v>
      </c>
      <c r="H46" s="10">
        <f t="shared" si="4"/>
        <v>252022241</v>
      </c>
      <c r="I46" s="60">
        <f>'бюджет РБ'!D29</f>
        <v>38348.69</v>
      </c>
      <c r="J46" s="10"/>
      <c r="K46" s="10">
        <f t="shared" si="3"/>
        <v>252060589.69</v>
      </c>
    </row>
    <row r="47" spans="1:11" x14ac:dyDescent="0.2">
      <c r="A47" s="126">
        <v>39</v>
      </c>
      <c r="B47" s="14" t="s">
        <v>79</v>
      </c>
      <c r="C47" s="31" t="s">
        <v>80</v>
      </c>
      <c r="D47" s="10">
        <f>'КС '!D47+Гемодиализ!F47+Гемодиализ!G47</f>
        <v>316876520.24256569</v>
      </c>
      <c r="E47" s="10">
        <f>ДС!D46+Гемодиализ!H47</f>
        <v>46184734</v>
      </c>
      <c r="F47" s="10">
        <f>'АПУ профилактика'!D48+'АПУ в неотл.форме'!D47+'АПУ обращения'!D48+'ОДИ ПГГ'!D47+'ОДИ МЗ РБ'!D47+ФАП!D47+Гемодиализ!E47+Гемодиализ!I47</f>
        <v>337072701</v>
      </c>
      <c r="G47" s="10">
        <f>СМП!D47</f>
        <v>32819418</v>
      </c>
      <c r="H47" s="10">
        <f t="shared" si="4"/>
        <v>732953373.24256563</v>
      </c>
      <c r="I47" s="60"/>
      <c r="J47" s="10"/>
      <c r="K47" s="10">
        <f t="shared" si="3"/>
        <v>732953373.24256563</v>
      </c>
    </row>
    <row r="48" spans="1:11" x14ac:dyDescent="0.2">
      <c r="A48" s="126">
        <v>40</v>
      </c>
      <c r="B48" s="117" t="s">
        <v>81</v>
      </c>
      <c r="C48" s="118" t="s">
        <v>82</v>
      </c>
      <c r="D48" s="10">
        <f>'КС '!D48+Гемодиализ!F48+Гемодиализ!G48</f>
        <v>53295369</v>
      </c>
      <c r="E48" s="10">
        <f>ДС!D47+Гемодиализ!H48</f>
        <v>18129626</v>
      </c>
      <c r="F48" s="10">
        <f>'АПУ профилактика'!D49+'АПУ в неотл.форме'!D48+'АПУ обращения'!D49+'ОДИ ПГГ'!D48+'ОДИ МЗ РБ'!D48+ФАП!D48+Гемодиализ!E48+Гемодиализ!I48</f>
        <v>141549297</v>
      </c>
      <c r="G48" s="10">
        <f>СМП!D48</f>
        <v>11551569</v>
      </c>
      <c r="H48" s="10">
        <f t="shared" si="4"/>
        <v>224525861</v>
      </c>
      <c r="I48" s="60"/>
      <c r="J48" s="10"/>
      <c r="K48" s="10">
        <f t="shared" si="3"/>
        <v>224525861</v>
      </c>
    </row>
    <row r="49" spans="1:11" x14ac:dyDescent="0.2">
      <c r="A49" s="126">
        <v>41</v>
      </c>
      <c r="B49" s="14" t="s">
        <v>83</v>
      </c>
      <c r="C49" s="31" t="s">
        <v>84</v>
      </c>
      <c r="D49" s="10">
        <f>'КС '!D49+Гемодиализ!F49+Гемодиализ!G49</f>
        <v>38035269</v>
      </c>
      <c r="E49" s="10">
        <f>ДС!D48+Гемодиализ!H49</f>
        <v>10978068</v>
      </c>
      <c r="F49" s="10">
        <f>'АПУ профилактика'!D50+'АПУ в неотл.форме'!D49+'АПУ обращения'!D50+'ОДИ ПГГ'!D49+'ОДИ МЗ РБ'!D49+ФАП!D49+Гемодиализ!E49+Гемодиализ!I49</f>
        <v>98901484</v>
      </c>
      <c r="G49" s="10">
        <f>СМП!D49</f>
        <v>15152849</v>
      </c>
      <c r="H49" s="10">
        <f t="shared" si="4"/>
        <v>163067670</v>
      </c>
      <c r="I49" s="60">
        <f>'бюджет РБ'!D35</f>
        <v>22295.75</v>
      </c>
      <c r="J49" s="10"/>
      <c r="K49" s="10">
        <f t="shared" si="3"/>
        <v>163089965.75</v>
      </c>
    </row>
    <row r="50" spans="1:11" x14ac:dyDescent="0.2">
      <c r="A50" s="126">
        <v>42</v>
      </c>
      <c r="B50" s="14" t="s">
        <v>85</v>
      </c>
      <c r="C50" s="31" t="s">
        <v>86</v>
      </c>
      <c r="D50" s="10">
        <f>'КС '!D50+Гемодиализ!F50+Гемодиализ!G50</f>
        <v>46996569</v>
      </c>
      <c r="E50" s="10">
        <f>ДС!D49+Гемодиализ!H50</f>
        <v>19440048</v>
      </c>
      <c r="F50" s="10">
        <f>'АПУ профилактика'!D51+'АПУ в неотл.форме'!D50+'АПУ обращения'!D51+'ОДИ ПГГ'!D50+'ОДИ МЗ РБ'!D50+ФАП!D50+Гемодиализ!E50+Гемодиализ!I50</f>
        <v>147756163</v>
      </c>
      <c r="G50" s="10">
        <f>СМП!D50</f>
        <v>25995061</v>
      </c>
      <c r="H50" s="10">
        <f t="shared" si="4"/>
        <v>240187841</v>
      </c>
      <c r="I50" s="60">
        <f>'бюджет РБ'!D36</f>
        <v>38348.69</v>
      </c>
      <c r="J50" s="10"/>
      <c r="K50" s="10">
        <f t="shared" si="3"/>
        <v>240226189.69</v>
      </c>
    </row>
    <row r="51" spans="1:11" x14ac:dyDescent="0.2">
      <c r="A51" s="126">
        <v>43</v>
      </c>
      <c r="B51" s="116" t="s">
        <v>87</v>
      </c>
      <c r="C51" s="31" t="s">
        <v>88</v>
      </c>
      <c r="D51" s="10">
        <f>'КС '!D51+Гемодиализ!F51+Гемодиализ!G51</f>
        <v>26380680</v>
      </c>
      <c r="E51" s="10">
        <f>ДС!D50+Гемодиализ!H51</f>
        <v>9815103</v>
      </c>
      <c r="F51" s="10">
        <f>'АПУ профилактика'!D52+'АПУ в неотл.форме'!D51+'АПУ обращения'!D52+'ОДИ ПГГ'!D51+'ОДИ МЗ РБ'!D51+ФАП!D51+Гемодиализ!E51+Гемодиализ!I51</f>
        <v>76808899</v>
      </c>
      <c r="G51" s="10">
        <f>СМП!D51</f>
        <v>6010318</v>
      </c>
      <c r="H51" s="10">
        <f t="shared" si="4"/>
        <v>119015000</v>
      </c>
      <c r="I51" s="60"/>
      <c r="J51" s="10"/>
      <c r="K51" s="10">
        <f t="shared" si="3"/>
        <v>119015000</v>
      </c>
    </row>
    <row r="52" spans="1:11" x14ac:dyDescent="0.2">
      <c r="A52" s="126">
        <v>44</v>
      </c>
      <c r="B52" s="115" t="s">
        <v>89</v>
      </c>
      <c r="C52" s="31" t="s">
        <v>90</v>
      </c>
      <c r="D52" s="10">
        <f>'КС '!D52+Гемодиализ!F52+Гемодиализ!G52</f>
        <v>33184847.000000007</v>
      </c>
      <c r="E52" s="10">
        <f>ДС!D51+Гемодиализ!H52</f>
        <v>8850465</v>
      </c>
      <c r="F52" s="10">
        <f>'АПУ профилактика'!D53+'АПУ в неотл.форме'!D52+'АПУ обращения'!D53+'ОДИ ПГГ'!D52+'ОДИ МЗ РБ'!D52+ФАП!D52+Гемодиализ!E52+Гемодиализ!I52</f>
        <v>51107780</v>
      </c>
      <c r="G52" s="10">
        <f>СМП!D52</f>
        <v>0</v>
      </c>
      <c r="H52" s="10">
        <f t="shared" si="4"/>
        <v>93143092</v>
      </c>
      <c r="I52" s="60"/>
      <c r="J52" s="10">
        <f>'бюджет РБ'!D64</f>
        <v>885880</v>
      </c>
      <c r="K52" s="10">
        <f t="shared" si="3"/>
        <v>94028972</v>
      </c>
    </row>
    <row r="53" spans="1:11" x14ac:dyDescent="0.2">
      <c r="A53" s="126">
        <v>45</v>
      </c>
      <c r="B53" s="116" t="s">
        <v>91</v>
      </c>
      <c r="C53" s="31" t="s">
        <v>92</v>
      </c>
      <c r="D53" s="10">
        <f>'КС '!D53+Гемодиализ!F53+Гемодиализ!G53</f>
        <v>459162384.00991416</v>
      </c>
      <c r="E53" s="10">
        <f>ДС!D52+Гемодиализ!H53</f>
        <v>62596614.738755211</v>
      </c>
      <c r="F53" s="10">
        <f>'АПУ профилактика'!D54+'АПУ в неотл.форме'!D53+'АПУ обращения'!D54+'ОДИ ПГГ'!D53+'ОДИ МЗ РБ'!D53+ФАП!D53+Гемодиализ!E53+Гемодиализ!I53</f>
        <v>475021689</v>
      </c>
      <c r="G53" s="10">
        <f>СМП!D53</f>
        <v>211094779</v>
      </c>
      <c r="H53" s="10">
        <f t="shared" si="4"/>
        <v>1207875466.7486694</v>
      </c>
      <c r="I53" s="60">
        <f>'бюджет РБ'!D42</f>
        <v>490506.5</v>
      </c>
      <c r="J53" s="10">
        <f>'бюджет РБ'!D68</f>
        <v>23442829</v>
      </c>
      <c r="K53" s="10">
        <f t="shared" si="3"/>
        <v>1231808802.2486694</v>
      </c>
    </row>
    <row r="54" spans="1:11" x14ac:dyDescent="0.2">
      <c r="A54" s="126">
        <v>46</v>
      </c>
      <c r="B54" s="14" t="s">
        <v>93</v>
      </c>
      <c r="C54" s="31" t="s">
        <v>94</v>
      </c>
      <c r="D54" s="10">
        <f>'КС '!D54+Гемодиализ!F54+Гемодиализ!G54</f>
        <v>57854216</v>
      </c>
      <c r="E54" s="10">
        <f>ДС!D53+Гемодиализ!H54</f>
        <v>17369061</v>
      </c>
      <c r="F54" s="10">
        <f>'АПУ профилактика'!D55+'АПУ в неотл.форме'!D54+'АПУ обращения'!D55+'ОДИ ПГГ'!D54+'ОДИ МЗ РБ'!D54+ФАП!D54+Гемодиализ!E54+Гемодиализ!I54</f>
        <v>125694843</v>
      </c>
      <c r="G54" s="10">
        <f>СМП!D54</f>
        <v>10953718</v>
      </c>
      <c r="H54" s="10">
        <f t="shared" si="4"/>
        <v>211871838</v>
      </c>
      <c r="I54" s="60"/>
      <c r="J54" s="10"/>
      <c r="K54" s="10">
        <f t="shared" si="3"/>
        <v>211871838</v>
      </c>
    </row>
    <row r="55" spans="1:11" ht="10.5" customHeight="1" x14ac:dyDescent="0.2">
      <c r="A55" s="126">
        <v>47</v>
      </c>
      <c r="B55" s="14" t="s">
        <v>95</v>
      </c>
      <c r="C55" s="31" t="s">
        <v>96</v>
      </c>
      <c r="D55" s="10">
        <f>'КС '!D55+Гемодиализ!F55+Гемодиализ!G55</f>
        <v>471091407</v>
      </c>
      <c r="E55" s="10">
        <f>ДС!D54+Гемодиализ!H55</f>
        <v>46374032</v>
      </c>
      <c r="F55" s="10">
        <f>'АПУ профилактика'!D56+'АПУ в неотл.форме'!D55+'АПУ обращения'!D56+'ОДИ ПГГ'!D55+'ОДИ МЗ РБ'!D55+ФАП!D55+Гемодиализ!E55+Гемодиализ!I55</f>
        <v>343014176</v>
      </c>
      <c r="G55" s="10">
        <f>СМП!D55</f>
        <v>36299378</v>
      </c>
      <c r="H55" s="10">
        <f t="shared" si="4"/>
        <v>896778993</v>
      </c>
      <c r="I55" s="60"/>
      <c r="J55" s="10"/>
      <c r="K55" s="10">
        <f t="shared" si="3"/>
        <v>896778993</v>
      </c>
    </row>
    <row r="56" spans="1:11" x14ac:dyDescent="0.2">
      <c r="A56" s="126">
        <v>48</v>
      </c>
      <c r="B56" s="119" t="s">
        <v>97</v>
      </c>
      <c r="C56" s="120" t="s">
        <v>98</v>
      </c>
      <c r="D56" s="10">
        <f>'КС '!D56+Гемодиализ!F56+Гемодиализ!G56</f>
        <v>43566466</v>
      </c>
      <c r="E56" s="10">
        <f>ДС!D55+Гемодиализ!H56</f>
        <v>12050292</v>
      </c>
      <c r="F56" s="10">
        <f>'АПУ профилактика'!D57+'АПУ в неотл.форме'!D56+'АПУ обращения'!D57+'ОДИ ПГГ'!D56+'ОДИ МЗ РБ'!D56+ФАП!D56+Гемодиализ!E56+Гемодиализ!I56</f>
        <v>98503896</v>
      </c>
      <c r="G56" s="10">
        <f>СМП!D56</f>
        <v>8249029</v>
      </c>
      <c r="H56" s="10">
        <f t="shared" si="4"/>
        <v>162369683</v>
      </c>
      <c r="I56" s="60"/>
      <c r="J56" s="10"/>
      <c r="K56" s="10">
        <f t="shared" si="3"/>
        <v>162369683</v>
      </c>
    </row>
    <row r="57" spans="1:11" x14ac:dyDescent="0.2">
      <c r="A57" s="126">
        <v>49</v>
      </c>
      <c r="B57" s="116" t="s">
        <v>99</v>
      </c>
      <c r="C57" s="31" t="s">
        <v>100</v>
      </c>
      <c r="D57" s="10">
        <f>'КС '!D57+Гемодиализ!F57+Гемодиализ!G57</f>
        <v>63629016</v>
      </c>
      <c r="E57" s="10">
        <f>ДС!D56+Гемодиализ!H57</f>
        <v>16825613</v>
      </c>
      <c r="F57" s="10">
        <f>'АПУ профилактика'!D58+'АПУ в неотл.форме'!D57+'АПУ обращения'!D58+'ОДИ ПГГ'!D57+'ОДИ МЗ РБ'!D57+ФАП!D57+Гемодиализ!E57+Гемодиализ!I57</f>
        <v>149987631</v>
      </c>
      <c r="G57" s="10">
        <f>СМП!D57</f>
        <v>25590987</v>
      </c>
      <c r="H57" s="10">
        <f t="shared" si="4"/>
        <v>256033247</v>
      </c>
      <c r="I57" s="60">
        <f>'бюджет РБ'!D23</f>
        <v>37456.86</v>
      </c>
      <c r="J57" s="10"/>
      <c r="K57" s="10">
        <f t="shared" si="3"/>
        <v>256070703.86000001</v>
      </c>
    </row>
    <row r="58" spans="1:11" x14ac:dyDescent="0.2">
      <c r="A58" s="126">
        <v>50</v>
      </c>
      <c r="B58" s="115" t="s">
        <v>101</v>
      </c>
      <c r="C58" s="31" t="s">
        <v>102</v>
      </c>
      <c r="D58" s="10">
        <f>'КС '!D58+Гемодиализ!F58+Гемодиализ!G58</f>
        <v>81269633</v>
      </c>
      <c r="E58" s="10">
        <f>ДС!D57+Гемодиализ!H58</f>
        <v>22076422</v>
      </c>
      <c r="F58" s="10">
        <f>'АПУ профилактика'!D59+'АПУ в неотл.форме'!D58+'АПУ обращения'!D59+'ОДИ ПГГ'!D58+'ОДИ МЗ РБ'!D58+ФАП!D58+Гемодиализ!E58+Гемодиализ!I58</f>
        <v>165323200</v>
      </c>
      <c r="G58" s="10">
        <f>СМП!D58</f>
        <v>29849933</v>
      </c>
      <c r="H58" s="10">
        <f t="shared" si="4"/>
        <v>298519188</v>
      </c>
      <c r="I58" s="60">
        <f>'бюджет РБ'!D24</f>
        <v>44591.5</v>
      </c>
      <c r="J58" s="10"/>
      <c r="K58" s="10">
        <f t="shared" si="3"/>
        <v>298563779.5</v>
      </c>
    </row>
    <row r="59" spans="1:11" ht="10.5" customHeight="1" x14ac:dyDescent="0.2">
      <c r="A59" s="126">
        <v>51</v>
      </c>
      <c r="B59" s="116" t="s">
        <v>103</v>
      </c>
      <c r="C59" s="31" t="s">
        <v>104</v>
      </c>
      <c r="D59" s="10">
        <f>'КС '!D59+Гемодиализ!F59+Гемодиализ!G59</f>
        <v>32783970</v>
      </c>
      <c r="E59" s="10">
        <f>ДС!D58+Гемодиализ!H59</f>
        <v>8104336</v>
      </c>
      <c r="F59" s="10">
        <f>'АПУ профилактика'!D60+'АПУ в неотл.форме'!D59+'АПУ обращения'!D60+'ОДИ ПГГ'!D59+'ОДИ МЗ РБ'!D59+ФАП!D59+Гемодиализ!E59+Гемодиализ!I59</f>
        <v>67825702</v>
      </c>
      <c r="G59" s="10">
        <f>СМП!D59</f>
        <v>5098962</v>
      </c>
      <c r="H59" s="10">
        <f t="shared" si="4"/>
        <v>113812970</v>
      </c>
      <c r="I59" s="60"/>
      <c r="J59" s="10"/>
      <c r="K59" s="10">
        <f t="shared" si="3"/>
        <v>113812970</v>
      </c>
    </row>
    <row r="60" spans="1:11" x14ac:dyDescent="0.2">
      <c r="A60" s="126">
        <v>52</v>
      </c>
      <c r="B60" s="115" t="s">
        <v>105</v>
      </c>
      <c r="C60" s="31" t="s">
        <v>106</v>
      </c>
      <c r="D60" s="10">
        <f>'КС '!D60+Гемодиализ!F60+Гемодиализ!G60</f>
        <v>52319132</v>
      </c>
      <c r="E60" s="10">
        <f>ДС!D59+Гемодиализ!H60</f>
        <v>15822675</v>
      </c>
      <c r="F60" s="10">
        <f>'АПУ профилактика'!D61+'АПУ в неотл.форме'!D60+'АПУ обращения'!D61+'ОДИ ПГГ'!D60+'ОДИ МЗ РБ'!D60+ФАП!D60+Гемодиализ!E60+Гемодиализ!I60</f>
        <v>118411939</v>
      </c>
      <c r="G60" s="10">
        <f>СМП!D60</f>
        <v>21101455</v>
      </c>
      <c r="H60" s="10">
        <f t="shared" si="4"/>
        <v>207655201</v>
      </c>
      <c r="I60" s="60">
        <f>'бюджет РБ'!D32</f>
        <v>30322.22</v>
      </c>
      <c r="J60" s="10"/>
      <c r="K60" s="10">
        <f t="shared" si="3"/>
        <v>207685523.22</v>
      </c>
    </row>
    <row r="61" spans="1:11" x14ac:dyDescent="0.2">
      <c r="A61" s="126">
        <v>53</v>
      </c>
      <c r="B61" s="116" t="s">
        <v>107</v>
      </c>
      <c r="C61" s="31" t="s">
        <v>108</v>
      </c>
      <c r="D61" s="10">
        <f>'КС '!D61+Гемодиализ!F61+Гемодиализ!G61</f>
        <v>73263711</v>
      </c>
      <c r="E61" s="10">
        <f>ДС!D60+Гемодиализ!H61</f>
        <v>18983289</v>
      </c>
      <c r="F61" s="10">
        <f>'АПУ профилактика'!D62+'АПУ в неотл.форме'!D61+'АПУ обращения'!D62+'ОДИ ПГГ'!D61+'ОДИ МЗ РБ'!D61+ФАП!D61+Гемодиализ!E61+Гемодиализ!I61</f>
        <v>169848550</v>
      </c>
      <c r="G61" s="10">
        <f>СМП!D61</f>
        <v>30575989</v>
      </c>
      <c r="H61" s="10">
        <f t="shared" si="4"/>
        <v>292671539</v>
      </c>
      <c r="I61" s="60">
        <f>'бюджет РБ'!D34</f>
        <v>45483.33</v>
      </c>
      <c r="J61" s="10"/>
      <c r="K61" s="10">
        <f t="shared" si="3"/>
        <v>292717022.32999998</v>
      </c>
    </row>
    <row r="62" spans="1:11" x14ac:dyDescent="0.2">
      <c r="A62" s="126">
        <v>54</v>
      </c>
      <c r="B62" s="116" t="s">
        <v>109</v>
      </c>
      <c r="C62" s="31" t="s">
        <v>110</v>
      </c>
      <c r="D62" s="10">
        <f>'КС '!D62+Гемодиализ!F62+Гемодиализ!G62</f>
        <v>432857722</v>
      </c>
      <c r="E62" s="10">
        <f>ДС!D61+Гемодиализ!H62</f>
        <v>73230282.897272915</v>
      </c>
      <c r="F62" s="10">
        <f>'АПУ профилактика'!D63+'АПУ в неотл.форме'!D62+'АПУ обращения'!D63+'ОДИ ПГГ'!D62+'ОДИ МЗ РБ'!D62+ФАП!D62+Гемодиализ!E62+Гемодиализ!I62</f>
        <v>516321557</v>
      </c>
      <c r="G62" s="10">
        <f>СМП!D62</f>
        <v>51462145</v>
      </c>
      <c r="H62" s="10">
        <f t="shared" si="4"/>
        <v>1073871706.8972731</v>
      </c>
      <c r="I62" s="60"/>
      <c r="J62" s="10"/>
      <c r="K62" s="10">
        <f t="shared" si="3"/>
        <v>1073871706.8972731</v>
      </c>
    </row>
    <row r="63" spans="1:11" x14ac:dyDescent="0.2">
      <c r="A63" s="126">
        <v>55</v>
      </c>
      <c r="B63" s="116" t="s">
        <v>111</v>
      </c>
      <c r="C63" s="31" t="s">
        <v>112</v>
      </c>
      <c r="D63" s="10">
        <f>'КС '!D63+Гемодиализ!F63+Гемодиализ!G63</f>
        <v>51597497</v>
      </c>
      <c r="E63" s="10">
        <f>ДС!D62+Гемодиализ!H63</f>
        <v>13769166</v>
      </c>
      <c r="F63" s="10">
        <f>'АПУ профилактика'!D64+'АПУ в неотл.форме'!D63+'АПУ обращения'!D64+'ОДИ ПГГ'!D63+'ОДИ МЗ РБ'!D63+ФАП!D63+Гемодиализ!E63+Гемодиализ!I63</f>
        <v>109939162</v>
      </c>
      <c r="G63" s="10">
        <f>СМП!D63</f>
        <v>8295647</v>
      </c>
      <c r="H63" s="10">
        <f t="shared" si="4"/>
        <v>183601472</v>
      </c>
      <c r="I63" s="60"/>
      <c r="J63" s="10"/>
      <c r="K63" s="10">
        <f t="shared" si="3"/>
        <v>183601472</v>
      </c>
    </row>
    <row r="64" spans="1:11" x14ac:dyDescent="0.2">
      <c r="A64" s="126">
        <v>56</v>
      </c>
      <c r="B64" s="116" t="s">
        <v>113</v>
      </c>
      <c r="C64" s="31" t="s">
        <v>114</v>
      </c>
      <c r="D64" s="10">
        <f>'КС '!D64+Гемодиализ!F64+Гемодиализ!G64</f>
        <v>0</v>
      </c>
      <c r="E64" s="10">
        <f>ДС!D63+Гемодиализ!H64</f>
        <v>38884</v>
      </c>
      <c r="F64" s="10">
        <f>'АПУ профилактика'!D65+'АПУ в неотл.форме'!D64+'АПУ обращения'!D65+'ОДИ ПГГ'!D64+'ОДИ МЗ РБ'!D64+ФАП!D64+Гемодиализ!E64+Гемодиализ!I64</f>
        <v>93293</v>
      </c>
      <c r="G64" s="10">
        <f>СМП!D64</f>
        <v>0</v>
      </c>
      <c r="H64" s="10">
        <f t="shared" si="4"/>
        <v>132177</v>
      </c>
      <c r="I64" s="60"/>
      <c r="J64" s="10"/>
      <c r="K64" s="10">
        <f t="shared" si="3"/>
        <v>132177</v>
      </c>
    </row>
    <row r="65" spans="1:11" x14ac:dyDescent="0.2">
      <c r="A65" s="126">
        <v>57</v>
      </c>
      <c r="B65" s="116" t="s">
        <v>115</v>
      </c>
      <c r="C65" s="31" t="s">
        <v>116</v>
      </c>
      <c r="D65" s="10">
        <f>'КС '!D65+Гемодиализ!F65+Гемодиализ!G65</f>
        <v>141769833</v>
      </c>
      <c r="E65" s="10">
        <f>ДС!D64+Гемодиализ!H65</f>
        <v>0</v>
      </c>
      <c r="F65" s="10">
        <f>'АПУ профилактика'!D66+'АПУ в неотл.форме'!D65+'АПУ обращения'!D66+'ОДИ ПГГ'!D65+'ОДИ МЗ РБ'!D65+ФАП!D65+Гемодиализ!E65+Гемодиализ!I65</f>
        <v>0</v>
      </c>
      <c r="G65" s="10">
        <f>СМП!D65</f>
        <v>0</v>
      </c>
      <c r="H65" s="10">
        <f t="shared" si="4"/>
        <v>141769833</v>
      </c>
      <c r="I65" s="60"/>
      <c r="J65" s="10"/>
      <c r="K65" s="10">
        <f t="shared" si="3"/>
        <v>141769833</v>
      </c>
    </row>
    <row r="66" spans="1:11" ht="17.25" customHeight="1" x14ac:dyDescent="0.2">
      <c r="A66" s="126">
        <v>58</v>
      </c>
      <c r="B66" s="116" t="s">
        <v>117</v>
      </c>
      <c r="C66" s="31" t="s">
        <v>118</v>
      </c>
      <c r="D66" s="10">
        <f>'КС '!D66+Гемодиализ!F66+Гемодиализ!G66</f>
        <v>0</v>
      </c>
      <c r="E66" s="10">
        <f>ДС!D65+Гемодиализ!H66</f>
        <v>24742896.988312501</v>
      </c>
      <c r="F66" s="10">
        <f>'АПУ профилактика'!D67+'АПУ в неотл.форме'!D66+'АПУ обращения'!D67+'ОДИ ПГГ'!D66+'ОДИ МЗ РБ'!D66+ФАП!D66+Гемодиализ!E66+Гемодиализ!I66</f>
        <v>186675132</v>
      </c>
      <c r="G66" s="10">
        <f>СМП!D66</f>
        <v>0</v>
      </c>
      <c r="H66" s="10">
        <f t="shared" si="4"/>
        <v>211418028.98831251</v>
      </c>
      <c r="I66" s="60"/>
      <c r="J66" s="10"/>
      <c r="K66" s="10">
        <f t="shared" si="3"/>
        <v>211418028.98831251</v>
      </c>
    </row>
    <row r="67" spans="1:11" ht="15" customHeight="1" x14ac:dyDescent="0.2">
      <c r="A67" s="126">
        <v>59</v>
      </c>
      <c r="B67" s="115" t="s">
        <v>119</v>
      </c>
      <c r="C67" s="31" t="s">
        <v>369</v>
      </c>
      <c r="D67" s="10">
        <f>'КС '!D67+Гемодиализ!F67+Гемодиализ!G67</f>
        <v>0</v>
      </c>
      <c r="E67" s="10">
        <f>ДС!D66+Гемодиализ!H67</f>
        <v>20911277.494156249</v>
      </c>
      <c r="F67" s="10">
        <f>'АПУ профилактика'!D68+'АПУ в неотл.форме'!D67+'АПУ обращения'!D68+'ОДИ ПГГ'!D67+'ОДИ МЗ РБ'!D67+ФАП!D67+Гемодиализ!E67+Гемодиализ!I67</f>
        <v>155485608</v>
      </c>
      <c r="G67" s="10">
        <f>СМП!D67</f>
        <v>0</v>
      </c>
      <c r="H67" s="10">
        <f t="shared" si="4"/>
        <v>176396885.49415624</v>
      </c>
      <c r="I67" s="60"/>
      <c r="J67" s="10"/>
      <c r="K67" s="10">
        <f t="shared" si="3"/>
        <v>176396885.49415624</v>
      </c>
    </row>
    <row r="68" spans="1:11" ht="24" customHeight="1" x14ac:dyDescent="0.2">
      <c r="A68" s="126">
        <v>60</v>
      </c>
      <c r="B68" s="14" t="s">
        <v>121</v>
      </c>
      <c r="C68" s="31" t="s">
        <v>122</v>
      </c>
      <c r="D68" s="10">
        <f>'КС '!D68+Гемодиализ!F68+Гемодиализ!G68</f>
        <v>0</v>
      </c>
      <c r="E68" s="10">
        <f>ДС!D67+Гемодиализ!H68</f>
        <v>27713524.494156249</v>
      </c>
      <c r="F68" s="10">
        <f>'АПУ профилактика'!D69+'АПУ в неотл.форме'!D68+'АПУ обращения'!D69+'ОДИ ПГГ'!D68+'ОДИ МЗ РБ'!D68+ФАП!D68+Гемодиализ!E68+Гемодиализ!I68</f>
        <v>247340774</v>
      </c>
      <c r="G68" s="10">
        <f>СМП!D68</f>
        <v>0</v>
      </c>
      <c r="H68" s="10">
        <f t="shared" si="4"/>
        <v>275054298.49415624</v>
      </c>
      <c r="I68" s="60"/>
      <c r="J68" s="10"/>
      <c r="K68" s="10">
        <f t="shared" si="3"/>
        <v>275054298.49415624</v>
      </c>
    </row>
    <row r="69" spans="1:11" ht="17.25" customHeight="1" x14ac:dyDescent="0.2">
      <c r="A69" s="126">
        <v>61</v>
      </c>
      <c r="B69" s="115" t="s">
        <v>123</v>
      </c>
      <c r="C69" s="31" t="s">
        <v>370</v>
      </c>
      <c r="D69" s="10">
        <f>'КС '!D69+Гемодиализ!F69+Гемодиализ!G69</f>
        <v>0</v>
      </c>
      <c r="E69" s="10">
        <f>ДС!D68+Гемодиализ!H69</f>
        <v>36064014.98052083</v>
      </c>
      <c r="F69" s="10">
        <f>'АПУ профилактика'!D70+'АПУ в неотл.форме'!D69+'АПУ обращения'!D70+'ОДИ ПГГ'!D69+'ОДИ МЗ РБ'!D69+ФАП!D69+Гемодиализ!E69+Гемодиализ!I69</f>
        <v>298158138</v>
      </c>
      <c r="G69" s="10">
        <f>СМП!D69</f>
        <v>0</v>
      </c>
      <c r="H69" s="10">
        <f t="shared" si="4"/>
        <v>334222152.98052084</v>
      </c>
      <c r="I69" s="60"/>
      <c r="J69" s="10"/>
      <c r="K69" s="10">
        <f t="shared" si="3"/>
        <v>334222152.98052084</v>
      </c>
    </row>
    <row r="70" spans="1:11" ht="12.75" customHeight="1" x14ac:dyDescent="0.2">
      <c r="A70" s="126">
        <v>62</v>
      </c>
      <c r="B70" s="116" t="s">
        <v>125</v>
      </c>
      <c r="C70" s="31" t="s">
        <v>126</v>
      </c>
      <c r="D70" s="10">
        <f>'КС '!D70+Гемодиализ!F70+Гемодиализ!G70</f>
        <v>0</v>
      </c>
      <c r="E70" s="10">
        <f>ДС!D69+Гемодиализ!H70</f>
        <v>16482021.984416667</v>
      </c>
      <c r="F70" s="10">
        <f>'АПУ профилактика'!D71+'АПУ в неотл.форме'!D70+'АПУ обращения'!D71+'ОДИ ПГГ'!D70+'ОДИ МЗ РБ'!D70+ФАП!D70+Гемодиализ!E70+Гемодиализ!I70</f>
        <v>109114597</v>
      </c>
      <c r="G70" s="10">
        <f>СМП!D70</f>
        <v>0</v>
      </c>
      <c r="H70" s="10">
        <f t="shared" si="4"/>
        <v>125596618.98441666</v>
      </c>
      <c r="I70" s="60"/>
      <c r="J70" s="10"/>
      <c r="K70" s="10">
        <f t="shared" si="3"/>
        <v>125596618.98441666</v>
      </c>
    </row>
    <row r="71" spans="1:11" ht="27.75" customHeight="1" x14ac:dyDescent="0.2">
      <c r="A71" s="126">
        <v>63</v>
      </c>
      <c r="B71" s="14" t="s">
        <v>127</v>
      </c>
      <c r="C71" s="31" t="s">
        <v>371</v>
      </c>
      <c r="D71" s="10">
        <f>'КС '!D71+Гемодиализ!F71+Гемодиализ!G71</f>
        <v>0</v>
      </c>
      <c r="E71" s="10">
        <f>ДС!D70+Гемодиализ!H71</f>
        <v>0</v>
      </c>
      <c r="F71" s="10">
        <f>'АПУ профилактика'!D72+'АПУ в неотл.форме'!D71+'АПУ обращения'!D72+'ОДИ ПГГ'!D71+'ОДИ МЗ РБ'!D71+ФАП!D71+Гемодиализ!E71+Гемодиализ!I71</f>
        <v>69120138</v>
      </c>
      <c r="G71" s="10">
        <f>СМП!D71</f>
        <v>0</v>
      </c>
      <c r="H71" s="10">
        <f t="shared" si="4"/>
        <v>69120138</v>
      </c>
      <c r="I71" s="60"/>
      <c r="J71" s="10"/>
      <c r="K71" s="10">
        <f t="shared" si="3"/>
        <v>69120138</v>
      </c>
    </row>
    <row r="72" spans="1:11" ht="24" x14ac:dyDescent="0.2">
      <c r="A72" s="126">
        <v>64</v>
      </c>
      <c r="B72" s="14" t="s">
        <v>129</v>
      </c>
      <c r="C72" s="31" t="s">
        <v>372</v>
      </c>
      <c r="D72" s="10">
        <f>'КС '!D72+Гемодиализ!F72+Гемодиализ!G72</f>
        <v>0</v>
      </c>
      <c r="E72" s="10">
        <f>ДС!D71+Гемодиализ!H72</f>
        <v>0</v>
      </c>
      <c r="F72" s="10">
        <f>'АПУ профилактика'!D73+'АПУ в неотл.форме'!D72+'АПУ обращения'!D73+'ОДИ ПГГ'!D72+'ОДИ МЗ РБ'!D72+ФАП!D72+Гемодиализ!E72+Гемодиализ!I72</f>
        <v>104611869</v>
      </c>
      <c r="G72" s="10">
        <f>СМП!D72</f>
        <v>0</v>
      </c>
      <c r="H72" s="10">
        <f t="shared" si="4"/>
        <v>104611869</v>
      </c>
      <c r="I72" s="60"/>
      <c r="J72" s="10"/>
      <c r="K72" s="10">
        <f t="shared" si="3"/>
        <v>104611869</v>
      </c>
    </row>
    <row r="73" spans="1:11" x14ac:dyDescent="0.2">
      <c r="A73" s="126">
        <v>65</v>
      </c>
      <c r="B73" s="115" t="s">
        <v>131</v>
      </c>
      <c r="C73" s="31" t="s">
        <v>373</v>
      </c>
      <c r="D73" s="10">
        <f>'КС '!D73+Гемодиализ!F73+Гемодиализ!G73</f>
        <v>0</v>
      </c>
      <c r="E73" s="10">
        <f>ДС!D72+Гемодиализ!H73</f>
        <v>33597098</v>
      </c>
      <c r="F73" s="10">
        <f>'АПУ профилактика'!D74+'АПУ в неотл.форме'!D73+'АПУ обращения'!D74+'ОДИ ПГГ'!D73+'ОДИ МЗ РБ'!D73+ФАП!D73+Гемодиализ!E73+Гемодиализ!I73</f>
        <v>208599777</v>
      </c>
      <c r="G73" s="10">
        <f>СМП!D73</f>
        <v>0</v>
      </c>
      <c r="H73" s="10">
        <f t="shared" ref="H73:H104" si="5">D73+E73+F73+G73</f>
        <v>242196875</v>
      </c>
      <c r="I73" s="60"/>
      <c r="J73" s="10"/>
      <c r="K73" s="10">
        <f t="shared" ref="K73:K136" si="6">H73+I73+J73</f>
        <v>242196875</v>
      </c>
    </row>
    <row r="74" spans="1:11" x14ac:dyDescent="0.2">
      <c r="A74" s="126">
        <v>66</v>
      </c>
      <c r="B74" s="14" t="s">
        <v>133</v>
      </c>
      <c r="C74" s="31" t="s">
        <v>374</v>
      </c>
      <c r="D74" s="10">
        <f>'КС '!D74+Гемодиализ!F74+Гемодиализ!G74</f>
        <v>0</v>
      </c>
      <c r="E74" s="10">
        <f>ДС!D73+Гемодиализ!H74</f>
        <v>19119573</v>
      </c>
      <c r="F74" s="10">
        <f>'АПУ профилактика'!D75+'АПУ в неотл.форме'!D74+'АПУ обращения'!D75+'ОДИ ПГГ'!D74+'ОДИ МЗ РБ'!D74+ФАП!D74+Гемодиализ!E74+Гемодиализ!I74</f>
        <v>132999457.58</v>
      </c>
      <c r="G74" s="10">
        <f>СМП!D74</f>
        <v>0</v>
      </c>
      <c r="H74" s="10">
        <f t="shared" si="5"/>
        <v>152119030.57999998</v>
      </c>
      <c r="I74" s="60"/>
      <c r="J74" s="10"/>
      <c r="K74" s="10">
        <f t="shared" si="6"/>
        <v>152119030.57999998</v>
      </c>
    </row>
    <row r="75" spans="1:11" x14ac:dyDescent="0.2">
      <c r="A75" s="126">
        <v>67</v>
      </c>
      <c r="B75" s="115" t="s">
        <v>135</v>
      </c>
      <c r="C75" s="31" t="s">
        <v>375</v>
      </c>
      <c r="D75" s="10">
        <f>'КС '!D75+Гемодиализ!F75+Гемодиализ!G75</f>
        <v>0</v>
      </c>
      <c r="E75" s="10">
        <f>ДС!D74+Гемодиализ!H75</f>
        <v>78804491</v>
      </c>
      <c r="F75" s="10">
        <f>'АПУ профилактика'!D76+'АПУ в неотл.форме'!D75+'АПУ обращения'!D76+'ОДИ ПГГ'!D75+'ОДИ МЗ РБ'!D75+ФАП!D75+Гемодиализ!E75+Гемодиализ!I75</f>
        <v>136569332</v>
      </c>
      <c r="G75" s="10">
        <f>СМП!D75</f>
        <v>0</v>
      </c>
      <c r="H75" s="10">
        <f t="shared" si="5"/>
        <v>215373823</v>
      </c>
      <c r="I75" s="60"/>
      <c r="J75" s="10"/>
      <c r="K75" s="10">
        <f t="shared" si="6"/>
        <v>215373823</v>
      </c>
    </row>
    <row r="76" spans="1:11" x14ac:dyDescent="0.2">
      <c r="A76" s="126">
        <v>68</v>
      </c>
      <c r="B76" s="115" t="s">
        <v>137</v>
      </c>
      <c r="C76" s="31" t="s">
        <v>376</v>
      </c>
      <c r="D76" s="10">
        <f>'КС '!D76+Гемодиализ!F76+Гемодиализ!G76</f>
        <v>0</v>
      </c>
      <c r="E76" s="10">
        <f>ДС!D75+Гемодиализ!H76</f>
        <v>13358392</v>
      </c>
      <c r="F76" s="10">
        <f>'АПУ профилактика'!D77+'АПУ в неотл.форме'!D76+'АПУ обращения'!D77+'ОДИ ПГГ'!D76+'ОДИ МЗ РБ'!D76+ФАП!D76+Гемодиализ!E76+Гемодиализ!I76</f>
        <v>108666130</v>
      </c>
      <c r="G76" s="10">
        <f>СМП!D76</f>
        <v>0</v>
      </c>
      <c r="H76" s="10">
        <f t="shared" si="5"/>
        <v>122024522</v>
      </c>
      <c r="I76" s="60"/>
      <c r="J76" s="10"/>
      <c r="K76" s="10">
        <f t="shared" si="6"/>
        <v>122024522</v>
      </c>
    </row>
    <row r="77" spans="1:11" x14ac:dyDescent="0.2">
      <c r="A77" s="126">
        <v>69</v>
      </c>
      <c r="B77" s="115" t="s">
        <v>139</v>
      </c>
      <c r="C77" s="31" t="s">
        <v>377</v>
      </c>
      <c r="D77" s="10">
        <f>'КС '!D77+Гемодиализ!F77+Гемодиализ!G77</f>
        <v>0</v>
      </c>
      <c r="E77" s="10">
        <f>ДС!D76+Гемодиализ!H77</f>
        <v>37006586</v>
      </c>
      <c r="F77" s="10">
        <f>'АПУ профилактика'!D78+'АПУ в неотл.форме'!D77+'АПУ обращения'!D78+'ОДИ ПГГ'!D77+'ОДИ МЗ РБ'!D77+ФАП!D77+Гемодиализ!E77+Гемодиализ!I77</f>
        <v>252785069</v>
      </c>
      <c r="G77" s="10">
        <f>СМП!D77</f>
        <v>0</v>
      </c>
      <c r="H77" s="10">
        <f t="shared" si="5"/>
        <v>289791655</v>
      </c>
      <c r="I77" s="60"/>
      <c r="J77" s="10"/>
      <c r="K77" s="10">
        <f t="shared" si="6"/>
        <v>289791655</v>
      </c>
    </row>
    <row r="78" spans="1:11" x14ac:dyDescent="0.2">
      <c r="A78" s="126">
        <v>70</v>
      </c>
      <c r="B78" s="116" t="s">
        <v>141</v>
      </c>
      <c r="C78" s="31" t="s">
        <v>142</v>
      </c>
      <c r="D78" s="10">
        <f>'КС '!D78+Гемодиализ!F78+Гемодиализ!G78</f>
        <v>0</v>
      </c>
      <c r="E78" s="10">
        <f>ДС!D77+Гемодиализ!H78</f>
        <v>21907543</v>
      </c>
      <c r="F78" s="10">
        <f>'АПУ профилактика'!D79+'АПУ в неотл.форме'!D78+'АПУ обращения'!D79+'ОДИ ПГГ'!D78+'ОДИ МЗ РБ'!D78+ФАП!D78+Гемодиализ!E78+Гемодиализ!I78</f>
        <v>130180062</v>
      </c>
      <c r="G78" s="10">
        <f>СМП!D78</f>
        <v>0</v>
      </c>
      <c r="H78" s="10">
        <f t="shared" si="5"/>
        <v>152087605</v>
      </c>
      <c r="I78" s="60"/>
      <c r="J78" s="10"/>
      <c r="K78" s="10">
        <f t="shared" si="6"/>
        <v>152087605</v>
      </c>
    </row>
    <row r="79" spans="1:11" x14ac:dyDescent="0.2">
      <c r="A79" s="126">
        <v>71</v>
      </c>
      <c r="B79" s="115" t="s">
        <v>143</v>
      </c>
      <c r="C79" s="31" t="s">
        <v>144</v>
      </c>
      <c r="D79" s="10">
        <f>'КС '!D79+Гемодиализ!F79+Гемодиализ!G79</f>
        <v>0</v>
      </c>
      <c r="E79" s="10">
        <f>ДС!D78+Гемодиализ!H79</f>
        <v>21139882</v>
      </c>
      <c r="F79" s="10">
        <f>'АПУ профилактика'!D80+'АПУ в неотл.форме'!D79+'АПУ обращения'!D80+'ОДИ ПГГ'!D79+'ОДИ МЗ РБ'!D79+ФАП!D79+Гемодиализ!E79+Гемодиализ!I79</f>
        <v>171945822</v>
      </c>
      <c r="G79" s="10">
        <f>СМП!D79</f>
        <v>0</v>
      </c>
      <c r="H79" s="10">
        <f t="shared" si="5"/>
        <v>193085704</v>
      </c>
      <c r="I79" s="60"/>
      <c r="J79" s="10"/>
      <c r="K79" s="10">
        <f t="shared" si="6"/>
        <v>193085704</v>
      </c>
    </row>
    <row r="80" spans="1:11" x14ac:dyDescent="0.2">
      <c r="A80" s="126">
        <v>72</v>
      </c>
      <c r="B80" s="116" t="s">
        <v>145</v>
      </c>
      <c r="C80" s="31" t="s">
        <v>146</v>
      </c>
      <c r="D80" s="10">
        <f>'КС '!D80+Гемодиализ!F80+Гемодиализ!G80</f>
        <v>0</v>
      </c>
      <c r="E80" s="10">
        <f>ДС!D79+Гемодиализ!H80</f>
        <v>11375852</v>
      </c>
      <c r="F80" s="10">
        <f>'АПУ профилактика'!D81+'АПУ в неотл.форме'!D80+'АПУ обращения'!D81+'ОДИ ПГГ'!D80+'ОДИ МЗ РБ'!D80+ФАП!D80+Гемодиализ!E80+Гемодиализ!I80</f>
        <v>78707121</v>
      </c>
      <c r="G80" s="10">
        <f>СМП!D80</f>
        <v>0</v>
      </c>
      <c r="H80" s="10">
        <f t="shared" si="5"/>
        <v>90082973</v>
      </c>
      <c r="I80" s="60"/>
      <c r="J80" s="10"/>
      <c r="K80" s="10">
        <f t="shared" si="6"/>
        <v>90082973</v>
      </c>
    </row>
    <row r="81" spans="1:11" x14ac:dyDescent="0.2">
      <c r="A81" s="126">
        <v>73</v>
      </c>
      <c r="B81" s="115" t="s">
        <v>147</v>
      </c>
      <c r="C81" s="31" t="s">
        <v>378</v>
      </c>
      <c r="D81" s="10">
        <f>'КС '!D81+Гемодиализ!F81+Гемодиализ!G81</f>
        <v>0</v>
      </c>
      <c r="E81" s="10">
        <f>ДС!D80+Гемодиализ!H81</f>
        <v>38677392</v>
      </c>
      <c r="F81" s="10">
        <f>'АПУ профилактика'!D82+'АПУ в неотл.форме'!D81+'АПУ обращения'!D82+'ОДИ ПГГ'!D81+'ОДИ МЗ РБ'!D81+ФАП!D81+Гемодиализ!E81+Гемодиализ!I81</f>
        <v>247727804</v>
      </c>
      <c r="G81" s="10">
        <f>СМП!D81</f>
        <v>0</v>
      </c>
      <c r="H81" s="10">
        <f t="shared" si="5"/>
        <v>286405196</v>
      </c>
      <c r="I81" s="60"/>
      <c r="J81" s="10"/>
      <c r="K81" s="10">
        <f t="shared" si="6"/>
        <v>286405196</v>
      </c>
    </row>
    <row r="82" spans="1:11" x14ac:dyDescent="0.2">
      <c r="A82" s="126">
        <v>74</v>
      </c>
      <c r="B82" s="116" t="s">
        <v>149</v>
      </c>
      <c r="C82" s="31" t="s">
        <v>150</v>
      </c>
      <c r="D82" s="10">
        <f>'КС '!D82+Гемодиализ!F82+Гемодиализ!G82</f>
        <v>0</v>
      </c>
      <c r="E82" s="10">
        <f>ДС!D81+Гемодиализ!H82</f>
        <v>20406984</v>
      </c>
      <c r="F82" s="10">
        <f>'АПУ профилактика'!D83+'АПУ в неотл.форме'!D82+'АПУ обращения'!D83+'ОДИ ПГГ'!D82+'ОДИ МЗ РБ'!D82+ФАП!D82+Гемодиализ!E82+Гемодиализ!I82</f>
        <v>95828812</v>
      </c>
      <c r="G82" s="10">
        <f>СМП!D82</f>
        <v>0</v>
      </c>
      <c r="H82" s="10">
        <f t="shared" si="5"/>
        <v>116235796</v>
      </c>
      <c r="I82" s="60"/>
      <c r="J82" s="10"/>
      <c r="K82" s="10">
        <f t="shared" si="6"/>
        <v>116235796</v>
      </c>
    </row>
    <row r="83" spans="1:11" x14ac:dyDescent="0.2">
      <c r="A83" s="126">
        <v>75</v>
      </c>
      <c r="B83" s="116" t="s">
        <v>151</v>
      </c>
      <c r="C83" s="31" t="s">
        <v>152</v>
      </c>
      <c r="D83" s="10">
        <f>'КС '!D83+Гемодиализ!F83+Гемодиализ!G83</f>
        <v>0</v>
      </c>
      <c r="E83" s="10">
        <f>ДС!D82+Гемодиализ!H83</f>
        <v>17472747</v>
      </c>
      <c r="F83" s="10">
        <f>'АПУ профилактика'!D84+'АПУ в неотл.форме'!D83+'АПУ обращения'!D84+'ОДИ ПГГ'!D83+'ОДИ МЗ РБ'!D83+ФАП!D83+Гемодиализ!E83+Гемодиализ!I83</f>
        <v>108047523</v>
      </c>
      <c r="G83" s="10">
        <f>СМП!D83</f>
        <v>0</v>
      </c>
      <c r="H83" s="10">
        <f t="shared" si="5"/>
        <v>125520270</v>
      </c>
      <c r="I83" s="60"/>
      <c r="J83" s="10"/>
      <c r="K83" s="10">
        <f t="shared" si="6"/>
        <v>125520270</v>
      </c>
    </row>
    <row r="84" spans="1:11" ht="24" x14ac:dyDescent="0.2">
      <c r="A84" s="126">
        <v>76</v>
      </c>
      <c r="B84" s="121" t="s">
        <v>153</v>
      </c>
      <c r="C84" s="120" t="s">
        <v>379</v>
      </c>
      <c r="D84" s="10">
        <f>'КС '!D84+Гемодиализ!F84+Гемодиализ!G84</f>
        <v>0</v>
      </c>
      <c r="E84" s="10">
        <f>ДС!D83+Гемодиализ!H84</f>
        <v>0</v>
      </c>
      <c r="F84" s="10">
        <f>'АПУ профилактика'!D85+'АПУ в неотл.форме'!D84+'АПУ обращения'!D85+'ОДИ ПГГ'!D84+'ОДИ МЗ РБ'!D84+ФАП!D84+Гемодиализ!E84+Гемодиализ!I84</f>
        <v>39435913</v>
      </c>
      <c r="G84" s="10">
        <f>СМП!D84</f>
        <v>0</v>
      </c>
      <c r="H84" s="10">
        <f t="shared" si="5"/>
        <v>39435913</v>
      </c>
      <c r="I84" s="60"/>
      <c r="J84" s="10"/>
      <c r="K84" s="10">
        <f t="shared" si="6"/>
        <v>39435913</v>
      </c>
    </row>
    <row r="85" spans="1:11" ht="24" x14ac:dyDescent="0.2">
      <c r="A85" s="126">
        <v>77</v>
      </c>
      <c r="B85" s="14" t="s">
        <v>155</v>
      </c>
      <c r="C85" s="31" t="s">
        <v>380</v>
      </c>
      <c r="D85" s="10">
        <f>'КС '!D85+Гемодиализ!F85+Гемодиализ!G85</f>
        <v>0</v>
      </c>
      <c r="E85" s="10">
        <f>ДС!D84+Гемодиализ!H85</f>
        <v>0</v>
      </c>
      <c r="F85" s="10">
        <f>'АПУ профилактика'!D86+'АПУ в неотл.форме'!D85+'АПУ обращения'!D86+'ОДИ ПГГ'!D85+'ОДИ МЗ РБ'!D85+ФАП!D85+Гемодиализ!E85+Гемодиализ!I85</f>
        <v>57732251</v>
      </c>
      <c r="G85" s="10">
        <f>СМП!D85</f>
        <v>0</v>
      </c>
      <c r="H85" s="10">
        <f t="shared" si="5"/>
        <v>57732251</v>
      </c>
      <c r="I85" s="60"/>
      <c r="J85" s="10"/>
      <c r="K85" s="10">
        <f t="shared" si="6"/>
        <v>57732251</v>
      </c>
    </row>
    <row r="86" spans="1:11" ht="24" x14ac:dyDescent="0.2">
      <c r="A86" s="126">
        <v>78</v>
      </c>
      <c r="B86" s="115" t="s">
        <v>157</v>
      </c>
      <c r="C86" s="31" t="s">
        <v>381</v>
      </c>
      <c r="D86" s="10">
        <f>'КС '!D86+Гемодиализ!F86+Гемодиализ!G86</f>
        <v>0</v>
      </c>
      <c r="E86" s="10">
        <f>ДС!D85+Гемодиализ!H86</f>
        <v>0</v>
      </c>
      <c r="F86" s="10">
        <f>'АПУ профилактика'!D87+'АПУ в неотл.форме'!D86+'АПУ обращения'!D87+'ОДИ ПГГ'!D86+'ОДИ МЗ РБ'!D86+ФАП!D86+Гемодиализ!E86+Гемодиализ!I86</f>
        <v>50364036</v>
      </c>
      <c r="G86" s="10">
        <f>СМП!D86</f>
        <v>0</v>
      </c>
      <c r="H86" s="10">
        <f t="shared" si="5"/>
        <v>50364036</v>
      </c>
      <c r="I86" s="60"/>
      <c r="J86" s="10"/>
      <c r="K86" s="10">
        <f t="shared" si="6"/>
        <v>50364036</v>
      </c>
    </row>
    <row r="87" spans="1:11" ht="24" x14ac:dyDescent="0.2">
      <c r="A87" s="126">
        <v>79</v>
      </c>
      <c r="B87" s="115" t="s">
        <v>159</v>
      </c>
      <c r="C87" s="31" t="s">
        <v>382</v>
      </c>
      <c r="D87" s="10">
        <f>'КС '!D87+Гемодиализ!F87+Гемодиализ!G87</f>
        <v>0</v>
      </c>
      <c r="E87" s="10">
        <f>ДС!D86+Гемодиализ!H87</f>
        <v>0</v>
      </c>
      <c r="F87" s="10">
        <f>'АПУ профилактика'!D88+'АПУ в неотл.форме'!D87+'АПУ обращения'!D88+'ОДИ ПГГ'!D87+'ОДИ МЗ РБ'!D87+ФАП!D87+Гемодиализ!E87+Гемодиализ!I87</f>
        <v>39403450</v>
      </c>
      <c r="G87" s="10">
        <f>СМП!D87</f>
        <v>0</v>
      </c>
      <c r="H87" s="10">
        <f t="shared" si="5"/>
        <v>39403450</v>
      </c>
      <c r="I87" s="60"/>
      <c r="J87" s="10"/>
      <c r="K87" s="10">
        <f t="shared" si="6"/>
        <v>39403450</v>
      </c>
    </row>
    <row r="88" spans="1:11" ht="24" x14ac:dyDescent="0.2">
      <c r="A88" s="126">
        <v>80</v>
      </c>
      <c r="B88" s="14" t="s">
        <v>161</v>
      </c>
      <c r="C88" s="31" t="s">
        <v>383</v>
      </c>
      <c r="D88" s="10">
        <f>'КС '!D88+Гемодиализ!F88+Гемодиализ!G88</f>
        <v>0</v>
      </c>
      <c r="E88" s="10">
        <f>ДС!D87+Гемодиализ!H88</f>
        <v>0</v>
      </c>
      <c r="F88" s="10">
        <f>'АПУ профилактика'!D89+'АПУ в неотл.форме'!D88+'АПУ обращения'!D89+'ОДИ ПГГ'!D88+'ОДИ МЗ РБ'!D88+ФАП!D88+Гемодиализ!E88+Гемодиализ!I88</f>
        <v>64294007</v>
      </c>
      <c r="G88" s="10">
        <f>СМП!D88</f>
        <v>0</v>
      </c>
      <c r="H88" s="10">
        <f t="shared" si="5"/>
        <v>64294007</v>
      </c>
      <c r="I88" s="60"/>
      <c r="J88" s="10"/>
      <c r="K88" s="10">
        <f t="shared" si="6"/>
        <v>64294007</v>
      </c>
    </row>
    <row r="89" spans="1:11" ht="24" x14ac:dyDescent="0.2">
      <c r="A89" s="126">
        <v>81</v>
      </c>
      <c r="B89" s="14" t="s">
        <v>163</v>
      </c>
      <c r="C89" s="31" t="s">
        <v>384</v>
      </c>
      <c r="D89" s="10">
        <f>'КС '!D89+Гемодиализ!F89+Гемодиализ!G89</f>
        <v>0</v>
      </c>
      <c r="E89" s="10">
        <f>ДС!D88+Гемодиализ!H89</f>
        <v>0</v>
      </c>
      <c r="F89" s="10">
        <f>'АПУ профилактика'!D90+'АПУ в неотл.форме'!D89+'АПУ обращения'!D90+'ОДИ ПГГ'!D89+'ОДИ МЗ РБ'!D89+ФАП!D89+Гемодиализ!E89+Гемодиализ!I89</f>
        <v>39138171</v>
      </c>
      <c r="G89" s="10">
        <f>СМП!D89</f>
        <v>0</v>
      </c>
      <c r="H89" s="10">
        <f t="shared" si="5"/>
        <v>39138171</v>
      </c>
      <c r="I89" s="60"/>
      <c r="J89" s="10"/>
      <c r="K89" s="10">
        <f t="shared" si="6"/>
        <v>39138171</v>
      </c>
    </row>
    <row r="90" spans="1:11" ht="24" x14ac:dyDescent="0.2">
      <c r="A90" s="126">
        <v>82</v>
      </c>
      <c r="B90" s="14" t="s">
        <v>165</v>
      </c>
      <c r="C90" s="31" t="s">
        <v>385</v>
      </c>
      <c r="D90" s="10">
        <f>'КС '!D90+Гемодиализ!F90+Гемодиализ!G90</f>
        <v>0</v>
      </c>
      <c r="E90" s="10">
        <f>ДС!D89+Гемодиализ!H90</f>
        <v>0</v>
      </c>
      <c r="F90" s="10">
        <f>'АПУ профилактика'!D91+'АПУ в неотл.форме'!D90+'АПУ обращения'!D91+'ОДИ ПГГ'!D90+'ОДИ МЗ РБ'!D90+ФАП!D90+Гемодиализ!E90+Гемодиализ!I90</f>
        <v>36110471</v>
      </c>
      <c r="G90" s="10">
        <f>СМП!D90</f>
        <v>0</v>
      </c>
      <c r="H90" s="10">
        <f t="shared" si="5"/>
        <v>36110471</v>
      </c>
      <c r="I90" s="60"/>
      <c r="J90" s="10"/>
      <c r="K90" s="10">
        <f t="shared" si="6"/>
        <v>36110471</v>
      </c>
    </row>
    <row r="91" spans="1:11" x14ac:dyDescent="0.2">
      <c r="A91" s="126">
        <v>83</v>
      </c>
      <c r="B91" s="116" t="s">
        <v>167</v>
      </c>
      <c r="C91" s="31" t="s">
        <v>168</v>
      </c>
      <c r="D91" s="10">
        <f>'КС '!D91+Гемодиализ!F91+Гемодиализ!G91</f>
        <v>681906393</v>
      </c>
      <c r="E91" s="10">
        <f>ДС!D90+Гемодиализ!H91</f>
        <v>35699803</v>
      </c>
      <c r="F91" s="10">
        <f>'АПУ профилактика'!D92+'АПУ в неотл.форме'!D91+'АПУ обращения'!D92+'ОДИ ПГГ'!D91+'ОДИ МЗ РБ'!D91+ФАП!D91+Гемодиализ!E91+Гемодиализ!I91</f>
        <v>273715434</v>
      </c>
      <c r="G91" s="10">
        <f>СМП!D91</f>
        <v>0</v>
      </c>
      <c r="H91" s="10">
        <f t="shared" si="5"/>
        <v>991321630</v>
      </c>
      <c r="I91" s="60"/>
      <c r="J91" s="10"/>
      <c r="K91" s="10">
        <f t="shared" si="6"/>
        <v>991321630</v>
      </c>
    </row>
    <row r="92" spans="1:11" x14ac:dyDescent="0.2">
      <c r="A92" s="126">
        <v>84</v>
      </c>
      <c r="B92" s="14" t="s">
        <v>169</v>
      </c>
      <c r="C92" s="31" t="s">
        <v>386</v>
      </c>
      <c r="D92" s="10">
        <f>'КС '!D92+Гемодиализ!F92+Гемодиализ!G92</f>
        <v>250375359</v>
      </c>
      <c r="E92" s="10">
        <f>ДС!D91+Гемодиализ!H92</f>
        <v>30142966.559340917</v>
      </c>
      <c r="F92" s="10">
        <f>'АПУ профилактика'!D93+'АПУ в неотл.форме'!D92+'АПУ обращения'!D93+'ОДИ ПГГ'!D92+'ОДИ МЗ РБ'!D92+ФАП!D92+Гемодиализ!E92+Гемодиализ!I92</f>
        <v>163494174</v>
      </c>
      <c r="G92" s="10">
        <f>СМП!D92</f>
        <v>0</v>
      </c>
      <c r="H92" s="10">
        <f t="shared" si="5"/>
        <v>444012499.55934089</v>
      </c>
      <c r="I92" s="60"/>
      <c r="J92" s="10"/>
      <c r="K92" s="10">
        <f t="shared" si="6"/>
        <v>444012499.55934089</v>
      </c>
    </row>
    <row r="93" spans="1:11" x14ac:dyDescent="0.2">
      <c r="A93" s="126">
        <v>85</v>
      </c>
      <c r="B93" s="116" t="s">
        <v>171</v>
      </c>
      <c r="C93" s="31" t="s">
        <v>172</v>
      </c>
      <c r="D93" s="10">
        <f>'КС '!D93+Гемодиализ!F93+Гемодиализ!G93</f>
        <v>762479294</v>
      </c>
      <c r="E93" s="10">
        <f>ДС!D92+Гемодиализ!H93</f>
        <v>5151815</v>
      </c>
      <c r="F93" s="10">
        <f>'АПУ профилактика'!D94+'АПУ в неотл.форме'!D93+'АПУ обращения'!D94+'ОДИ ПГГ'!D93+'ОДИ МЗ РБ'!D93+ФАП!D93+Гемодиализ!E93+Гемодиализ!I93</f>
        <v>133671908</v>
      </c>
      <c r="G93" s="10">
        <f>СМП!D93</f>
        <v>0</v>
      </c>
      <c r="H93" s="10">
        <f t="shared" si="5"/>
        <v>901303017</v>
      </c>
      <c r="I93" s="60"/>
      <c r="J93" s="10"/>
      <c r="K93" s="10">
        <f t="shared" si="6"/>
        <v>901303017</v>
      </c>
    </row>
    <row r="94" spans="1:11" x14ac:dyDescent="0.2">
      <c r="A94" s="126">
        <v>86</v>
      </c>
      <c r="B94" s="14" t="s">
        <v>173</v>
      </c>
      <c r="C94" s="31" t="s">
        <v>174</v>
      </c>
      <c r="D94" s="10">
        <f>'КС '!D94+Гемодиализ!F94+Гемодиализ!G94</f>
        <v>14176702</v>
      </c>
      <c r="E94" s="10">
        <f>ДС!D93+Гемодиализ!H94</f>
        <v>10624070</v>
      </c>
      <c r="F94" s="10">
        <f>'АПУ профилактика'!D95+'АПУ в неотл.форме'!D94+'АПУ обращения'!D95+'ОДИ ПГГ'!D94+'ОДИ МЗ РБ'!D94+ФАП!D94+Гемодиализ!E94+Гемодиализ!I94</f>
        <v>77927163</v>
      </c>
      <c r="G94" s="10">
        <f>СМП!D94</f>
        <v>0</v>
      </c>
      <c r="H94" s="10">
        <f t="shared" si="5"/>
        <v>102727935</v>
      </c>
      <c r="I94" s="60"/>
      <c r="J94" s="10"/>
      <c r="K94" s="10">
        <f t="shared" si="6"/>
        <v>102727935</v>
      </c>
    </row>
    <row r="95" spans="1:11" x14ac:dyDescent="0.2">
      <c r="A95" s="126">
        <v>87</v>
      </c>
      <c r="B95" s="14" t="s">
        <v>175</v>
      </c>
      <c r="C95" s="31" t="s">
        <v>387</v>
      </c>
      <c r="D95" s="10">
        <f>'КС '!D95+Гемодиализ!F95+Гемодиализ!G95</f>
        <v>316791622</v>
      </c>
      <c r="E95" s="10">
        <f>ДС!D94+Гемодиализ!H95</f>
        <v>20480987.488202523</v>
      </c>
      <c r="F95" s="10">
        <f>'АПУ профилактика'!D96+'АПУ в неотл.форме'!D95+'АПУ обращения'!D96+'ОДИ ПГГ'!D95+'ОДИ МЗ РБ'!D95+ФАП!D95+Гемодиализ!E95+Гемодиализ!I95</f>
        <v>67733205</v>
      </c>
      <c r="G95" s="10">
        <f>СМП!D95</f>
        <v>0</v>
      </c>
      <c r="H95" s="10">
        <f t="shared" si="5"/>
        <v>405005814.48820251</v>
      </c>
      <c r="I95" s="60"/>
      <c r="J95" s="10"/>
      <c r="K95" s="10">
        <f t="shared" si="6"/>
        <v>405005814.48820251</v>
      </c>
    </row>
    <row r="96" spans="1:11" x14ac:dyDescent="0.2">
      <c r="A96" s="126">
        <v>88</v>
      </c>
      <c r="B96" s="14" t="s">
        <v>177</v>
      </c>
      <c r="C96" s="31" t="s">
        <v>178</v>
      </c>
      <c r="D96" s="10">
        <f>'КС '!D96+Гемодиализ!F96+Гемодиализ!G96</f>
        <v>686619172</v>
      </c>
      <c r="E96" s="10">
        <f>ДС!D95+Гемодиализ!H96</f>
        <v>106431956.50942703</v>
      </c>
      <c r="F96" s="10">
        <f>'АПУ профилактика'!D97+'АПУ в неотл.форме'!D96+'АПУ обращения'!D97+'ОДИ ПГГ'!D96+'ОДИ МЗ РБ'!D96+ФАП!D96+Гемодиализ!E96+Гемодиализ!I96</f>
        <v>602428907</v>
      </c>
      <c r="G96" s="10">
        <f>СМП!D96</f>
        <v>0</v>
      </c>
      <c r="H96" s="10">
        <f t="shared" si="5"/>
        <v>1395480035.5094271</v>
      </c>
      <c r="I96" s="60"/>
      <c r="J96" s="10">
        <f>'бюджет РБ'!D63</f>
        <v>26181638</v>
      </c>
      <c r="K96" s="10">
        <f t="shared" si="6"/>
        <v>1421661673.5094271</v>
      </c>
    </row>
    <row r="97" spans="1:11" ht="13.5" customHeight="1" x14ac:dyDescent="0.2">
      <c r="A97" s="126">
        <v>89</v>
      </c>
      <c r="B97" s="14" t="s">
        <v>179</v>
      </c>
      <c r="C97" s="31" t="s">
        <v>180</v>
      </c>
      <c r="D97" s="10">
        <f>'КС '!D97+Гемодиализ!F97+Гемодиализ!G97</f>
        <v>557717661</v>
      </c>
      <c r="E97" s="10">
        <f>ДС!D96+Гемодиализ!H97</f>
        <v>24514894.933114998</v>
      </c>
      <c r="F97" s="10">
        <f>'АПУ профилактика'!D98+'АПУ в неотл.форме'!D97+'АПУ обращения'!D98+'ОДИ ПГГ'!D97+'ОДИ МЗ РБ'!D97+ФАП!D97+Гемодиализ!E97+Гемодиализ!I97</f>
        <v>193941142</v>
      </c>
      <c r="G97" s="10">
        <f>СМП!D97</f>
        <v>0</v>
      </c>
      <c r="H97" s="10">
        <f t="shared" si="5"/>
        <v>776173697.93311501</v>
      </c>
      <c r="I97" s="60"/>
      <c r="J97" s="10"/>
      <c r="K97" s="10">
        <f t="shared" si="6"/>
        <v>776173697.93311501</v>
      </c>
    </row>
    <row r="98" spans="1:11" ht="14.25" customHeight="1" x14ac:dyDescent="0.2">
      <c r="A98" s="126">
        <v>90</v>
      </c>
      <c r="B98" s="14" t="s">
        <v>181</v>
      </c>
      <c r="C98" s="31" t="s">
        <v>368</v>
      </c>
      <c r="D98" s="10">
        <f>'КС '!D98+Гемодиализ!F98+Гемодиализ!G98</f>
        <v>1740414871</v>
      </c>
      <c r="E98" s="10">
        <f>ДС!D97+Гемодиализ!H98</f>
        <v>23245862</v>
      </c>
      <c r="F98" s="10">
        <f>'АПУ профилактика'!D99+'АПУ в неотл.форме'!D98+'АПУ обращения'!D99+'ОДИ ПГГ'!D98+'ОДИ МЗ РБ'!D98+ФАП!D98+Гемодиализ!E98+Гемодиализ!I98</f>
        <v>187661902</v>
      </c>
      <c r="G98" s="10">
        <f>СМП!D98</f>
        <v>0</v>
      </c>
      <c r="H98" s="10">
        <f t="shared" si="5"/>
        <v>1951322635</v>
      </c>
      <c r="I98" s="60"/>
      <c r="J98" s="10"/>
      <c r="K98" s="10">
        <f t="shared" si="6"/>
        <v>1951322635</v>
      </c>
    </row>
    <row r="99" spans="1:11" x14ac:dyDescent="0.2">
      <c r="A99" s="126">
        <v>91</v>
      </c>
      <c r="B99" s="14" t="s">
        <v>183</v>
      </c>
      <c r="C99" s="31" t="s">
        <v>184</v>
      </c>
      <c r="D99" s="10">
        <f>'КС '!D99+Гемодиализ!F99+Гемодиализ!G99</f>
        <v>292379693</v>
      </c>
      <c r="E99" s="10">
        <f>ДС!D98+Гемодиализ!H99</f>
        <v>6695675</v>
      </c>
      <c r="F99" s="10">
        <f>'АПУ профилактика'!D100+'АПУ в неотл.форме'!D99+'АПУ обращения'!D100+'ОДИ ПГГ'!D99+'ОДИ МЗ РБ'!D99+ФАП!D99+Гемодиализ!E99+Гемодиализ!I99</f>
        <v>60148075</v>
      </c>
      <c r="G99" s="10">
        <f>СМП!D99</f>
        <v>0</v>
      </c>
      <c r="H99" s="10">
        <f t="shared" si="5"/>
        <v>359223443</v>
      </c>
      <c r="I99" s="60"/>
      <c r="J99" s="10"/>
      <c r="K99" s="10">
        <f t="shared" si="6"/>
        <v>359223443</v>
      </c>
    </row>
    <row r="100" spans="1:11" x14ac:dyDescent="0.2">
      <c r="A100" s="126">
        <v>92</v>
      </c>
      <c r="B100" s="115" t="s">
        <v>185</v>
      </c>
      <c r="C100" s="31" t="s">
        <v>388</v>
      </c>
      <c r="D100" s="10">
        <f>'КС '!D100+Гемодиализ!F100+Гемодиализ!G100</f>
        <v>0</v>
      </c>
      <c r="E100" s="10">
        <f>ДС!D99+Гемодиализ!H100</f>
        <v>0</v>
      </c>
      <c r="F100" s="10">
        <f>'АПУ профилактика'!D101+'АПУ в неотл.форме'!D100+'АПУ обращения'!D101+'ОДИ ПГГ'!D100+'ОДИ МЗ РБ'!D100+ФАП!D100+Гемодиализ!E100+Гемодиализ!I100</f>
        <v>0</v>
      </c>
      <c r="G100" s="10">
        <f>СМП!D100</f>
        <v>1203749167</v>
      </c>
      <c r="H100" s="10">
        <f t="shared" si="5"/>
        <v>1203749167</v>
      </c>
      <c r="I100" s="60">
        <f>'бюджет РБ'!D45</f>
        <v>1638291.71</v>
      </c>
      <c r="J100" s="10"/>
      <c r="K100" s="10">
        <f t="shared" si="6"/>
        <v>1205387458.71</v>
      </c>
    </row>
    <row r="101" spans="1:11" x14ac:dyDescent="0.2">
      <c r="A101" s="126">
        <v>93</v>
      </c>
      <c r="B101" s="116" t="s">
        <v>187</v>
      </c>
      <c r="C101" s="31" t="s">
        <v>188</v>
      </c>
      <c r="D101" s="10">
        <f>'КС '!D101+Гемодиализ!F101+Гемодиализ!G101</f>
        <v>169871373</v>
      </c>
      <c r="E101" s="10">
        <f>ДС!D100+Гемодиализ!H101</f>
        <v>165541</v>
      </c>
      <c r="F101" s="10">
        <f>'АПУ профилактика'!D102+'АПУ в неотл.форме'!D101+'АПУ обращения'!D102+'ОДИ ПГГ'!D101+'ОДИ МЗ РБ'!D101+ФАП!D101+Гемодиализ!E101+Гемодиализ!I101</f>
        <v>61748545</v>
      </c>
      <c r="G101" s="10">
        <f>СМП!D101</f>
        <v>0</v>
      </c>
      <c r="H101" s="10">
        <f t="shared" si="5"/>
        <v>231785459</v>
      </c>
      <c r="I101" s="60"/>
      <c r="J101" s="10">
        <f>'бюджет РБ'!D53</f>
        <v>4285103</v>
      </c>
      <c r="K101" s="10">
        <f t="shared" si="6"/>
        <v>236070562</v>
      </c>
    </row>
    <row r="102" spans="1:11" ht="24" x14ac:dyDescent="0.2">
      <c r="A102" s="126">
        <v>94</v>
      </c>
      <c r="B102" s="115" t="s">
        <v>189</v>
      </c>
      <c r="C102" s="31" t="s">
        <v>190</v>
      </c>
      <c r="D102" s="10">
        <f>'КС '!D102+Гемодиализ!F102+Гемодиализ!G102</f>
        <v>0</v>
      </c>
      <c r="E102" s="10">
        <f>ДС!D101+Гемодиализ!H102</f>
        <v>0</v>
      </c>
      <c r="F102" s="10">
        <f>'АПУ профилактика'!D103+'АПУ в неотл.форме'!D102+'АПУ обращения'!D103+'ОДИ ПГГ'!D102+'ОДИ МЗ РБ'!D102+ФАП!D102+Гемодиализ!E102+Гемодиализ!I102</f>
        <v>3319722</v>
      </c>
      <c r="G102" s="10">
        <f>СМП!D102</f>
        <v>0</v>
      </c>
      <c r="H102" s="10">
        <f t="shared" si="5"/>
        <v>3319722</v>
      </c>
      <c r="I102" s="60"/>
      <c r="J102" s="10"/>
      <c r="K102" s="10">
        <f t="shared" si="6"/>
        <v>3319722</v>
      </c>
    </row>
    <row r="103" spans="1:11" x14ac:dyDescent="0.2">
      <c r="A103" s="126">
        <v>95</v>
      </c>
      <c r="B103" s="115" t="s">
        <v>191</v>
      </c>
      <c r="C103" s="31" t="s">
        <v>192</v>
      </c>
      <c r="D103" s="10">
        <f>'КС '!D103+Гемодиализ!F103+Гемодиализ!G103</f>
        <v>0</v>
      </c>
      <c r="E103" s="10">
        <f>ДС!D102+Гемодиализ!H103</f>
        <v>1707088</v>
      </c>
      <c r="F103" s="10">
        <f>'АПУ профилактика'!D104+'АПУ в неотл.форме'!D103+'АПУ обращения'!D104+'ОДИ ПГГ'!D103+'ОДИ МЗ РБ'!D103+ФАП!D103+Гемодиализ!E103+Гемодиализ!I103</f>
        <v>17690223</v>
      </c>
      <c r="G103" s="10">
        <f>СМП!D103</f>
        <v>0</v>
      </c>
      <c r="H103" s="10">
        <f t="shared" si="5"/>
        <v>19397311</v>
      </c>
      <c r="I103" s="60"/>
      <c r="J103" s="10"/>
      <c r="K103" s="10">
        <f t="shared" si="6"/>
        <v>19397311</v>
      </c>
    </row>
    <row r="104" spans="1:11" x14ac:dyDescent="0.2">
      <c r="A104" s="126">
        <v>96</v>
      </c>
      <c r="B104" s="116" t="s">
        <v>193</v>
      </c>
      <c r="C104" s="31" t="s">
        <v>194</v>
      </c>
      <c r="D104" s="10">
        <f>'КС '!D104+Гемодиализ!F104+Гемодиализ!G104</f>
        <v>202406233</v>
      </c>
      <c r="E104" s="10">
        <f>ДС!D103+Гемодиализ!H104</f>
        <v>15456055.552254941</v>
      </c>
      <c r="F104" s="10">
        <f>'АПУ профилактика'!D105+'АПУ в неотл.форме'!D104+'АПУ обращения'!D105+'ОДИ ПГГ'!D104+'ОДИ МЗ РБ'!D104+ФАП!D104+Гемодиализ!E104+Гемодиализ!I104</f>
        <v>85864766.480000004</v>
      </c>
      <c r="G104" s="10">
        <f>СМП!D104</f>
        <v>0</v>
      </c>
      <c r="H104" s="10">
        <f t="shared" si="5"/>
        <v>303727055.03225493</v>
      </c>
      <c r="I104" s="60"/>
      <c r="J104" s="10"/>
      <c r="K104" s="10">
        <f t="shared" si="6"/>
        <v>303727055.03225493</v>
      </c>
    </row>
    <row r="105" spans="1:11" x14ac:dyDescent="0.2">
      <c r="A105" s="126">
        <v>97</v>
      </c>
      <c r="B105" s="115" t="s">
        <v>195</v>
      </c>
      <c r="C105" s="120" t="s">
        <v>196</v>
      </c>
      <c r="D105" s="10">
        <f>'КС '!D105+Гемодиализ!F105+Гемодиализ!G105</f>
        <v>34375641</v>
      </c>
      <c r="E105" s="10">
        <f>ДС!D104+Гемодиализ!H105</f>
        <v>9647835</v>
      </c>
      <c r="F105" s="10">
        <f>'АПУ профилактика'!D106+'АПУ в неотл.форме'!D105+'АПУ обращения'!D106+'ОДИ ПГГ'!D105+'ОДИ МЗ РБ'!D105+ФАП!D105+Гемодиализ!E105+Гемодиализ!I105</f>
        <v>91952530</v>
      </c>
      <c r="G105" s="10">
        <f>СМП!D105</f>
        <v>14000400</v>
      </c>
      <c r="H105" s="10">
        <f t="shared" ref="H105:H136" si="7">D105+E105+F105+G105</f>
        <v>149976406</v>
      </c>
      <c r="I105" s="60">
        <f>'бюджет РБ'!D16</f>
        <v>20512.09</v>
      </c>
      <c r="J105" s="10"/>
      <c r="K105" s="10">
        <f t="shared" si="6"/>
        <v>149996918.09</v>
      </c>
    </row>
    <row r="106" spans="1:11" x14ac:dyDescent="0.2">
      <c r="A106" s="126">
        <v>98</v>
      </c>
      <c r="B106" s="116" t="s">
        <v>197</v>
      </c>
      <c r="C106" s="31" t="s">
        <v>198</v>
      </c>
      <c r="D106" s="10">
        <f>'КС '!D106+Гемодиализ!F106+Гемодиализ!G106</f>
        <v>31108639</v>
      </c>
      <c r="E106" s="10">
        <f>ДС!D105+Гемодиализ!H106</f>
        <v>11679692</v>
      </c>
      <c r="F106" s="10">
        <f>'АПУ профилактика'!D107+'АПУ в неотл.форме'!D106+'АПУ обращения'!D107+'ОДИ ПГГ'!D106+'ОДИ МЗ РБ'!D106+ФАП!D106+Гемодиализ!E106+Гемодиализ!I106</f>
        <v>81499779</v>
      </c>
      <c r="G106" s="10">
        <f>СМП!D106</f>
        <v>0</v>
      </c>
      <c r="H106" s="10">
        <f t="shared" si="7"/>
        <v>124288110</v>
      </c>
      <c r="I106" s="60"/>
      <c r="J106" s="10"/>
      <c r="K106" s="10">
        <f t="shared" si="6"/>
        <v>124288110</v>
      </c>
    </row>
    <row r="107" spans="1:11" x14ac:dyDescent="0.2">
      <c r="A107" s="126">
        <v>99</v>
      </c>
      <c r="B107" s="116" t="s">
        <v>199</v>
      </c>
      <c r="C107" s="31" t="s">
        <v>200</v>
      </c>
      <c r="D107" s="10">
        <f>'КС '!D107+Гемодиализ!F107+Гемодиализ!G107</f>
        <v>105829066</v>
      </c>
      <c r="E107" s="10">
        <f>ДС!D106+Гемодиализ!H107</f>
        <v>20507061</v>
      </c>
      <c r="F107" s="10">
        <f>'АПУ профилактика'!D108+'АПУ в неотл.форме'!D107+'АПУ обращения'!D108+'ОДИ ПГГ'!D107+'ОДИ МЗ РБ'!D107+ФАП!D107+Гемодиализ!E107+Гемодиализ!I107</f>
        <v>200489514</v>
      </c>
      <c r="G107" s="10">
        <f>СМП!D107</f>
        <v>38949915</v>
      </c>
      <c r="H107" s="10">
        <f t="shared" si="7"/>
        <v>365775556</v>
      </c>
      <c r="I107" s="60">
        <f>'бюджет РБ'!D20</f>
        <v>58860.78</v>
      </c>
      <c r="J107" s="10"/>
      <c r="K107" s="10">
        <f t="shared" si="6"/>
        <v>365834416.77999997</v>
      </c>
    </row>
    <row r="108" spans="1:11" x14ac:dyDescent="0.2">
      <c r="A108" s="126">
        <v>100</v>
      </c>
      <c r="B108" s="115" t="s">
        <v>201</v>
      </c>
      <c r="C108" s="31" t="s">
        <v>202</v>
      </c>
      <c r="D108" s="10">
        <f>'КС '!D108+Гемодиализ!F108+Гемодиализ!G108</f>
        <v>46344998</v>
      </c>
      <c r="E108" s="10">
        <f>ДС!D107+Гемодиализ!H108</f>
        <v>14170438</v>
      </c>
      <c r="F108" s="10">
        <f>'АПУ профилактика'!D109+'АПУ в неотл.форме'!D108+'АПУ обращения'!D109+'ОДИ ПГГ'!D108+'ОДИ МЗ РБ'!D108+ФАП!D108+Гемодиализ!E108+Гемодиализ!I108</f>
        <v>102235470</v>
      </c>
      <c r="G108" s="10">
        <f>СМП!D108</f>
        <v>0</v>
      </c>
      <c r="H108" s="10">
        <f t="shared" si="7"/>
        <v>162750906</v>
      </c>
      <c r="I108" s="60"/>
      <c r="J108" s="10"/>
      <c r="K108" s="10">
        <f t="shared" si="6"/>
        <v>162750906</v>
      </c>
    </row>
    <row r="109" spans="1:11" x14ac:dyDescent="0.2">
      <c r="A109" s="126">
        <v>101</v>
      </c>
      <c r="B109" s="115" t="s">
        <v>203</v>
      </c>
      <c r="C109" s="31" t="s">
        <v>204</v>
      </c>
      <c r="D109" s="10">
        <f>'КС '!D109+Гемодиализ!F109+Гемодиализ!G109</f>
        <v>71537543</v>
      </c>
      <c r="E109" s="10">
        <f>ДС!D108+Гемодиализ!H109</f>
        <v>16509503</v>
      </c>
      <c r="F109" s="10">
        <f>'АПУ профилактика'!D110+'АПУ в неотл.форме'!D109+'АПУ обращения'!D110+'ОДИ ПГГ'!D109+'ОДИ МЗ РБ'!D109+ФАП!D109+Гемодиализ!E109+Гемодиализ!I109</f>
        <v>127571698</v>
      </c>
      <c r="G109" s="10">
        <f>СМП!D109</f>
        <v>22360898</v>
      </c>
      <c r="H109" s="10">
        <f t="shared" si="7"/>
        <v>237979642</v>
      </c>
      <c r="I109" s="60">
        <f>'бюджет РБ'!D21</f>
        <v>32105.88</v>
      </c>
      <c r="J109" s="10"/>
      <c r="K109" s="10">
        <f t="shared" si="6"/>
        <v>238011747.88</v>
      </c>
    </row>
    <row r="110" spans="1:11" x14ac:dyDescent="0.2">
      <c r="A110" s="126">
        <v>102</v>
      </c>
      <c r="B110" s="14" t="s">
        <v>205</v>
      </c>
      <c r="C110" s="31" t="s">
        <v>206</v>
      </c>
      <c r="D110" s="10">
        <f>'КС '!D110+Гемодиализ!F110+Гемодиализ!G110</f>
        <v>53666698</v>
      </c>
      <c r="E110" s="10">
        <f>ДС!D109+Гемодиализ!H110</f>
        <v>26157579</v>
      </c>
      <c r="F110" s="10">
        <f>'АПУ профилактика'!D111+'АПУ в неотл.форме'!D110+'АПУ обращения'!D111+'ОДИ ПГГ'!D110+'ОДИ МЗ РБ'!D110+ФАП!D110+Гемодиализ!E110+Гемодиализ!I110</f>
        <v>235243444</v>
      </c>
      <c r="G110" s="10">
        <f>СМП!D110</f>
        <v>43040665</v>
      </c>
      <c r="H110" s="10">
        <f t="shared" si="7"/>
        <v>358108386</v>
      </c>
      <c r="I110" s="60">
        <f>'бюджет РБ'!D25</f>
        <v>65103.59</v>
      </c>
      <c r="J110" s="10"/>
      <c r="K110" s="10">
        <f t="shared" si="6"/>
        <v>358173489.58999997</v>
      </c>
    </row>
    <row r="111" spans="1:11" x14ac:dyDescent="0.2">
      <c r="A111" s="126">
        <v>103</v>
      </c>
      <c r="B111" s="14" t="s">
        <v>207</v>
      </c>
      <c r="C111" s="31" t="s">
        <v>208</v>
      </c>
      <c r="D111" s="10">
        <f>'КС '!D111+Гемодиализ!F111+Гемодиализ!G111</f>
        <v>91176652</v>
      </c>
      <c r="E111" s="10">
        <f>ДС!D110+Гемодиализ!H111</f>
        <v>28705460</v>
      </c>
      <c r="F111" s="10">
        <f>'АПУ профилактика'!D112+'АПУ в неотл.форме'!D111+'АПУ обращения'!D112+'ОДИ ПГГ'!D111+'ОДИ МЗ РБ'!D111+ФАП!D111+Гемодиализ!E111+Гемодиализ!I111</f>
        <v>196945488</v>
      </c>
      <c r="G111" s="10">
        <f>СМП!D111</f>
        <v>36662181</v>
      </c>
      <c r="H111" s="10">
        <f t="shared" si="7"/>
        <v>353489781</v>
      </c>
      <c r="I111" s="60">
        <f>'бюджет РБ'!D28</f>
        <v>55293.46</v>
      </c>
      <c r="J111" s="10"/>
      <c r="K111" s="10">
        <f t="shared" si="6"/>
        <v>353545074.45999998</v>
      </c>
    </row>
    <row r="112" spans="1:11" x14ac:dyDescent="0.2">
      <c r="A112" s="126">
        <v>104</v>
      </c>
      <c r="B112" s="116" t="s">
        <v>209</v>
      </c>
      <c r="C112" s="31" t="s">
        <v>210</v>
      </c>
      <c r="D112" s="10">
        <f>'КС '!D112+Гемодиализ!F112+Гемодиализ!G112</f>
        <v>43120391</v>
      </c>
      <c r="E112" s="10">
        <f>ДС!D111+Гемодиализ!H112</f>
        <v>8150405</v>
      </c>
      <c r="F112" s="10">
        <f>'АПУ профилактика'!D113+'АПУ в неотл.форме'!D112+'АПУ обращения'!D113+'ОДИ ПГГ'!D112+'ОДИ МЗ РБ'!D112+ФАП!D112+Гемодиализ!E112+Гемодиализ!I112</f>
        <v>76731386</v>
      </c>
      <c r="G112" s="10">
        <f>СМП!D112</f>
        <v>0</v>
      </c>
      <c r="H112" s="10">
        <f t="shared" si="7"/>
        <v>128002182</v>
      </c>
      <c r="I112" s="60"/>
      <c r="J112" s="10"/>
      <c r="K112" s="10">
        <f t="shared" si="6"/>
        <v>128002182</v>
      </c>
    </row>
    <row r="113" spans="1:11" x14ac:dyDescent="0.2">
      <c r="A113" s="126">
        <v>105</v>
      </c>
      <c r="B113" s="14" t="s">
        <v>211</v>
      </c>
      <c r="C113" s="31" t="s">
        <v>212</v>
      </c>
      <c r="D113" s="10">
        <f>'КС '!D113+Гемодиализ!F113+Гемодиализ!G113</f>
        <v>43169878</v>
      </c>
      <c r="E113" s="10">
        <f>ДС!D112+Гемодиализ!H113</f>
        <v>15255892</v>
      </c>
      <c r="F113" s="10">
        <f>'АПУ профилактика'!D114+'АПУ в неотл.форме'!D113+'АПУ обращения'!D114+'ОДИ ПГГ'!D113+'ОДИ МЗ РБ'!D113+ФАП!D113+Гемодиализ!E113+Гемодиализ!I113</f>
        <v>108572807</v>
      </c>
      <c r="G113" s="10">
        <f>СМП!D113</f>
        <v>20907162</v>
      </c>
      <c r="H113" s="10">
        <f t="shared" si="7"/>
        <v>187905739</v>
      </c>
      <c r="I113" s="60">
        <f>'бюджет РБ'!D30</f>
        <v>30322.22</v>
      </c>
      <c r="J113" s="10"/>
      <c r="K113" s="10">
        <f t="shared" si="6"/>
        <v>187936061.22</v>
      </c>
    </row>
    <row r="114" spans="1:11" x14ac:dyDescent="0.2">
      <c r="A114" s="126">
        <v>106</v>
      </c>
      <c r="B114" s="14" t="s">
        <v>213</v>
      </c>
      <c r="C114" s="31" t="s">
        <v>214</v>
      </c>
      <c r="D114" s="10">
        <f>'КС '!D114+Гемодиализ!F114+Гемодиализ!G114</f>
        <v>75162751</v>
      </c>
      <c r="E114" s="10">
        <f>ДС!D113+Гемодиализ!H114</f>
        <v>15649705</v>
      </c>
      <c r="F114" s="10">
        <f>'АПУ профилактика'!D115+'АПУ в неотл.форме'!D114+'АПУ обращения'!D115+'ОДИ ПГГ'!D114+'ОДИ МЗ РБ'!D114+ФАП!D114+Гемодиализ!E114+Гемодиализ!I114</f>
        <v>122067589</v>
      </c>
      <c r="G114" s="10">
        <f>СМП!D114</f>
        <v>0</v>
      </c>
      <c r="H114" s="10">
        <f t="shared" si="7"/>
        <v>212880045</v>
      </c>
      <c r="I114" s="60"/>
      <c r="J114" s="10"/>
      <c r="K114" s="10">
        <f t="shared" si="6"/>
        <v>212880045</v>
      </c>
    </row>
    <row r="115" spans="1:11" x14ac:dyDescent="0.2">
      <c r="A115" s="126">
        <v>107</v>
      </c>
      <c r="B115" s="115" t="s">
        <v>215</v>
      </c>
      <c r="C115" s="31" t="s">
        <v>216</v>
      </c>
      <c r="D115" s="10">
        <f>'КС '!D115+Гемодиализ!F115+Гемодиализ!G115</f>
        <v>228185679.98916888</v>
      </c>
      <c r="E115" s="10">
        <f>ДС!D114+Гемодиализ!H115</f>
        <v>18990500.908260334</v>
      </c>
      <c r="F115" s="10">
        <f>'АПУ профилактика'!D116+'АПУ в неотл.форме'!D115+'АПУ обращения'!D116+'ОДИ ПГГ'!D115+'ОДИ МЗ РБ'!D115+ФАП!D115+Гемодиализ!E115+Гемодиализ!I115</f>
        <v>139795286</v>
      </c>
      <c r="G115" s="10">
        <f>СМП!D115</f>
        <v>87336878</v>
      </c>
      <c r="H115" s="10">
        <f t="shared" si="7"/>
        <v>474308344.89742923</v>
      </c>
      <c r="I115" s="60">
        <f>'бюджет РБ'!D48</f>
        <v>131099.01</v>
      </c>
      <c r="J115" s="10"/>
      <c r="K115" s="10">
        <f t="shared" si="6"/>
        <v>474439443.90742922</v>
      </c>
    </row>
    <row r="116" spans="1:11" x14ac:dyDescent="0.2">
      <c r="A116" s="126">
        <v>108</v>
      </c>
      <c r="B116" s="116" t="s">
        <v>217</v>
      </c>
      <c r="C116" s="31" t="s">
        <v>218</v>
      </c>
      <c r="D116" s="10">
        <f>'КС '!D116+Гемодиализ!F116+Гемодиализ!G116</f>
        <v>34675513</v>
      </c>
      <c r="E116" s="10">
        <f>ДС!D115+Гемодиализ!H116</f>
        <v>11886222</v>
      </c>
      <c r="F116" s="10">
        <f>'АПУ профилактика'!D117+'АПУ в неотл.форме'!D116+'АПУ обращения'!D117+'ОДИ ПГГ'!D116+'ОДИ МЗ РБ'!D116+ФАП!D116+Гемодиализ!E116+Гемодиализ!I116</f>
        <v>88516526</v>
      </c>
      <c r="G116" s="10">
        <f>СМП!D116</f>
        <v>15081918</v>
      </c>
      <c r="H116" s="10">
        <f t="shared" si="7"/>
        <v>150160179</v>
      </c>
      <c r="I116" s="60">
        <f>'бюджет РБ'!D33</f>
        <v>22295.75</v>
      </c>
      <c r="J116" s="10"/>
      <c r="K116" s="10">
        <f t="shared" si="6"/>
        <v>150182474.75</v>
      </c>
    </row>
    <row r="117" spans="1:11" ht="12" customHeight="1" x14ac:dyDescent="0.2">
      <c r="A117" s="126">
        <v>109</v>
      </c>
      <c r="B117" s="116" t="s">
        <v>219</v>
      </c>
      <c r="C117" s="31" t="s">
        <v>220</v>
      </c>
      <c r="D117" s="10">
        <f>'КС '!D117+Гемодиализ!F117+Гемодиализ!G117</f>
        <v>53294712</v>
      </c>
      <c r="E117" s="10">
        <f>ДС!D116+Гемодиализ!H117</f>
        <v>17695877</v>
      </c>
      <c r="F117" s="10">
        <f>'АПУ профилактика'!D118+'АПУ в неотл.форме'!D117+'АПУ обращения'!D118+'ОДИ ПГГ'!D117+'ОДИ МЗ РБ'!D117+ФАП!D117+Гемодиализ!E117+Гемодиализ!I117</f>
        <v>131840682</v>
      </c>
      <c r="G117" s="10">
        <f>СМП!D117</f>
        <v>22469524</v>
      </c>
      <c r="H117" s="10">
        <f t="shared" si="7"/>
        <v>225300795</v>
      </c>
      <c r="I117" s="60">
        <f>'бюджет РБ'!D37</f>
        <v>32997.71</v>
      </c>
      <c r="J117" s="10"/>
      <c r="K117" s="10">
        <f t="shared" si="6"/>
        <v>225333792.71000001</v>
      </c>
    </row>
    <row r="118" spans="1:11" x14ac:dyDescent="0.2">
      <c r="A118" s="126">
        <v>110</v>
      </c>
      <c r="B118" s="14" t="s">
        <v>221</v>
      </c>
      <c r="C118" s="31" t="s">
        <v>222</v>
      </c>
      <c r="D118" s="10">
        <f>'КС '!D118+Гемодиализ!F118+Гемодиализ!G118</f>
        <v>128202901</v>
      </c>
      <c r="E118" s="10">
        <f>ДС!D117+Гемодиализ!H118</f>
        <v>26151962</v>
      </c>
      <c r="F118" s="10">
        <f>'АПУ профилактика'!D119+'АПУ в неотл.форме'!D118+'АПУ обращения'!D119+'ОДИ ПГГ'!D118+'ОДИ МЗ РБ'!D118+ФАП!D118+Гемодиализ!E118+Гемодиализ!I118</f>
        <v>205445882</v>
      </c>
      <c r="G118" s="10">
        <f>СМП!D118</f>
        <v>38631550</v>
      </c>
      <c r="H118" s="10">
        <f t="shared" si="7"/>
        <v>398432295</v>
      </c>
      <c r="I118" s="60">
        <f>'бюджет РБ'!D38</f>
        <v>56185.29</v>
      </c>
      <c r="J118" s="10"/>
      <c r="K118" s="10">
        <f t="shared" si="6"/>
        <v>398488480.29000002</v>
      </c>
    </row>
    <row r="119" spans="1:11" x14ac:dyDescent="0.2">
      <c r="A119" s="126">
        <v>111</v>
      </c>
      <c r="B119" s="115" t="s">
        <v>223</v>
      </c>
      <c r="C119" s="31" t="s">
        <v>224</v>
      </c>
      <c r="D119" s="10">
        <f>'КС '!D119+Гемодиализ!F119+Гемодиализ!G119</f>
        <v>36380736</v>
      </c>
      <c r="E119" s="10">
        <f>ДС!D118+Гемодиализ!H119</f>
        <v>13135264</v>
      </c>
      <c r="F119" s="10">
        <f>'АПУ профилактика'!D120+'АПУ в неотл.форме'!D119+'АПУ обращения'!D120+'ОДИ ПГГ'!D119+'ОДИ МЗ РБ'!D119+ФАП!D119+Гемодиализ!E119+Гемодиализ!I119</f>
        <v>100807938</v>
      </c>
      <c r="G119" s="10">
        <f>СМП!D119</f>
        <v>17510726</v>
      </c>
      <c r="H119" s="10">
        <f t="shared" si="7"/>
        <v>167834664</v>
      </c>
      <c r="I119" s="60">
        <f>'бюджет РБ'!D39</f>
        <v>25863.07</v>
      </c>
      <c r="J119" s="10"/>
      <c r="K119" s="10">
        <f t="shared" si="6"/>
        <v>167860527.06999999</v>
      </c>
    </row>
    <row r="120" spans="1:11" x14ac:dyDescent="0.2">
      <c r="A120" s="126">
        <v>112</v>
      </c>
      <c r="B120" s="14" t="s">
        <v>225</v>
      </c>
      <c r="C120" s="31" t="s">
        <v>226</v>
      </c>
      <c r="D120" s="10">
        <f>'КС '!D120+Гемодиализ!F120+Гемодиализ!G120</f>
        <v>0</v>
      </c>
      <c r="E120" s="10">
        <f>ДС!D119+Гемодиализ!H120</f>
        <v>0</v>
      </c>
      <c r="F120" s="10">
        <f>'АПУ профилактика'!D121+'АПУ в неотл.форме'!D120+'АПУ обращения'!D121+'ОДИ ПГГ'!D120+'ОДИ МЗ РБ'!D120+ФАП!D120+Гемодиализ!E120+Гемодиализ!I120</f>
        <v>149103857</v>
      </c>
      <c r="G120" s="10">
        <f>СМП!D120</f>
        <v>0</v>
      </c>
      <c r="H120" s="10">
        <f t="shared" si="7"/>
        <v>149103857</v>
      </c>
      <c r="I120" s="60"/>
      <c r="J120" s="10"/>
      <c r="K120" s="10">
        <f t="shared" si="6"/>
        <v>149103857</v>
      </c>
    </row>
    <row r="121" spans="1:11" x14ac:dyDescent="0.2">
      <c r="A121" s="126">
        <v>113</v>
      </c>
      <c r="B121" s="14" t="s">
        <v>227</v>
      </c>
      <c r="C121" s="31" t="s">
        <v>228</v>
      </c>
      <c r="D121" s="10">
        <f>'КС '!D121+Гемодиализ!F121+Гемодиализ!G121</f>
        <v>0</v>
      </c>
      <c r="E121" s="10">
        <f>ДС!D120+Гемодиализ!H121</f>
        <v>87670673</v>
      </c>
      <c r="F121" s="10">
        <f>'АПУ профилактика'!D122+'АПУ в неотл.форме'!D121+'АПУ обращения'!D122+'ОДИ ПГГ'!D121+'ОДИ МЗ РБ'!D121+ФАП!D121+Гемодиализ!E121+Гемодиализ!I121</f>
        <v>0</v>
      </c>
      <c r="G121" s="10">
        <f>СМП!D121</f>
        <v>0</v>
      </c>
      <c r="H121" s="10">
        <f t="shared" si="7"/>
        <v>87670673</v>
      </c>
      <c r="I121" s="60"/>
      <c r="J121" s="10"/>
      <c r="K121" s="10">
        <f t="shared" si="6"/>
        <v>87670673</v>
      </c>
    </row>
    <row r="122" spans="1:11" x14ac:dyDescent="0.2">
      <c r="A122" s="126">
        <v>114</v>
      </c>
      <c r="B122" s="116" t="s">
        <v>229</v>
      </c>
      <c r="C122" s="31" t="s">
        <v>230</v>
      </c>
      <c r="D122" s="10">
        <f>'КС '!D122+Гемодиализ!F122+Гемодиализ!G122</f>
        <v>0</v>
      </c>
      <c r="E122" s="10">
        <f>ДС!D121+Гемодиализ!H122</f>
        <v>0</v>
      </c>
      <c r="F122" s="10">
        <f>'АПУ профилактика'!D123+'АПУ в неотл.форме'!D122+'АПУ обращения'!D123+'ОДИ ПГГ'!D122+'ОДИ МЗ РБ'!D122+ФАП!D122+Гемодиализ!E122+Гемодиализ!I122</f>
        <v>44398254</v>
      </c>
      <c r="G122" s="10">
        <f>СМП!D122</f>
        <v>0</v>
      </c>
      <c r="H122" s="10">
        <f t="shared" si="7"/>
        <v>44398254</v>
      </c>
      <c r="I122" s="60"/>
      <c r="J122" s="10"/>
      <c r="K122" s="10">
        <f t="shared" si="6"/>
        <v>44398254</v>
      </c>
    </row>
    <row r="123" spans="1:11" ht="13.5" customHeight="1" x14ac:dyDescent="0.2">
      <c r="A123" s="126">
        <v>115</v>
      </c>
      <c r="B123" s="116" t="s">
        <v>231</v>
      </c>
      <c r="C123" s="31" t="s">
        <v>232</v>
      </c>
      <c r="D123" s="10">
        <f>'КС '!D123+Гемодиализ!F123+Гемодиализ!G123</f>
        <v>0</v>
      </c>
      <c r="E123" s="10">
        <f>ДС!D122+Гемодиализ!H123</f>
        <v>800739</v>
      </c>
      <c r="F123" s="10">
        <f>'АПУ профилактика'!D124+'АПУ в неотл.форме'!D123+'АПУ обращения'!D124+'ОДИ ПГГ'!D123+'ОДИ МЗ РБ'!D123+ФАП!D123+Гемодиализ!E123+Гемодиализ!I123</f>
        <v>34467</v>
      </c>
      <c r="G123" s="10">
        <f>СМП!D123</f>
        <v>0</v>
      </c>
      <c r="H123" s="10">
        <f t="shared" si="7"/>
        <v>835206</v>
      </c>
      <c r="I123" s="60"/>
      <c r="J123" s="10"/>
      <c r="K123" s="10">
        <f t="shared" si="6"/>
        <v>835206</v>
      </c>
    </row>
    <row r="124" spans="1:11" x14ac:dyDescent="0.2">
      <c r="A124" s="126">
        <v>116</v>
      </c>
      <c r="B124" s="116" t="s">
        <v>233</v>
      </c>
      <c r="C124" s="31" t="s">
        <v>234</v>
      </c>
      <c r="D124" s="10">
        <f>'КС '!D124+Гемодиализ!F124+Гемодиализ!G124</f>
        <v>0</v>
      </c>
      <c r="E124" s="10">
        <f>ДС!D123+Гемодиализ!H124</f>
        <v>230947</v>
      </c>
      <c r="F124" s="10">
        <f>'АПУ профилактика'!D125+'АПУ в неотл.форме'!D124+'АПУ обращения'!D125+'ОДИ ПГГ'!D124+'ОДИ МЗ РБ'!D124+ФАП!D124+Гемодиализ!E124+Гемодиализ!I124</f>
        <v>0</v>
      </c>
      <c r="G124" s="10">
        <f>СМП!D124</f>
        <v>0</v>
      </c>
      <c r="H124" s="10">
        <f t="shared" si="7"/>
        <v>230947</v>
      </c>
      <c r="I124" s="60"/>
      <c r="J124" s="10"/>
      <c r="K124" s="10">
        <f t="shared" si="6"/>
        <v>230947</v>
      </c>
    </row>
    <row r="125" spans="1:11" ht="24" x14ac:dyDescent="0.2">
      <c r="A125" s="126">
        <v>117</v>
      </c>
      <c r="B125" s="116" t="s">
        <v>235</v>
      </c>
      <c r="C125" s="31" t="s">
        <v>236</v>
      </c>
      <c r="D125" s="10">
        <f>'КС '!D125+Гемодиализ!F125+Гемодиализ!G125</f>
        <v>0</v>
      </c>
      <c r="E125" s="10">
        <f>ДС!D124+Гемодиализ!H125</f>
        <v>259215</v>
      </c>
      <c r="F125" s="10">
        <f>'АПУ профилактика'!D126+'АПУ в неотл.форме'!D125+'АПУ обращения'!D126+'ОДИ ПГГ'!D125+'ОДИ МЗ РБ'!D125+ФАП!D125+Гемодиализ!E125+Гемодиализ!I125</f>
        <v>11196</v>
      </c>
      <c r="G125" s="10">
        <f>СМП!D125</f>
        <v>0</v>
      </c>
      <c r="H125" s="10">
        <f t="shared" si="7"/>
        <v>270411</v>
      </c>
      <c r="I125" s="60"/>
      <c r="J125" s="10"/>
      <c r="K125" s="10">
        <f t="shared" si="6"/>
        <v>270411</v>
      </c>
    </row>
    <row r="126" spans="1:11" x14ac:dyDescent="0.2">
      <c r="A126" s="126">
        <v>118</v>
      </c>
      <c r="B126" s="116" t="s">
        <v>237</v>
      </c>
      <c r="C126" s="31" t="s">
        <v>238</v>
      </c>
      <c r="D126" s="10">
        <f>'КС '!D126+Гемодиализ!F126+Гемодиализ!G126</f>
        <v>0</v>
      </c>
      <c r="E126" s="10">
        <f>ДС!D125+Гемодиализ!H126</f>
        <v>0</v>
      </c>
      <c r="F126" s="10">
        <f>'АПУ профилактика'!D127+'АПУ в неотл.форме'!D126+'АПУ обращения'!D127+'ОДИ ПГГ'!D126+'ОДИ МЗ РБ'!D126+ФАП!D126+Гемодиализ!E126+Гемодиализ!I126</f>
        <v>3188471</v>
      </c>
      <c r="G126" s="10">
        <f>СМП!D126</f>
        <v>0</v>
      </c>
      <c r="H126" s="10">
        <f t="shared" si="7"/>
        <v>3188471</v>
      </c>
      <c r="I126" s="60"/>
      <c r="J126" s="10"/>
      <c r="K126" s="10">
        <f t="shared" si="6"/>
        <v>3188471</v>
      </c>
    </row>
    <row r="127" spans="1:11" ht="12.75" customHeight="1" x14ac:dyDescent="0.2">
      <c r="A127" s="126">
        <v>119</v>
      </c>
      <c r="B127" s="116" t="s">
        <v>239</v>
      </c>
      <c r="C127" s="31" t="s">
        <v>240</v>
      </c>
      <c r="D127" s="10">
        <f>'КС '!D127+Гемодиализ!F127+Гемодиализ!G127</f>
        <v>0</v>
      </c>
      <c r="E127" s="10">
        <f>ДС!D126+Гемодиализ!H127</f>
        <v>13005235</v>
      </c>
      <c r="F127" s="10">
        <f>'АПУ профилактика'!D128+'АПУ в неотл.форме'!D127+'АПУ обращения'!D128+'ОДИ ПГГ'!D127+'ОДИ МЗ РБ'!D127+ФАП!D127+Гемодиализ!E127+Гемодиализ!I127</f>
        <v>664632193</v>
      </c>
      <c r="G127" s="10">
        <f>СМП!D127</f>
        <v>0</v>
      </c>
      <c r="H127" s="10">
        <f t="shared" si="7"/>
        <v>677637428</v>
      </c>
      <c r="I127" s="60"/>
      <c r="J127" s="10"/>
      <c r="K127" s="10">
        <f t="shared" si="6"/>
        <v>677637428</v>
      </c>
    </row>
    <row r="128" spans="1:11" x14ac:dyDescent="0.2">
      <c r="A128" s="126">
        <v>120</v>
      </c>
      <c r="B128" s="122" t="s">
        <v>241</v>
      </c>
      <c r="C128" s="118" t="s">
        <v>242</v>
      </c>
      <c r="D128" s="10">
        <f>'КС '!D128+Гемодиализ!F128+Гемодиализ!G128</f>
        <v>0</v>
      </c>
      <c r="E128" s="10">
        <f>ДС!D127+Гемодиализ!H128</f>
        <v>0</v>
      </c>
      <c r="F128" s="10">
        <f>'АПУ профилактика'!D129+'АПУ в неотл.форме'!D128+'АПУ обращения'!D129+'ОДИ ПГГ'!D128+'ОДИ МЗ РБ'!D128+ФАП!D128+Гемодиализ!E128+Гемодиализ!I128</f>
        <v>40996472</v>
      </c>
      <c r="G128" s="10">
        <f>СМП!D128</f>
        <v>0</v>
      </c>
      <c r="H128" s="10">
        <f t="shared" si="7"/>
        <v>40996472</v>
      </c>
      <c r="I128" s="60"/>
      <c r="J128" s="10"/>
      <c r="K128" s="10">
        <f t="shared" si="6"/>
        <v>40996472</v>
      </c>
    </row>
    <row r="129" spans="1:11" x14ac:dyDescent="0.2">
      <c r="A129" s="126">
        <v>121</v>
      </c>
      <c r="B129" s="115" t="s">
        <v>243</v>
      </c>
      <c r="C129" s="31" t="s">
        <v>244</v>
      </c>
      <c r="D129" s="10">
        <f>'КС '!D129+Гемодиализ!F129+Гемодиализ!G129</f>
        <v>244624147</v>
      </c>
      <c r="E129" s="10">
        <f>ДС!D128+Гемодиализ!H129</f>
        <v>44343668</v>
      </c>
      <c r="F129" s="10">
        <f>'АПУ профилактика'!D130+'АПУ в неотл.форме'!D129+'АПУ обращения'!D130+'ОДИ ПГГ'!D129+'ОДИ МЗ РБ'!D129+ФАП!D129+Гемодиализ!E129+Гемодиализ!I129</f>
        <v>23359679</v>
      </c>
      <c r="G129" s="10">
        <f>СМП!D129</f>
        <v>0</v>
      </c>
      <c r="H129" s="10">
        <f t="shared" si="7"/>
        <v>312327494</v>
      </c>
      <c r="I129" s="60"/>
      <c r="J129" s="10"/>
      <c r="K129" s="10">
        <f t="shared" si="6"/>
        <v>312327494</v>
      </c>
    </row>
    <row r="130" spans="1:11" x14ac:dyDescent="0.2">
      <c r="A130" s="126">
        <v>122</v>
      </c>
      <c r="B130" s="116" t="s">
        <v>245</v>
      </c>
      <c r="C130" s="31" t="s">
        <v>246</v>
      </c>
      <c r="D130" s="10">
        <f>'КС '!D130+Гемодиализ!F130+Гемодиализ!G130</f>
        <v>77462</v>
      </c>
      <c r="E130" s="10">
        <f>ДС!D129+Гемодиализ!H130</f>
        <v>0</v>
      </c>
      <c r="F130" s="10">
        <f>'АПУ профилактика'!D131+'АПУ в неотл.форме'!D130+'АПУ обращения'!D131+'ОДИ ПГГ'!D130+'ОДИ МЗ РБ'!D130+ФАП!D130+Гемодиализ!E130+Гемодиализ!I130</f>
        <v>22722</v>
      </c>
      <c r="G130" s="10">
        <f>СМП!D130</f>
        <v>0</v>
      </c>
      <c r="H130" s="10">
        <f t="shared" si="7"/>
        <v>100184</v>
      </c>
      <c r="I130" s="60"/>
      <c r="J130" s="10"/>
      <c r="K130" s="10">
        <f t="shared" si="6"/>
        <v>100184</v>
      </c>
    </row>
    <row r="131" spans="1:11" x14ac:dyDescent="0.2">
      <c r="A131" s="126">
        <v>123</v>
      </c>
      <c r="B131" s="14" t="s">
        <v>247</v>
      </c>
      <c r="C131" s="123" t="s">
        <v>248</v>
      </c>
      <c r="D131" s="10">
        <f>'КС '!D131+Гемодиализ!F131+Гемодиализ!G131</f>
        <v>0</v>
      </c>
      <c r="E131" s="10">
        <f>ДС!D130+Гемодиализ!H131</f>
        <v>18987484</v>
      </c>
      <c r="F131" s="10">
        <f>'АПУ профилактика'!D132+'АПУ в неотл.форме'!D131+'АПУ обращения'!D132+'ОДИ ПГГ'!D131+'ОДИ МЗ РБ'!D131+ФАП!D131+Гемодиализ!E131+Гемодиализ!I131</f>
        <v>0</v>
      </c>
      <c r="G131" s="10">
        <f>СМП!D131</f>
        <v>0</v>
      </c>
      <c r="H131" s="10">
        <f t="shared" si="7"/>
        <v>18987484</v>
      </c>
      <c r="I131" s="60"/>
      <c r="J131" s="10"/>
      <c r="K131" s="10">
        <f t="shared" si="6"/>
        <v>18987484</v>
      </c>
    </row>
    <row r="132" spans="1:11" ht="24" x14ac:dyDescent="0.2">
      <c r="A132" s="126">
        <v>124</v>
      </c>
      <c r="B132" s="116" t="s">
        <v>249</v>
      </c>
      <c r="C132" s="31" t="s">
        <v>250</v>
      </c>
      <c r="D132" s="10">
        <f>'КС '!D132+Гемодиализ!F132+Гемодиализ!G132</f>
        <v>0</v>
      </c>
      <c r="E132" s="10">
        <f>ДС!D131+Гемодиализ!H132</f>
        <v>147950</v>
      </c>
      <c r="F132" s="10">
        <f>'АПУ профилактика'!D133+'АПУ в неотл.форме'!D132+'АПУ обращения'!D133+'ОДИ ПГГ'!D132+'ОДИ МЗ РБ'!D132+ФАП!D132+Гемодиализ!E132+Гемодиализ!I132</f>
        <v>0</v>
      </c>
      <c r="G132" s="10">
        <f>СМП!D132</f>
        <v>0</v>
      </c>
      <c r="H132" s="10">
        <f t="shared" si="7"/>
        <v>147950</v>
      </c>
      <c r="I132" s="60"/>
      <c r="J132" s="10"/>
      <c r="K132" s="10">
        <f t="shared" si="6"/>
        <v>147950</v>
      </c>
    </row>
    <row r="133" spans="1:11" ht="21.75" customHeight="1" x14ac:dyDescent="0.2">
      <c r="A133" s="126">
        <v>125</v>
      </c>
      <c r="B133" s="116" t="s">
        <v>251</v>
      </c>
      <c r="C133" s="31" t="s">
        <v>252</v>
      </c>
      <c r="D133" s="10">
        <f>'КС '!D133+Гемодиализ!F133+Гемодиализ!G133</f>
        <v>0</v>
      </c>
      <c r="E133" s="10">
        <f>ДС!D132+Гемодиализ!H133</f>
        <v>0</v>
      </c>
      <c r="F133" s="10">
        <f>'АПУ профилактика'!D134+'АПУ в неотл.форме'!D133+'АПУ обращения'!D134+'ОДИ ПГГ'!D133+'ОДИ МЗ РБ'!D133+ФАП!D133+Гемодиализ!E133+Гемодиализ!I133</f>
        <v>1215820</v>
      </c>
      <c r="G133" s="10">
        <f>СМП!D133</f>
        <v>0</v>
      </c>
      <c r="H133" s="10">
        <f t="shared" si="7"/>
        <v>1215820</v>
      </c>
      <c r="I133" s="60"/>
      <c r="J133" s="10"/>
      <c r="K133" s="10">
        <f t="shared" si="6"/>
        <v>1215820</v>
      </c>
    </row>
    <row r="134" spans="1:11" x14ac:dyDescent="0.2">
      <c r="A134" s="126">
        <v>126</v>
      </c>
      <c r="B134" s="115" t="s">
        <v>253</v>
      </c>
      <c r="C134" s="31" t="s">
        <v>389</v>
      </c>
      <c r="D134" s="10">
        <f>'КС '!D134+Гемодиализ!F134+Гемодиализ!G134</f>
        <v>0</v>
      </c>
      <c r="E134" s="10">
        <f>ДС!D133+Гемодиализ!H134</f>
        <v>127142</v>
      </c>
      <c r="F134" s="10">
        <f>'АПУ профилактика'!D135+'АПУ в неотл.форме'!D134+'АПУ обращения'!D135+'ОДИ ПГГ'!D134+'ОДИ МЗ РБ'!D134+ФАП!D134+Гемодиализ!E134+Гемодиализ!I134</f>
        <v>5716254</v>
      </c>
      <c r="G134" s="10">
        <f>СМП!D134</f>
        <v>0</v>
      </c>
      <c r="H134" s="10">
        <f t="shared" si="7"/>
        <v>5843396</v>
      </c>
      <c r="I134" s="60"/>
      <c r="J134" s="10"/>
      <c r="K134" s="10">
        <f t="shared" si="6"/>
        <v>5843396</v>
      </c>
    </row>
    <row r="135" spans="1:11" x14ac:dyDescent="0.2">
      <c r="A135" s="126">
        <v>127</v>
      </c>
      <c r="B135" s="14" t="s">
        <v>255</v>
      </c>
      <c r="C135" s="31" t="s">
        <v>256</v>
      </c>
      <c r="D135" s="10">
        <f>'КС '!D135+Гемодиализ!F135+Гемодиализ!G135</f>
        <v>0</v>
      </c>
      <c r="E135" s="10">
        <f>ДС!D134+Гемодиализ!H135</f>
        <v>0</v>
      </c>
      <c r="F135" s="10">
        <f>'АПУ профилактика'!D136+'АПУ в неотл.форме'!D135+'АПУ обращения'!D136+'ОДИ ПГГ'!D135+'ОДИ МЗ РБ'!D135+ФАП!D135+Гемодиализ!E135+Гемодиализ!I135</f>
        <v>0</v>
      </c>
      <c r="G135" s="10">
        <f>СМП!D135</f>
        <v>0</v>
      </c>
      <c r="H135" s="10">
        <f t="shared" si="7"/>
        <v>0</v>
      </c>
      <c r="I135" s="60">
        <f>'бюджет РБ'!E9</f>
        <v>65401966.079999998</v>
      </c>
      <c r="J135" s="10"/>
      <c r="K135" s="10">
        <f t="shared" si="6"/>
        <v>65401966.079999998</v>
      </c>
    </row>
    <row r="136" spans="1:11" x14ac:dyDescent="0.2">
      <c r="A136" s="126">
        <v>128</v>
      </c>
      <c r="B136" s="116" t="s">
        <v>257</v>
      </c>
      <c r="C136" s="31" t="s">
        <v>258</v>
      </c>
      <c r="D136" s="10">
        <f>'КС '!D136+Гемодиализ!F136+Гемодиализ!G136</f>
        <v>0</v>
      </c>
      <c r="E136" s="10">
        <f>ДС!D135+Гемодиализ!H136</f>
        <v>0</v>
      </c>
      <c r="F136" s="10">
        <f>'АПУ профилактика'!D137+'АПУ в неотл.форме'!D136+'АПУ обращения'!D137+'ОДИ ПГГ'!D136+'ОДИ МЗ РБ'!D136+ФАП!D136+Гемодиализ!E136+Гемодиализ!I136</f>
        <v>0</v>
      </c>
      <c r="G136" s="10">
        <f>СМП!D136</f>
        <v>0</v>
      </c>
      <c r="H136" s="10">
        <f t="shared" si="7"/>
        <v>0</v>
      </c>
      <c r="I136" s="60">
        <f>'бюджет РБ'!E10</f>
        <v>29768759.960000001</v>
      </c>
      <c r="J136" s="10"/>
      <c r="K136" s="10">
        <f t="shared" si="6"/>
        <v>29768759.960000001</v>
      </c>
    </row>
    <row r="137" spans="1:11" ht="24" customHeight="1" x14ac:dyDescent="0.2">
      <c r="A137" s="126">
        <v>129</v>
      </c>
      <c r="B137" s="14" t="s">
        <v>259</v>
      </c>
      <c r="C137" s="31" t="s">
        <v>260</v>
      </c>
      <c r="D137" s="10">
        <f>'КС '!D137+Гемодиализ!F137+Гемодиализ!G137</f>
        <v>0</v>
      </c>
      <c r="E137" s="10">
        <f>ДС!D136+Гемодиализ!H137</f>
        <v>0</v>
      </c>
      <c r="F137" s="10">
        <f>'АПУ профилактика'!D138+'АПУ в неотл.форме'!D137+'АПУ обращения'!D138+'ОДИ ПГГ'!D137+'ОДИ МЗ РБ'!D137+ФАП!D137+Гемодиализ!E137+Гемодиализ!I137</f>
        <v>58775293</v>
      </c>
      <c r="G137" s="10">
        <f>СМП!D137</f>
        <v>0</v>
      </c>
      <c r="H137" s="10">
        <f t="shared" ref="H137:H156" si="8">D137+E137+F137+G137</f>
        <v>58775293</v>
      </c>
      <c r="I137" s="60"/>
      <c r="J137" s="10"/>
      <c r="K137" s="10">
        <f t="shared" ref="K137:K156" si="9">H137+I137+J137</f>
        <v>58775293</v>
      </c>
    </row>
    <row r="138" spans="1:11" x14ac:dyDescent="0.2">
      <c r="A138" s="126">
        <v>130</v>
      </c>
      <c r="B138" s="115" t="s">
        <v>261</v>
      </c>
      <c r="C138" s="31" t="s">
        <v>262</v>
      </c>
      <c r="D138" s="10">
        <f>'КС '!D138+Гемодиализ!F138+Гемодиализ!G138</f>
        <v>0</v>
      </c>
      <c r="E138" s="10">
        <f>ДС!D137+Гемодиализ!H138</f>
        <v>37198761</v>
      </c>
      <c r="F138" s="10">
        <f>'АПУ профилактика'!D139+'АПУ в неотл.форме'!D138+'АПУ обращения'!D139+'ОДИ ПГГ'!D138+'ОДИ МЗ РБ'!D138+ФАП!D138+Гемодиализ!E138+Гемодиализ!I138</f>
        <v>22722</v>
      </c>
      <c r="G138" s="10">
        <f>СМП!D138</f>
        <v>0</v>
      </c>
      <c r="H138" s="10">
        <f t="shared" si="8"/>
        <v>37221483</v>
      </c>
      <c r="I138" s="60"/>
      <c r="J138" s="10"/>
      <c r="K138" s="10">
        <f t="shared" si="9"/>
        <v>37221483</v>
      </c>
    </row>
    <row r="139" spans="1:11" x14ac:dyDescent="0.2">
      <c r="A139" s="126">
        <v>131</v>
      </c>
      <c r="B139" s="116" t="s">
        <v>263</v>
      </c>
      <c r="C139" s="31" t="s">
        <v>264</v>
      </c>
      <c r="D139" s="10">
        <f>'КС '!D139+Гемодиализ!F139+Гемодиализ!G139</f>
        <v>0</v>
      </c>
      <c r="E139" s="10">
        <f>ДС!D138+Гемодиализ!H139</f>
        <v>0</v>
      </c>
      <c r="F139" s="10">
        <f>'АПУ профилактика'!D140+'АПУ в неотл.форме'!D139+'АПУ обращения'!D140+'ОДИ ПГГ'!D139+'ОДИ МЗ РБ'!D139+ФАП!D139+Гемодиализ!E139+Гемодиализ!I139</f>
        <v>249394442</v>
      </c>
      <c r="G139" s="10">
        <f>СМП!D139</f>
        <v>0</v>
      </c>
      <c r="H139" s="10">
        <f t="shared" si="8"/>
        <v>249394442</v>
      </c>
      <c r="I139" s="60"/>
      <c r="J139" s="10"/>
      <c r="K139" s="10">
        <f t="shared" si="9"/>
        <v>249394442</v>
      </c>
    </row>
    <row r="140" spans="1:11" x14ac:dyDescent="0.2">
      <c r="A140" s="126">
        <v>132</v>
      </c>
      <c r="B140" s="116" t="s">
        <v>265</v>
      </c>
      <c r="C140" s="31" t="s">
        <v>266</v>
      </c>
      <c r="D140" s="10">
        <f>'КС '!D140+Гемодиализ!F140+Гемодиализ!G140</f>
        <v>0</v>
      </c>
      <c r="E140" s="10">
        <f>ДС!D139+Гемодиализ!H140</f>
        <v>194862</v>
      </c>
      <c r="F140" s="10">
        <f>'АПУ профилактика'!D141+'АПУ в неотл.форме'!D140+'АПУ обращения'!D141+'ОДИ ПГГ'!D140+'ОДИ МЗ РБ'!D140+ФАП!D140+Гемодиализ!E140+Гемодиализ!I140</f>
        <v>0</v>
      </c>
      <c r="G140" s="10">
        <f>СМП!D140</f>
        <v>0</v>
      </c>
      <c r="H140" s="10">
        <f t="shared" si="8"/>
        <v>194862</v>
      </c>
      <c r="I140" s="60"/>
      <c r="J140" s="10"/>
      <c r="K140" s="10">
        <f t="shared" si="9"/>
        <v>194862</v>
      </c>
    </row>
    <row r="141" spans="1:11" ht="13.5" customHeight="1" x14ac:dyDescent="0.2">
      <c r="A141" s="126">
        <v>133</v>
      </c>
      <c r="B141" s="116" t="s">
        <v>267</v>
      </c>
      <c r="C141" s="31" t="s">
        <v>268</v>
      </c>
      <c r="D141" s="10">
        <f>'КС '!D141+Гемодиализ!F141+Гемодиализ!G141</f>
        <v>1930656389</v>
      </c>
      <c r="E141" s="10">
        <f>ДС!D140+Гемодиализ!H141</f>
        <v>38575293</v>
      </c>
      <c r="F141" s="10">
        <f>'АПУ профилактика'!D142+'АПУ в неотл.форме'!D141+'АПУ обращения'!D142+'ОДИ ПГГ'!D141+'ОДИ МЗ РБ'!D141+ФАП!D141+Гемодиализ!E141+Гемодиализ!I141</f>
        <v>266219999</v>
      </c>
      <c r="G141" s="10">
        <f>СМП!D141</f>
        <v>0</v>
      </c>
      <c r="H141" s="10">
        <f t="shared" si="8"/>
        <v>2235451681</v>
      </c>
      <c r="I141" s="60"/>
      <c r="J141" s="10">
        <f>'бюджет РБ'!D62</f>
        <v>13985513</v>
      </c>
      <c r="K141" s="10">
        <f t="shared" si="9"/>
        <v>2249437194</v>
      </c>
    </row>
    <row r="142" spans="1:11" x14ac:dyDescent="0.2">
      <c r="A142" s="126">
        <v>134</v>
      </c>
      <c r="B142" s="116" t="s">
        <v>269</v>
      </c>
      <c r="C142" s="31" t="s">
        <v>270</v>
      </c>
      <c r="D142" s="10">
        <f>'КС '!D142+Гемодиализ!F142+Гемодиализ!G142</f>
        <v>3298041579</v>
      </c>
      <c r="E142" s="10">
        <f>ДС!D141+Гемодиализ!H142</f>
        <v>2218899796</v>
      </c>
      <c r="F142" s="10">
        <f>'АПУ профилактика'!D143+'АПУ в неотл.форме'!D142+'АПУ обращения'!D143+'ОДИ ПГГ'!D142+'ОДИ МЗ РБ'!D142+ФАП!D142+Гемодиализ!E142+Гемодиализ!I142</f>
        <v>460350734</v>
      </c>
      <c r="G142" s="10">
        <f>СМП!D142</f>
        <v>0</v>
      </c>
      <c r="H142" s="10">
        <f t="shared" si="8"/>
        <v>5977292109</v>
      </c>
      <c r="I142" s="60"/>
      <c r="J142" s="10">
        <f>'бюджет РБ'!D60+'бюджет РБ'!D75</f>
        <v>912171044.95000005</v>
      </c>
      <c r="K142" s="10">
        <f t="shared" si="9"/>
        <v>6889463153.9499998</v>
      </c>
    </row>
    <row r="143" spans="1:11" x14ac:dyDescent="0.2">
      <c r="A143" s="126">
        <v>135</v>
      </c>
      <c r="B143" s="116" t="s">
        <v>271</v>
      </c>
      <c r="C143" s="31" t="s">
        <v>272</v>
      </c>
      <c r="D143" s="10">
        <f>'КС '!D143+Гемодиализ!F143+Гемодиализ!G143</f>
        <v>1069191204</v>
      </c>
      <c r="E143" s="10">
        <f>ДС!D142+Гемодиализ!H143</f>
        <v>4924958</v>
      </c>
      <c r="F143" s="10">
        <f>'АПУ профилактика'!D144+'АПУ в неотл.форме'!D143+'АПУ обращения'!D144+'ОДИ ПГГ'!D143+'ОДИ МЗ РБ'!D143+ФАП!D143+Гемодиализ!E143+Гемодиализ!I143</f>
        <v>59295876</v>
      </c>
      <c r="G143" s="10">
        <f>СМП!D143</f>
        <v>0</v>
      </c>
      <c r="H143" s="10">
        <f t="shared" si="8"/>
        <v>1133412038</v>
      </c>
      <c r="I143" s="60"/>
      <c r="J143" s="10"/>
      <c r="K143" s="10">
        <f t="shared" si="9"/>
        <v>1133412038</v>
      </c>
    </row>
    <row r="144" spans="1:11" x14ac:dyDescent="0.2">
      <c r="A144" s="126">
        <v>136</v>
      </c>
      <c r="B144" s="14" t="s">
        <v>273</v>
      </c>
      <c r="C144" s="31" t="s">
        <v>274</v>
      </c>
      <c r="D144" s="10">
        <f>'КС '!D144+Гемодиализ!F144+Гемодиализ!G144</f>
        <v>944155478</v>
      </c>
      <c r="E144" s="10">
        <f>ДС!D143+Гемодиализ!H144</f>
        <v>61546864.57666792</v>
      </c>
      <c r="F144" s="10">
        <f>'АПУ профилактика'!D145+'АПУ в неотл.форме'!D144+'АПУ обращения'!D145+'ОДИ ПГГ'!D144+'ОДИ МЗ РБ'!D144+ФАП!D144+Гемодиализ!E144+Гемодиализ!I144</f>
        <v>112623492</v>
      </c>
      <c r="G144" s="10">
        <f>СМП!D144</f>
        <v>0</v>
      </c>
      <c r="H144" s="10">
        <f t="shared" si="8"/>
        <v>1118325834.5766678</v>
      </c>
      <c r="I144" s="60"/>
      <c r="J144" s="10"/>
      <c r="K144" s="10">
        <f t="shared" si="9"/>
        <v>1118325834.5766678</v>
      </c>
    </row>
    <row r="145" spans="1:11" ht="10.5" customHeight="1" x14ac:dyDescent="0.2">
      <c r="A145" s="126">
        <v>137</v>
      </c>
      <c r="B145" s="116" t="s">
        <v>275</v>
      </c>
      <c r="C145" s="31" t="s">
        <v>276</v>
      </c>
      <c r="D145" s="10">
        <f>'КС '!D145+Гемодиализ!F145+Гемодиализ!G145</f>
        <v>605047057</v>
      </c>
      <c r="E145" s="10">
        <f>ДС!D144+Гемодиализ!H145</f>
        <v>239437300</v>
      </c>
      <c r="F145" s="10">
        <f>'АПУ профилактика'!D146+'АПУ в неотл.форме'!D145+'АПУ обращения'!D146+'ОДИ ПГГ'!D145+'ОДИ МЗ РБ'!D145+ФАП!D145+Гемодиализ!E145+Гемодиализ!I145</f>
        <v>28073590</v>
      </c>
      <c r="G145" s="10">
        <f>СМП!D145</f>
        <v>0</v>
      </c>
      <c r="H145" s="10">
        <f t="shared" si="8"/>
        <v>872557947</v>
      </c>
      <c r="I145" s="60"/>
      <c r="J145" s="10"/>
      <c r="K145" s="10">
        <f t="shared" si="9"/>
        <v>872557947</v>
      </c>
    </row>
    <row r="146" spans="1:11" x14ac:dyDescent="0.2">
      <c r="A146" s="126">
        <v>138</v>
      </c>
      <c r="B146" s="14" t="s">
        <v>277</v>
      </c>
      <c r="C146" s="31" t="s">
        <v>278</v>
      </c>
      <c r="D146" s="10">
        <f>'КС '!D146+Гемодиализ!F146+Гемодиализ!G146</f>
        <v>182242527</v>
      </c>
      <c r="E146" s="10">
        <f>ДС!D145+Гемодиализ!H146</f>
        <v>31009042</v>
      </c>
      <c r="F146" s="10">
        <f>'АПУ профилактика'!D147+'АПУ в неотл.форме'!D146+'АПУ обращения'!D147+'ОДИ ПГГ'!D146+'ОДИ МЗ РБ'!D146+ФАП!D146+Гемодиализ!E146+Гемодиализ!I146</f>
        <v>80499206</v>
      </c>
      <c r="G146" s="10">
        <f>СМП!D146</f>
        <v>0</v>
      </c>
      <c r="H146" s="10">
        <f t="shared" si="8"/>
        <v>293750775</v>
      </c>
      <c r="I146" s="60"/>
      <c r="J146" s="10">
        <f>'бюджет РБ'!D55</f>
        <v>25395373</v>
      </c>
      <c r="K146" s="10">
        <f t="shared" si="9"/>
        <v>319146148</v>
      </c>
    </row>
    <row r="147" spans="1:11" x14ac:dyDescent="0.2">
      <c r="A147" s="126">
        <v>139</v>
      </c>
      <c r="B147" s="14" t="s">
        <v>279</v>
      </c>
      <c r="C147" s="31" t="s">
        <v>280</v>
      </c>
      <c r="D147" s="10">
        <f>'КС '!D147+Гемодиализ!F147+Гемодиализ!G147</f>
        <v>948523707</v>
      </c>
      <c r="E147" s="10">
        <f>ДС!D146+Гемодиализ!H147</f>
        <v>27763266</v>
      </c>
      <c r="F147" s="10">
        <f>'АПУ профилактика'!D148+'АПУ в неотл.форме'!D147+'АПУ обращения'!D148+'ОДИ ПГГ'!D147+'ОДИ МЗ РБ'!D147+ФАП!D147+Гемодиализ!E147+Гемодиализ!I147</f>
        <v>83754828</v>
      </c>
      <c r="G147" s="10">
        <f>СМП!D147</f>
        <v>0</v>
      </c>
      <c r="H147" s="10">
        <f t="shared" si="8"/>
        <v>1060041801</v>
      </c>
      <c r="I147" s="60"/>
      <c r="J147" s="10"/>
      <c r="K147" s="10">
        <f t="shared" si="9"/>
        <v>1060041801</v>
      </c>
    </row>
    <row r="148" spans="1:11" x14ac:dyDescent="0.2">
      <c r="A148" s="126">
        <v>140</v>
      </c>
      <c r="B148" s="116" t="s">
        <v>281</v>
      </c>
      <c r="C148" s="31" t="s">
        <v>282</v>
      </c>
      <c r="D148" s="10">
        <f>'КС '!D148+Гемодиализ!F148+Гемодиализ!G148</f>
        <v>0</v>
      </c>
      <c r="E148" s="10">
        <f>ДС!D147+Гемодиализ!H148</f>
        <v>55635240</v>
      </c>
      <c r="F148" s="10">
        <f>'АПУ профилактика'!D149+'АПУ в неотл.форме'!D148+'АПУ обращения'!D149+'ОДИ ПГГ'!D148+'ОДИ МЗ РБ'!D148+ФАП!D148+Гемодиализ!E148+Гемодиализ!I148</f>
        <v>128197405</v>
      </c>
      <c r="G148" s="10">
        <f>СМП!D148</f>
        <v>0</v>
      </c>
      <c r="H148" s="10">
        <f t="shared" si="8"/>
        <v>183832645</v>
      </c>
      <c r="I148" s="60"/>
      <c r="J148" s="10">
        <f>'бюджет РБ'!D54</f>
        <v>23564991</v>
      </c>
      <c r="K148" s="10">
        <f t="shared" si="9"/>
        <v>207397636</v>
      </c>
    </row>
    <row r="149" spans="1:11" x14ac:dyDescent="0.2">
      <c r="A149" s="126">
        <v>141</v>
      </c>
      <c r="B149" s="116" t="s">
        <v>283</v>
      </c>
      <c r="C149" s="31" t="s">
        <v>284</v>
      </c>
      <c r="D149" s="10">
        <f>'КС '!D149+Гемодиализ!F149+Гемодиализ!G149</f>
        <v>0</v>
      </c>
      <c r="E149" s="10">
        <f>ДС!D148+Гемодиализ!H149</f>
        <v>29657412.991172832</v>
      </c>
      <c r="F149" s="10">
        <f>'АПУ профилактика'!D150+'АПУ в неотл.форме'!D149+'АПУ обращения'!D150+'ОДИ ПГГ'!D149+'ОДИ МЗ РБ'!D149+ФАП!D149+Гемодиализ!E149+Гемодиализ!I149</f>
        <v>44659546</v>
      </c>
      <c r="G149" s="10">
        <f>СМП!D149</f>
        <v>0</v>
      </c>
      <c r="H149" s="10">
        <f t="shared" si="8"/>
        <v>74316958.991172835</v>
      </c>
      <c r="I149" s="60"/>
      <c r="J149" s="10"/>
      <c r="K149" s="10">
        <f t="shared" si="9"/>
        <v>74316958.991172835</v>
      </c>
    </row>
    <row r="150" spans="1:11" x14ac:dyDescent="0.2">
      <c r="A150" s="126">
        <v>142</v>
      </c>
      <c r="B150" s="116" t="s">
        <v>285</v>
      </c>
      <c r="C150" s="31" t="s">
        <v>286</v>
      </c>
      <c r="D150" s="10">
        <f>'КС '!D150+Гемодиализ!F150+Гемодиализ!G150</f>
        <v>477480754</v>
      </c>
      <c r="E150" s="10">
        <f>ДС!D149+Гемодиализ!H150</f>
        <v>11366597.680317707</v>
      </c>
      <c r="F150" s="10">
        <f>'АПУ профилактика'!D151+'АПУ в неотл.форме'!D150+'АПУ обращения'!D151+'ОДИ ПГГ'!D150+'ОДИ МЗ РБ'!D150+ФАП!D150+Гемодиализ!E150+Гемодиализ!I150</f>
        <v>29065943</v>
      </c>
      <c r="G150" s="10">
        <f>СМП!D150</f>
        <v>0</v>
      </c>
      <c r="H150" s="10">
        <f t="shared" si="8"/>
        <v>517913294.6803177</v>
      </c>
      <c r="I150" s="60"/>
      <c r="J150" s="10"/>
      <c r="K150" s="10">
        <f t="shared" si="9"/>
        <v>517913294.6803177</v>
      </c>
    </row>
    <row r="151" spans="1:11" x14ac:dyDescent="0.2">
      <c r="A151" s="126">
        <v>143</v>
      </c>
      <c r="B151" s="14" t="s">
        <v>287</v>
      </c>
      <c r="C151" s="31" t="s">
        <v>288</v>
      </c>
      <c r="D151" s="10">
        <f>'КС '!D151+Гемодиализ!F151+Гемодиализ!G151</f>
        <v>1168581322.5269656</v>
      </c>
      <c r="E151" s="10">
        <f>ДС!D150+Гемодиализ!H151</f>
        <v>0</v>
      </c>
      <c r="F151" s="10">
        <f>'АПУ профилактика'!D152+'АПУ в неотл.форме'!D151+'АПУ обращения'!D152+'ОДИ ПГГ'!D151+'ОДИ МЗ РБ'!D151+ФАП!D151+Гемодиализ!E151+Гемодиализ!I151</f>
        <v>85096824</v>
      </c>
      <c r="G151" s="10">
        <f>СМП!D151</f>
        <v>0</v>
      </c>
      <c r="H151" s="10">
        <f t="shared" si="8"/>
        <v>1253678146.5269656</v>
      </c>
      <c r="I151" s="60"/>
      <c r="J151" s="10">
        <f>'бюджет РБ'!D69</f>
        <v>9264644</v>
      </c>
      <c r="K151" s="10">
        <f t="shared" si="9"/>
        <v>1262942790.5269656</v>
      </c>
    </row>
    <row r="152" spans="1:11" x14ac:dyDescent="0.2">
      <c r="A152" s="126">
        <v>144</v>
      </c>
      <c r="B152" s="115" t="s">
        <v>289</v>
      </c>
      <c r="C152" s="31" t="s">
        <v>290</v>
      </c>
      <c r="D152" s="10">
        <f>'КС '!D152+Гемодиализ!F152+Гемодиализ!G152</f>
        <v>1045091346</v>
      </c>
      <c r="E152" s="10">
        <f>ДС!D151+Гемодиализ!H152</f>
        <v>86378779.087510675</v>
      </c>
      <c r="F152" s="10">
        <f>'АПУ профилактика'!D153+'АПУ в неотл.форме'!D152+'АПУ обращения'!D153+'ОДИ ПГГ'!D152+'ОДИ МЗ РБ'!D152+ФАП!D152+Гемодиализ!E152+Гемодиализ!I152</f>
        <v>531559010</v>
      </c>
      <c r="G152" s="10">
        <f>СМП!D152</f>
        <v>0</v>
      </c>
      <c r="H152" s="10">
        <f t="shared" si="8"/>
        <v>1663029135.0875106</v>
      </c>
      <c r="I152" s="60"/>
      <c r="J152" s="10">
        <f>'бюджет РБ'!D57</f>
        <v>28080890</v>
      </c>
      <c r="K152" s="10">
        <f t="shared" si="9"/>
        <v>1691110025.0875106</v>
      </c>
    </row>
    <row r="153" spans="1:11" x14ac:dyDescent="0.2">
      <c r="A153" s="126">
        <v>145</v>
      </c>
      <c r="B153" s="116" t="s">
        <v>291</v>
      </c>
      <c r="C153" s="31" t="s">
        <v>292</v>
      </c>
      <c r="D153" s="10">
        <f>'КС '!D153+Гемодиализ!F153+Гемодиализ!G153</f>
        <v>1671427808.0262291</v>
      </c>
      <c r="E153" s="10">
        <f>ДС!D152+Гемодиализ!H153</f>
        <v>43050431</v>
      </c>
      <c r="F153" s="10">
        <f>'АПУ профилактика'!D154+'АПУ в неотл.форме'!D153+'АПУ обращения'!D154+'ОДИ ПГГ'!D153+'ОДИ МЗ РБ'!D153+ФАП!D153+Гемодиализ!E153+Гемодиализ!I153</f>
        <v>51398223</v>
      </c>
      <c r="G153" s="10">
        <f>СМП!D153</f>
        <v>0</v>
      </c>
      <c r="H153" s="10">
        <f t="shared" si="8"/>
        <v>1765876462.0262291</v>
      </c>
      <c r="I153" s="60"/>
      <c r="J153" s="10">
        <f>'бюджет РБ'!D59</f>
        <v>25621660</v>
      </c>
      <c r="K153" s="10">
        <f t="shared" si="9"/>
        <v>1791498122.0262291</v>
      </c>
    </row>
    <row r="154" spans="1:11" x14ac:dyDescent="0.2">
      <c r="A154" s="126">
        <v>146</v>
      </c>
      <c r="B154" s="14" t="s">
        <v>293</v>
      </c>
      <c r="C154" s="31" t="s">
        <v>294</v>
      </c>
      <c r="D154" s="10">
        <f>'КС '!D154+Гемодиализ!F154+Гемодиализ!G154</f>
        <v>0</v>
      </c>
      <c r="E154" s="10">
        <f>ДС!D153+Гемодиализ!H154</f>
        <v>0</v>
      </c>
      <c r="F154" s="10">
        <f>'АПУ профилактика'!D155+'АПУ в неотл.форме'!D154+'АПУ обращения'!D155+'ОДИ ПГГ'!D154+'ОДИ МЗ РБ'!D154+ФАП!D154+Гемодиализ!E154+Гемодиализ!I154</f>
        <v>44466608</v>
      </c>
      <c r="G154" s="10">
        <f>СМП!D154</f>
        <v>0</v>
      </c>
      <c r="H154" s="10">
        <f t="shared" si="8"/>
        <v>44466608</v>
      </c>
      <c r="I154" s="60"/>
      <c r="J154" s="10"/>
      <c r="K154" s="10">
        <f t="shared" si="9"/>
        <v>44466608</v>
      </c>
    </row>
    <row r="155" spans="1:11" x14ac:dyDescent="0.2">
      <c r="A155" s="126">
        <v>147</v>
      </c>
      <c r="B155" s="14" t="s">
        <v>295</v>
      </c>
      <c r="C155" s="31" t="s">
        <v>296</v>
      </c>
      <c r="D155" s="10">
        <f>'КС '!D155+Гемодиализ!F155+Гемодиализ!G155</f>
        <v>0</v>
      </c>
      <c r="E155" s="10">
        <f>ДС!D154+Гемодиализ!H155</f>
        <v>0</v>
      </c>
      <c r="F155" s="10">
        <f>'АПУ профилактика'!D156+'АПУ в неотл.форме'!D155+'АПУ обращения'!D156+'ОДИ ПГГ'!D155+'ОДИ МЗ РБ'!D155+ФАП!D155+Гемодиализ!E155+Гемодиализ!I155</f>
        <v>496524.6</v>
      </c>
      <c r="G155" s="10">
        <f>СМП!D155</f>
        <v>0</v>
      </c>
      <c r="H155" s="10">
        <f t="shared" si="8"/>
        <v>496524.6</v>
      </c>
      <c r="I155" s="60"/>
      <c r="J155" s="10"/>
      <c r="K155" s="10">
        <f t="shared" si="9"/>
        <v>496524.6</v>
      </c>
    </row>
    <row r="156" spans="1:11" ht="12.75" x14ac:dyDescent="0.2">
      <c r="A156" s="126">
        <v>148</v>
      </c>
      <c r="B156" s="124" t="s">
        <v>297</v>
      </c>
      <c r="C156" s="69" t="s">
        <v>298</v>
      </c>
      <c r="D156" s="10">
        <f>'КС '!D156+Гемодиализ!F156+Гемодиализ!G156</f>
        <v>0</v>
      </c>
      <c r="E156" s="10">
        <f>ДС!D155+Гемодиализ!H156</f>
        <v>294408689</v>
      </c>
      <c r="F156" s="10">
        <f>'АПУ профилактика'!D157+'АПУ в неотл.форме'!D156+'АПУ обращения'!D157+'ОДИ ПГГ'!D156+'ОДИ МЗ РБ'!D156+ФАП!D156+Гемодиализ!E156+Гемодиализ!I156</f>
        <v>194060071</v>
      </c>
      <c r="G156" s="10">
        <f>СМП!D156</f>
        <v>0</v>
      </c>
      <c r="H156" s="10">
        <f t="shared" si="8"/>
        <v>488468760</v>
      </c>
      <c r="I156" s="60">
        <f>'бюджет РБ'!D11</f>
        <v>82100000</v>
      </c>
      <c r="J156" s="10">
        <f>'бюджет РБ'!D71+'бюджет РБ'!D73</f>
        <v>235065143</v>
      </c>
      <c r="K156" s="10">
        <f t="shared" si="9"/>
        <v>805633903</v>
      </c>
    </row>
    <row r="157" spans="1:11" x14ac:dyDescent="0.2">
      <c r="C157" s="151"/>
      <c r="D157" s="152"/>
      <c r="E157" s="3"/>
      <c r="F157" s="3"/>
      <c r="G157" s="3"/>
      <c r="H157" s="3"/>
      <c r="I157" s="106"/>
      <c r="J157" s="3"/>
      <c r="K157" s="3"/>
    </row>
    <row r="158" spans="1:11" x14ac:dyDescent="0.2">
      <c r="E158" s="3"/>
      <c r="F158" s="3"/>
      <c r="G158" s="3"/>
      <c r="H158" s="3"/>
      <c r="I158" s="106"/>
      <c r="K158" s="3"/>
    </row>
  </sheetData>
  <mergeCells count="8">
    <mergeCell ref="A6:C6"/>
    <mergeCell ref="K4:K5"/>
    <mergeCell ref="D4:H4"/>
    <mergeCell ref="A2:K2"/>
    <mergeCell ref="A4:A5"/>
    <mergeCell ref="B4:B5"/>
    <mergeCell ref="C4:C5"/>
    <mergeCell ref="I4:J4"/>
  </mergeCells>
  <pageMargins left="0.59055118110236227" right="0" top="0.19685039370078741" bottom="0" header="0" footer="0"/>
  <pageSetup paperSize="9" scale="53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9"/>
  <sheetViews>
    <sheetView zoomScale="110" zoomScaleNormal="110" workbookViewId="0">
      <pane xSplit="4" ySplit="5" topLeftCell="E6" activePane="bottomRight" state="frozen"/>
      <selection pane="topRight" activeCell="D1" sqref="D1"/>
      <selection pane="bottomLeft" activeCell="A7" sqref="A7"/>
      <selection pane="bottomRight" activeCell="J15" sqref="J15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4.5703125" style="2" customWidth="1"/>
    <col min="4" max="4" width="11.85546875" style="2" customWidth="1"/>
    <col min="5" max="5" width="13" style="3" customWidth="1"/>
    <col min="6" max="7" width="11" style="3" customWidth="1"/>
    <col min="8" max="8" width="12.140625" style="3" customWidth="1"/>
    <col min="9" max="9" width="11.7109375" style="3" customWidth="1"/>
    <col min="10" max="16384" width="9.140625" style="3"/>
  </cols>
  <sheetData>
    <row r="2" spans="1:10" ht="30" customHeight="1" x14ac:dyDescent="0.2">
      <c r="A2" s="247" t="s">
        <v>343</v>
      </c>
      <c r="B2" s="247"/>
      <c r="C2" s="247"/>
      <c r="D2" s="247"/>
      <c r="E2" s="247"/>
      <c r="F2" s="247"/>
      <c r="G2" s="247"/>
      <c r="H2" s="247"/>
      <c r="I2" s="62"/>
      <c r="J2" s="62"/>
    </row>
    <row r="3" spans="1:10" x14ac:dyDescent="0.2">
      <c r="C3" s="4"/>
      <c r="D3" s="4"/>
    </row>
    <row r="4" spans="1:10" s="5" customFormat="1" ht="24.75" customHeight="1" x14ac:dyDescent="0.2">
      <c r="A4" s="205" t="s">
        <v>0</v>
      </c>
      <c r="B4" s="205" t="s">
        <v>1</v>
      </c>
      <c r="C4" s="205" t="s">
        <v>2</v>
      </c>
      <c r="D4" s="249" t="s">
        <v>300</v>
      </c>
      <c r="E4" s="251" t="s">
        <v>392</v>
      </c>
      <c r="F4" s="251"/>
      <c r="G4" s="251"/>
      <c r="H4" s="251"/>
    </row>
    <row r="5" spans="1:10" ht="82.5" customHeight="1" x14ac:dyDescent="0.2">
      <c r="A5" s="206"/>
      <c r="B5" s="206"/>
      <c r="C5" s="206"/>
      <c r="D5" s="250"/>
      <c r="E5" s="37" t="s">
        <v>309</v>
      </c>
      <c r="F5" s="37" t="s">
        <v>310</v>
      </c>
      <c r="G5" s="37" t="s">
        <v>311</v>
      </c>
      <c r="H5" s="37" t="s">
        <v>312</v>
      </c>
    </row>
    <row r="6" spans="1:10" ht="12" customHeight="1" x14ac:dyDescent="0.2">
      <c r="A6" s="231" t="s">
        <v>300</v>
      </c>
      <c r="B6" s="231"/>
      <c r="C6" s="231"/>
      <c r="D6" s="79">
        <f>D8+D7</f>
        <v>299189674</v>
      </c>
      <c r="E6" s="79">
        <f t="shared" ref="E6:H6" si="0">E8+E7</f>
        <v>29123690</v>
      </c>
      <c r="F6" s="79">
        <f t="shared" si="0"/>
        <v>1612000</v>
      </c>
      <c r="G6" s="79">
        <f t="shared" si="0"/>
        <v>216721234</v>
      </c>
      <c r="H6" s="79">
        <f t="shared" si="0"/>
        <v>51732750</v>
      </c>
      <c r="I6" s="67"/>
      <c r="J6" s="67"/>
    </row>
    <row r="7" spans="1:10" ht="12" customHeight="1" x14ac:dyDescent="0.2">
      <c r="A7" s="227" t="s">
        <v>299</v>
      </c>
      <c r="B7" s="228"/>
      <c r="C7" s="229"/>
      <c r="D7" s="76">
        <f t="shared" ref="D7" si="1">E7+F7+G7+H7</f>
        <v>23853102</v>
      </c>
      <c r="E7" s="27">
        <v>3039</v>
      </c>
      <c r="F7" s="27">
        <v>0</v>
      </c>
      <c r="G7" s="27">
        <v>22661163</v>
      </c>
      <c r="H7" s="27">
        <v>1188900</v>
      </c>
      <c r="I7" s="67"/>
      <c r="J7" s="67"/>
    </row>
    <row r="8" spans="1:10" ht="12" customHeight="1" x14ac:dyDescent="0.2">
      <c r="A8" s="227" t="s">
        <v>364</v>
      </c>
      <c r="B8" s="228"/>
      <c r="C8" s="229"/>
      <c r="D8" s="79">
        <f>SUM(D9:D156)</f>
        <v>275336572</v>
      </c>
      <c r="E8" s="79">
        <f t="shared" ref="E8:H8" si="2">SUM(E9:E156)</f>
        <v>29120651</v>
      </c>
      <c r="F8" s="79">
        <f t="shared" si="2"/>
        <v>1612000</v>
      </c>
      <c r="G8" s="79">
        <f t="shared" si="2"/>
        <v>194060071</v>
      </c>
      <c r="H8" s="79">
        <f t="shared" si="2"/>
        <v>50543850</v>
      </c>
      <c r="I8" s="67"/>
      <c r="J8" s="67"/>
    </row>
    <row r="9" spans="1:10" ht="12" customHeight="1" x14ac:dyDescent="0.2">
      <c r="A9" s="7">
        <v>1</v>
      </c>
      <c r="B9" s="8" t="s">
        <v>3</v>
      </c>
      <c r="C9" s="9" t="s">
        <v>4</v>
      </c>
      <c r="D9" s="87">
        <f>E9+F9+G9+H9</f>
        <v>0</v>
      </c>
      <c r="E9" s="10">
        <v>0</v>
      </c>
      <c r="F9" s="10">
        <v>0</v>
      </c>
      <c r="G9" s="10">
        <v>0</v>
      </c>
      <c r="H9" s="10">
        <v>0</v>
      </c>
      <c r="I9" s="67"/>
      <c r="J9" s="67"/>
    </row>
    <row r="10" spans="1:10" x14ac:dyDescent="0.2">
      <c r="A10" s="7">
        <v>2</v>
      </c>
      <c r="B10" s="11" t="s">
        <v>5</v>
      </c>
      <c r="C10" s="9" t="s">
        <v>6</v>
      </c>
      <c r="D10" s="87">
        <f t="shared" ref="D10:D73" si="3">E10+F10+G10+H10</f>
        <v>0</v>
      </c>
      <c r="E10" s="10">
        <v>0</v>
      </c>
      <c r="F10" s="10">
        <v>0</v>
      </c>
      <c r="G10" s="10">
        <v>0</v>
      </c>
      <c r="H10" s="10">
        <v>0</v>
      </c>
      <c r="I10" s="67"/>
      <c r="J10" s="67"/>
    </row>
    <row r="11" spans="1:10" x14ac:dyDescent="0.2">
      <c r="A11" s="7">
        <v>3</v>
      </c>
      <c r="B11" s="12" t="s">
        <v>7</v>
      </c>
      <c r="C11" s="13" t="s">
        <v>8</v>
      </c>
      <c r="D11" s="88">
        <f t="shared" si="3"/>
        <v>1164300</v>
      </c>
      <c r="E11" s="10">
        <v>0</v>
      </c>
      <c r="F11" s="10">
        <v>0</v>
      </c>
      <c r="G11" s="10">
        <v>0</v>
      </c>
      <c r="H11" s="10">
        <v>1164300</v>
      </c>
      <c r="I11" s="67"/>
      <c r="J11" s="67"/>
    </row>
    <row r="12" spans="1:10" ht="14.25" customHeight="1" x14ac:dyDescent="0.2">
      <c r="A12" s="7">
        <v>4</v>
      </c>
      <c r="B12" s="8" t="s">
        <v>9</v>
      </c>
      <c r="C12" s="9" t="s">
        <v>10</v>
      </c>
      <c r="D12" s="87">
        <f t="shared" si="3"/>
        <v>0</v>
      </c>
      <c r="E12" s="10">
        <v>0</v>
      </c>
      <c r="F12" s="10">
        <v>0</v>
      </c>
      <c r="G12" s="10">
        <v>0</v>
      </c>
      <c r="H12" s="10">
        <v>0</v>
      </c>
      <c r="I12" s="67"/>
      <c r="J12" s="67"/>
    </row>
    <row r="13" spans="1:10" x14ac:dyDescent="0.2">
      <c r="A13" s="7">
        <v>5</v>
      </c>
      <c r="B13" s="8" t="s">
        <v>11</v>
      </c>
      <c r="C13" s="9" t="s">
        <v>12</v>
      </c>
      <c r="D13" s="87">
        <f t="shared" si="3"/>
        <v>0</v>
      </c>
      <c r="E13" s="10">
        <v>0</v>
      </c>
      <c r="F13" s="10">
        <v>0</v>
      </c>
      <c r="G13" s="10">
        <v>0</v>
      </c>
      <c r="H13" s="10">
        <v>0</v>
      </c>
      <c r="I13" s="67"/>
      <c r="J13" s="67"/>
    </row>
    <row r="14" spans="1:10" x14ac:dyDescent="0.2">
      <c r="A14" s="7">
        <v>6</v>
      </c>
      <c r="B14" s="12" t="s">
        <v>13</v>
      </c>
      <c r="C14" s="13" t="s">
        <v>14</v>
      </c>
      <c r="D14" s="88">
        <f t="shared" si="3"/>
        <v>3029100</v>
      </c>
      <c r="E14" s="10">
        <v>0</v>
      </c>
      <c r="F14" s="10">
        <v>0</v>
      </c>
      <c r="G14" s="10">
        <v>0</v>
      </c>
      <c r="H14" s="10">
        <v>3029100</v>
      </c>
      <c r="I14" s="67"/>
      <c r="J14" s="67"/>
    </row>
    <row r="15" spans="1:10" x14ac:dyDescent="0.2">
      <c r="A15" s="7">
        <v>7</v>
      </c>
      <c r="B15" s="14" t="s">
        <v>15</v>
      </c>
      <c r="C15" s="15" t="s">
        <v>16</v>
      </c>
      <c r="D15" s="89">
        <f t="shared" si="3"/>
        <v>0</v>
      </c>
      <c r="E15" s="10">
        <v>0</v>
      </c>
      <c r="F15" s="10">
        <v>0</v>
      </c>
      <c r="G15" s="10">
        <v>0</v>
      </c>
      <c r="H15" s="10">
        <v>0</v>
      </c>
      <c r="I15" s="67"/>
      <c r="J15" s="67"/>
    </row>
    <row r="16" spans="1:10" x14ac:dyDescent="0.2">
      <c r="A16" s="7">
        <v>8</v>
      </c>
      <c r="B16" s="12" t="s">
        <v>17</v>
      </c>
      <c r="C16" s="13" t="s">
        <v>18</v>
      </c>
      <c r="D16" s="88">
        <f t="shared" si="3"/>
        <v>0</v>
      </c>
      <c r="E16" s="10">
        <v>0</v>
      </c>
      <c r="F16" s="10">
        <v>0</v>
      </c>
      <c r="G16" s="10">
        <v>0</v>
      </c>
      <c r="H16" s="10">
        <v>0</v>
      </c>
      <c r="I16" s="67"/>
      <c r="J16" s="67"/>
    </row>
    <row r="17" spans="1:10" x14ac:dyDescent="0.2">
      <c r="A17" s="7">
        <v>9</v>
      </c>
      <c r="B17" s="12" t="s">
        <v>19</v>
      </c>
      <c r="C17" s="13" t="s">
        <v>20</v>
      </c>
      <c r="D17" s="88">
        <f t="shared" si="3"/>
        <v>0</v>
      </c>
      <c r="E17" s="10">
        <v>0</v>
      </c>
      <c r="F17" s="10">
        <v>0</v>
      </c>
      <c r="G17" s="10">
        <v>0</v>
      </c>
      <c r="H17" s="10">
        <v>0</v>
      </c>
      <c r="I17" s="67"/>
      <c r="J17" s="67"/>
    </row>
    <row r="18" spans="1:10" x14ac:dyDescent="0.2">
      <c r="A18" s="7">
        <v>10</v>
      </c>
      <c r="B18" s="12" t="s">
        <v>21</v>
      </c>
      <c r="C18" s="13" t="s">
        <v>22</v>
      </c>
      <c r="D18" s="88">
        <f t="shared" si="3"/>
        <v>0</v>
      </c>
      <c r="E18" s="10">
        <v>0</v>
      </c>
      <c r="F18" s="10">
        <v>0</v>
      </c>
      <c r="G18" s="10">
        <v>0</v>
      </c>
      <c r="H18" s="10">
        <v>0</v>
      </c>
      <c r="I18" s="67"/>
      <c r="J18" s="67"/>
    </row>
    <row r="19" spans="1:10" x14ac:dyDescent="0.2">
      <c r="A19" s="7">
        <v>11</v>
      </c>
      <c r="B19" s="12" t="s">
        <v>23</v>
      </c>
      <c r="C19" s="13" t="s">
        <v>24</v>
      </c>
      <c r="D19" s="88">
        <f t="shared" si="3"/>
        <v>0</v>
      </c>
      <c r="E19" s="10">
        <v>0</v>
      </c>
      <c r="F19" s="10">
        <v>0</v>
      </c>
      <c r="G19" s="10">
        <v>0</v>
      </c>
      <c r="H19" s="10">
        <v>0</v>
      </c>
      <c r="I19" s="67"/>
      <c r="J19" s="67"/>
    </row>
    <row r="20" spans="1:10" x14ac:dyDescent="0.2">
      <c r="A20" s="7">
        <v>12</v>
      </c>
      <c r="B20" s="12" t="s">
        <v>25</v>
      </c>
      <c r="C20" s="13" t="s">
        <v>26</v>
      </c>
      <c r="D20" s="88">
        <f t="shared" si="3"/>
        <v>0</v>
      </c>
      <c r="E20" s="10">
        <v>0</v>
      </c>
      <c r="F20" s="10">
        <v>0</v>
      </c>
      <c r="G20" s="10">
        <v>0</v>
      </c>
      <c r="H20" s="10">
        <v>0</v>
      </c>
      <c r="I20" s="67"/>
      <c r="J20" s="67"/>
    </row>
    <row r="21" spans="1:10" x14ac:dyDescent="0.2">
      <c r="A21" s="7">
        <v>13</v>
      </c>
      <c r="B21" s="8" t="s">
        <v>27</v>
      </c>
      <c r="C21" s="13" t="s">
        <v>28</v>
      </c>
      <c r="D21" s="88">
        <f t="shared" si="3"/>
        <v>0</v>
      </c>
      <c r="E21" s="10">
        <v>0</v>
      </c>
      <c r="F21" s="10">
        <v>0</v>
      </c>
      <c r="G21" s="10">
        <v>0</v>
      </c>
      <c r="H21" s="10">
        <v>0</v>
      </c>
      <c r="I21" s="67"/>
      <c r="J21" s="67"/>
    </row>
    <row r="22" spans="1:10" x14ac:dyDescent="0.2">
      <c r="A22" s="7">
        <v>14</v>
      </c>
      <c r="B22" s="8" t="s">
        <v>29</v>
      </c>
      <c r="C22" s="9" t="s">
        <v>30</v>
      </c>
      <c r="D22" s="87">
        <f t="shared" si="3"/>
        <v>0</v>
      </c>
      <c r="E22" s="10">
        <v>0</v>
      </c>
      <c r="F22" s="10">
        <v>0</v>
      </c>
      <c r="G22" s="10">
        <v>0</v>
      </c>
      <c r="H22" s="10">
        <v>0</v>
      </c>
      <c r="I22" s="67"/>
      <c r="J22" s="67"/>
    </row>
    <row r="23" spans="1:10" x14ac:dyDescent="0.2">
      <c r="A23" s="7">
        <v>15</v>
      </c>
      <c r="B23" s="12" t="s">
        <v>31</v>
      </c>
      <c r="C23" s="13" t="s">
        <v>32</v>
      </c>
      <c r="D23" s="88">
        <f t="shared" si="3"/>
        <v>0</v>
      </c>
      <c r="E23" s="10">
        <v>0</v>
      </c>
      <c r="F23" s="10">
        <v>0</v>
      </c>
      <c r="G23" s="10">
        <v>0</v>
      </c>
      <c r="H23" s="10">
        <v>0</v>
      </c>
      <c r="I23" s="67"/>
      <c r="J23" s="67"/>
    </row>
    <row r="24" spans="1:10" x14ac:dyDescent="0.2">
      <c r="A24" s="7">
        <v>16</v>
      </c>
      <c r="B24" s="12" t="s">
        <v>33</v>
      </c>
      <c r="C24" s="13" t="s">
        <v>34</v>
      </c>
      <c r="D24" s="88">
        <f t="shared" si="3"/>
        <v>0</v>
      </c>
      <c r="E24" s="10">
        <v>0</v>
      </c>
      <c r="F24" s="10">
        <v>0</v>
      </c>
      <c r="G24" s="10">
        <v>0</v>
      </c>
      <c r="H24" s="10">
        <v>0</v>
      </c>
      <c r="I24" s="67"/>
      <c r="J24" s="67"/>
    </row>
    <row r="25" spans="1:10" x14ac:dyDescent="0.2">
      <c r="A25" s="7">
        <v>17</v>
      </c>
      <c r="B25" s="12" t="s">
        <v>35</v>
      </c>
      <c r="C25" s="13" t="s">
        <v>36</v>
      </c>
      <c r="D25" s="88">
        <f t="shared" si="3"/>
        <v>0</v>
      </c>
      <c r="E25" s="10">
        <v>0</v>
      </c>
      <c r="F25" s="10">
        <v>0</v>
      </c>
      <c r="G25" s="10">
        <v>0</v>
      </c>
      <c r="H25" s="10">
        <v>0</v>
      </c>
      <c r="I25" s="67"/>
      <c r="J25" s="67"/>
    </row>
    <row r="26" spans="1:10" x14ac:dyDescent="0.2">
      <c r="A26" s="7">
        <v>18</v>
      </c>
      <c r="B26" s="12" t="s">
        <v>37</v>
      </c>
      <c r="C26" s="13" t="s">
        <v>38</v>
      </c>
      <c r="D26" s="88">
        <f t="shared" si="3"/>
        <v>2985000</v>
      </c>
      <c r="E26" s="10">
        <v>0</v>
      </c>
      <c r="F26" s="10">
        <v>0</v>
      </c>
      <c r="G26" s="10">
        <v>0</v>
      </c>
      <c r="H26" s="10">
        <v>2985000</v>
      </c>
      <c r="I26" s="67"/>
      <c r="J26" s="67"/>
    </row>
    <row r="27" spans="1:10" x14ac:dyDescent="0.2">
      <c r="A27" s="7">
        <v>19</v>
      </c>
      <c r="B27" s="8" t="s">
        <v>39</v>
      </c>
      <c r="C27" s="9" t="s">
        <v>40</v>
      </c>
      <c r="D27" s="87">
        <f t="shared" si="3"/>
        <v>0</v>
      </c>
      <c r="E27" s="10">
        <v>0</v>
      </c>
      <c r="F27" s="10">
        <v>0</v>
      </c>
      <c r="G27" s="10">
        <v>0</v>
      </c>
      <c r="H27" s="10">
        <v>0</v>
      </c>
      <c r="I27" s="67"/>
      <c r="J27" s="67"/>
    </row>
    <row r="28" spans="1:10" x14ac:dyDescent="0.2">
      <c r="A28" s="7">
        <v>20</v>
      </c>
      <c r="B28" s="8" t="s">
        <v>41</v>
      </c>
      <c r="C28" s="9" t="s">
        <v>42</v>
      </c>
      <c r="D28" s="87">
        <f t="shared" si="3"/>
        <v>0</v>
      </c>
      <c r="E28" s="10">
        <v>0</v>
      </c>
      <c r="F28" s="10">
        <v>0</v>
      </c>
      <c r="G28" s="10">
        <v>0</v>
      </c>
      <c r="H28" s="10">
        <v>0</v>
      </c>
      <c r="I28" s="67"/>
      <c r="J28" s="67"/>
    </row>
    <row r="29" spans="1:10" x14ac:dyDescent="0.2">
      <c r="A29" s="7">
        <v>21</v>
      </c>
      <c r="B29" s="8" t="s">
        <v>43</v>
      </c>
      <c r="C29" s="9" t="s">
        <v>44</v>
      </c>
      <c r="D29" s="87">
        <f t="shared" si="3"/>
        <v>0</v>
      </c>
      <c r="E29" s="28">
        <v>0</v>
      </c>
      <c r="F29" s="28">
        <v>0</v>
      </c>
      <c r="G29" s="28">
        <v>0</v>
      </c>
      <c r="H29" s="28">
        <v>0</v>
      </c>
      <c r="I29" s="67"/>
      <c r="J29" s="67"/>
    </row>
    <row r="30" spans="1:10" x14ac:dyDescent="0.2">
      <c r="A30" s="7">
        <v>22</v>
      </c>
      <c r="B30" s="8" t="s">
        <v>45</v>
      </c>
      <c r="C30" s="9" t="s">
        <v>46</v>
      </c>
      <c r="D30" s="87">
        <f t="shared" si="3"/>
        <v>2388000</v>
      </c>
      <c r="E30" s="10">
        <v>0</v>
      </c>
      <c r="F30" s="10">
        <v>0</v>
      </c>
      <c r="G30" s="10">
        <v>0</v>
      </c>
      <c r="H30" s="10">
        <v>2388000</v>
      </c>
      <c r="I30" s="67"/>
      <c r="J30" s="67"/>
    </row>
    <row r="31" spans="1:10" x14ac:dyDescent="0.2">
      <c r="A31" s="7">
        <v>23</v>
      </c>
      <c r="B31" s="12" t="s">
        <v>47</v>
      </c>
      <c r="C31" s="13" t="s">
        <v>48</v>
      </c>
      <c r="D31" s="88">
        <f t="shared" si="3"/>
        <v>0</v>
      </c>
      <c r="E31" s="10">
        <v>0</v>
      </c>
      <c r="F31" s="10">
        <v>0</v>
      </c>
      <c r="G31" s="10">
        <v>0</v>
      </c>
      <c r="H31" s="10">
        <v>0</v>
      </c>
      <c r="I31" s="67"/>
      <c r="J31" s="67"/>
    </row>
    <row r="32" spans="1:10" ht="12" customHeight="1" x14ac:dyDescent="0.2">
      <c r="A32" s="7">
        <v>24</v>
      </c>
      <c r="B32" s="12" t="s">
        <v>49</v>
      </c>
      <c r="C32" s="13" t="s">
        <v>50</v>
      </c>
      <c r="D32" s="88">
        <f t="shared" si="3"/>
        <v>0</v>
      </c>
      <c r="E32" s="10">
        <v>0</v>
      </c>
      <c r="F32" s="10">
        <v>0</v>
      </c>
      <c r="G32" s="10">
        <v>0</v>
      </c>
      <c r="H32" s="10">
        <v>0</v>
      </c>
      <c r="I32" s="67"/>
      <c r="J32" s="67"/>
    </row>
    <row r="33" spans="1:10" ht="24" x14ac:dyDescent="0.2">
      <c r="A33" s="7">
        <v>25</v>
      </c>
      <c r="B33" s="12" t="s">
        <v>51</v>
      </c>
      <c r="C33" s="13" t="s">
        <v>52</v>
      </c>
      <c r="D33" s="88">
        <f t="shared" si="3"/>
        <v>0</v>
      </c>
      <c r="E33" s="10">
        <v>0</v>
      </c>
      <c r="F33" s="10">
        <v>0</v>
      </c>
      <c r="G33" s="10">
        <v>0</v>
      </c>
      <c r="H33" s="10">
        <v>0</v>
      </c>
      <c r="I33" s="67"/>
      <c r="J33" s="67"/>
    </row>
    <row r="34" spans="1:10" x14ac:dyDescent="0.2">
      <c r="A34" s="7">
        <v>26</v>
      </c>
      <c r="B34" s="8" t="s">
        <v>53</v>
      </c>
      <c r="C34" s="15" t="s">
        <v>54</v>
      </c>
      <c r="D34" s="89">
        <f t="shared" si="3"/>
        <v>1265172</v>
      </c>
      <c r="E34" s="10">
        <v>0</v>
      </c>
      <c r="F34" s="10">
        <v>1265172</v>
      </c>
      <c r="G34" s="10">
        <v>0</v>
      </c>
      <c r="H34" s="10">
        <v>0</v>
      </c>
      <c r="I34" s="67"/>
      <c r="J34" s="67"/>
    </row>
    <row r="35" spans="1:10" x14ac:dyDescent="0.2">
      <c r="A35" s="7">
        <v>27</v>
      </c>
      <c r="B35" s="12" t="s">
        <v>55</v>
      </c>
      <c r="C35" s="13" t="s">
        <v>56</v>
      </c>
      <c r="D35" s="88">
        <f t="shared" si="3"/>
        <v>5953050</v>
      </c>
      <c r="E35" s="10">
        <v>0</v>
      </c>
      <c r="F35" s="10">
        <v>0</v>
      </c>
      <c r="G35" s="10">
        <v>0</v>
      </c>
      <c r="H35" s="10">
        <v>5953050</v>
      </c>
      <c r="I35" s="67"/>
      <c r="J35" s="67"/>
    </row>
    <row r="36" spans="1:10" ht="24" customHeight="1" x14ac:dyDescent="0.2">
      <c r="A36" s="7">
        <v>28</v>
      </c>
      <c r="B36" s="12" t="s">
        <v>57</v>
      </c>
      <c r="C36" s="13" t="s">
        <v>58</v>
      </c>
      <c r="D36" s="88">
        <f t="shared" si="3"/>
        <v>0</v>
      </c>
      <c r="E36" s="10">
        <v>0</v>
      </c>
      <c r="F36" s="10">
        <v>0</v>
      </c>
      <c r="G36" s="10">
        <v>0</v>
      </c>
      <c r="H36" s="10">
        <v>0</v>
      </c>
      <c r="I36" s="67"/>
      <c r="J36" s="67"/>
    </row>
    <row r="37" spans="1:10" ht="12" customHeight="1" x14ac:dyDescent="0.2">
      <c r="A37" s="7">
        <v>29</v>
      </c>
      <c r="B37" s="8" t="s">
        <v>59</v>
      </c>
      <c r="C37" s="9" t="s">
        <v>60</v>
      </c>
      <c r="D37" s="87">
        <f t="shared" si="3"/>
        <v>0</v>
      </c>
      <c r="E37" s="10">
        <v>0</v>
      </c>
      <c r="F37" s="10">
        <v>0</v>
      </c>
      <c r="G37" s="10">
        <v>0</v>
      </c>
      <c r="H37" s="10">
        <v>0</v>
      </c>
      <c r="I37" s="67"/>
      <c r="J37" s="67"/>
    </row>
    <row r="38" spans="1:10" x14ac:dyDescent="0.2">
      <c r="A38" s="7">
        <v>30</v>
      </c>
      <c r="B38" s="11" t="s">
        <v>61</v>
      </c>
      <c r="C38" s="15" t="s">
        <v>62</v>
      </c>
      <c r="D38" s="89">
        <f t="shared" si="3"/>
        <v>0</v>
      </c>
      <c r="E38" s="10">
        <v>0</v>
      </c>
      <c r="F38" s="10">
        <v>0</v>
      </c>
      <c r="G38" s="10">
        <v>0</v>
      </c>
      <c r="H38" s="10">
        <v>0</v>
      </c>
      <c r="I38" s="67"/>
      <c r="J38" s="67"/>
    </row>
    <row r="39" spans="1:10" ht="24" x14ac:dyDescent="0.2">
      <c r="A39" s="7">
        <v>31</v>
      </c>
      <c r="B39" s="8" t="s">
        <v>63</v>
      </c>
      <c r="C39" s="9" t="s">
        <v>64</v>
      </c>
      <c r="D39" s="87">
        <f t="shared" si="3"/>
        <v>0</v>
      </c>
      <c r="E39" s="10">
        <v>0</v>
      </c>
      <c r="F39" s="10">
        <v>0</v>
      </c>
      <c r="G39" s="10">
        <v>0</v>
      </c>
      <c r="H39" s="10">
        <v>0</v>
      </c>
      <c r="I39" s="67"/>
      <c r="J39" s="67"/>
    </row>
    <row r="40" spans="1:10" x14ac:dyDescent="0.2">
      <c r="A40" s="7">
        <v>32</v>
      </c>
      <c r="B40" s="12" t="s">
        <v>65</v>
      </c>
      <c r="C40" s="13" t="s">
        <v>66</v>
      </c>
      <c r="D40" s="88">
        <f t="shared" si="3"/>
        <v>0</v>
      </c>
      <c r="E40" s="10">
        <v>0</v>
      </c>
      <c r="F40" s="10">
        <v>0</v>
      </c>
      <c r="G40" s="10">
        <v>0</v>
      </c>
      <c r="H40" s="10">
        <v>0</v>
      </c>
      <c r="I40" s="67"/>
      <c r="J40" s="67"/>
    </row>
    <row r="41" spans="1:10" x14ac:dyDescent="0.2">
      <c r="A41" s="7">
        <v>33</v>
      </c>
      <c r="B41" s="11" t="s">
        <v>67</v>
      </c>
      <c r="C41" s="9" t="s">
        <v>68</v>
      </c>
      <c r="D41" s="87">
        <f t="shared" si="3"/>
        <v>2089500</v>
      </c>
      <c r="E41" s="10">
        <v>0</v>
      </c>
      <c r="F41" s="10">
        <v>0</v>
      </c>
      <c r="G41" s="10">
        <v>0</v>
      </c>
      <c r="H41" s="10">
        <v>2089500</v>
      </c>
      <c r="I41" s="67"/>
      <c r="J41" s="67"/>
    </row>
    <row r="42" spans="1:10" x14ac:dyDescent="0.2">
      <c r="A42" s="7">
        <v>34</v>
      </c>
      <c r="B42" s="14" t="s">
        <v>69</v>
      </c>
      <c r="C42" s="15" t="s">
        <v>70</v>
      </c>
      <c r="D42" s="89">
        <f t="shared" si="3"/>
        <v>3283500</v>
      </c>
      <c r="E42" s="28">
        <v>0</v>
      </c>
      <c r="F42" s="28">
        <v>0</v>
      </c>
      <c r="G42" s="28">
        <v>0</v>
      </c>
      <c r="H42" s="28">
        <v>3283500</v>
      </c>
      <c r="I42" s="67"/>
      <c r="J42" s="67"/>
    </row>
    <row r="43" spans="1:10" x14ac:dyDescent="0.2">
      <c r="A43" s="7">
        <v>35</v>
      </c>
      <c r="B43" s="8" t="s">
        <v>71</v>
      </c>
      <c r="C43" s="9" t="s">
        <v>72</v>
      </c>
      <c r="D43" s="87">
        <f t="shared" si="3"/>
        <v>0</v>
      </c>
      <c r="E43" s="10">
        <v>0</v>
      </c>
      <c r="F43" s="10">
        <v>0</v>
      </c>
      <c r="G43" s="10">
        <v>0</v>
      </c>
      <c r="H43" s="10">
        <v>0</v>
      </c>
      <c r="I43" s="67"/>
      <c r="J43" s="67"/>
    </row>
    <row r="44" spans="1:10" x14ac:dyDescent="0.2">
      <c r="A44" s="7">
        <v>36</v>
      </c>
      <c r="B44" s="11" t="s">
        <v>73</v>
      </c>
      <c r="C44" s="9" t="s">
        <v>74</v>
      </c>
      <c r="D44" s="87">
        <f t="shared" si="3"/>
        <v>0</v>
      </c>
      <c r="E44" s="10">
        <v>0</v>
      </c>
      <c r="F44" s="10">
        <v>0</v>
      </c>
      <c r="G44" s="10">
        <v>0</v>
      </c>
      <c r="H44" s="10">
        <v>0</v>
      </c>
      <c r="I44" s="67"/>
      <c r="J44" s="67"/>
    </row>
    <row r="45" spans="1:10" x14ac:dyDescent="0.2">
      <c r="A45" s="7">
        <v>37</v>
      </c>
      <c r="B45" s="12" t="s">
        <v>75</v>
      </c>
      <c r="C45" s="13" t="s">
        <v>76</v>
      </c>
      <c r="D45" s="88">
        <f t="shared" si="3"/>
        <v>0</v>
      </c>
      <c r="E45" s="10">
        <v>0</v>
      </c>
      <c r="F45" s="10">
        <v>0</v>
      </c>
      <c r="G45" s="10">
        <v>0</v>
      </c>
      <c r="H45" s="10">
        <v>0</v>
      </c>
      <c r="I45" s="67"/>
      <c r="J45" s="67"/>
    </row>
    <row r="46" spans="1:10" x14ac:dyDescent="0.2">
      <c r="A46" s="7">
        <v>38</v>
      </c>
      <c r="B46" s="11" t="s">
        <v>77</v>
      </c>
      <c r="C46" s="9" t="s">
        <v>78</v>
      </c>
      <c r="D46" s="87">
        <f t="shared" si="3"/>
        <v>0</v>
      </c>
      <c r="E46" s="10">
        <v>0</v>
      </c>
      <c r="F46" s="10">
        <v>0</v>
      </c>
      <c r="G46" s="10">
        <v>0</v>
      </c>
      <c r="H46" s="10">
        <v>0</v>
      </c>
      <c r="I46" s="67"/>
      <c r="J46" s="67"/>
    </row>
    <row r="47" spans="1:10" x14ac:dyDescent="0.2">
      <c r="A47" s="7">
        <v>39</v>
      </c>
      <c r="B47" s="8" t="s">
        <v>79</v>
      </c>
      <c r="C47" s="9" t="s">
        <v>80</v>
      </c>
      <c r="D47" s="87">
        <f t="shared" si="3"/>
        <v>0</v>
      </c>
      <c r="E47" s="28">
        <v>0</v>
      </c>
      <c r="F47" s="28">
        <v>0</v>
      </c>
      <c r="G47" s="28">
        <v>0</v>
      </c>
      <c r="H47" s="28">
        <v>0</v>
      </c>
      <c r="I47" s="67"/>
      <c r="J47" s="67"/>
    </row>
    <row r="48" spans="1:10" x14ac:dyDescent="0.2">
      <c r="A48" s="7">
        <v>40</v>
      </c>
      <c r="B48" s="16" t="s">
        <v>81</v>
      </c>
      <c r="C48" s="17" t="s">
        <v>82</v>
      </c>
      <c r="D48" s="90">
        <f t="shared" si="3"/>
        <v>0</v>
      </c>
      <c r="E48" s="10">
        <v>0</v>
      </c>
      <c r="F48" s="10">
        <v>0</v>
      </c>
      <c r="G48" s="10">
        <v>0</v>
      </c>
      <c r="H48" s="10">
        <v>0</v>
      </c>
      <c r="I48" s="67"/>
      <c r="J48" s="67"/>
    </row>
    <row r="49" spans="1:10" x14ac:dyDescent="0.2">
      <c r="A49" s="7">
        <v>41</v>
      </c>
      <c r="B49" s="8" t="s">
        <v>83</v>
      </c>
      <c r="C49" s="9" t="s">
        <v>84</v>
      </c>
      <c r="D49" s="87">
        <f t="shared" si="3"/>
        <v>0</v>
      </c>
      <c r="E49" s="10">
        <v>0</v>
      </c>
      <c r="F49" s="10">
        <v>0</v>
      </c>
      <c r="G49" s="10">
        <v>0</v>
      </c>
      <c r="H49" s="10">
        <v>0</v>
      </c>
      <c r="I49" s="67"/>
      <c r="J49" s="67"/>
    </row>
    <row r="50" spans="1:10" x14ac:dyDescent="0.2">
      <c r="A50" s="7">
        <v>42</v>
      </c>
      <c r="B50" s="14" t="s">
        <v>85</v>
      </c>
      <c r="C50" s="15" t="s">
        <v>86</v>
      </c>
      <c r="D50" s="89">
        <f t="shared" si="3"/>
        <v>0</v>
      </c>
      <c r="E50" s="10">
        <v>0</v>
      </c>
      <c r="F50" s="10">
        <v>0</v>
      </c>
      <c r="G50" s="10">
        <v>0</v>
      </c>
      <c r="H50" s="10">
        <v>0</v>
      </c>
      <c r="I50" s="67"/>
      <c r="J50" s="67"/>
    </row>
    <row r="51" spans="1:10" x14ac:dyDescent="0.2">
      <c r="A51" s="7">
        <v>43</v>
      </c>
      <c r="B51" s="12" t="s">
        <v>87</v>
      </c>
      <c r="C51" s="13" t="s">
        <v>88</v>
      </c>
      <c r="D51" s="88">
        <f t="shared" si="3"/>
        <v>0</v>
      </c>
      <c r="E51" s="10">
        <v>0</v>
      </c>
      <c r="F51" s="10">
        <v>0</v>
      </c>
      <c r="G51" s="10">
        <v>0</v>
      </c>
      <c r="H51" s="10">
        <v>0</v>
      </c>
      <c r="I51" s="67"/>
      <c r="J51" s="67"/>
    </row>
    <row r="52" spans="1:10" x14ac:dyDescent="0.2">
      <c r="A52" s="7">
        <v>44</v>
      </c>
      <c r="B52" s="11" t="s">
        <v>89</v>
      </c>
      <c r="C52" s="9" t="s">
        <v>90</v>
      </c>
      <c r="D52" s="87">
        <f t="shared" si="3"/>
        <v>0</v>
      </c>
      <c r="E52" s="10">
        <v>0</v>
      </c>
      <c r="F52" s="10">
        <v>0</v>
      </c>
      <c r="G52" s="10">
        <v>0</v>
      </c>
      <c r="H52" s="10">
        <v>0</v>
      </c>
      <c r="I52" s="67"/>
      <c r="J52" s="67"/>
    </row>
    <row r="53" spans="1:10" x14ac:dyDescent="0.2">
      <c r="A53" s="7">
        <v>45</v>
      </c>
      <c r="B53" s="12" t="s">
        <v>91</v>
      </c>
      <c r="C53" s="13" t="s">
        <v>92</v>
      </c>
      <c r="D53" s="88">
        <f t="shared" si="3"/>
        <v>2985000</v>
      </c>
      <c r="E53" s="10">
        <v>0</v>
      </c>
      <c r="F53" s="10">
        <v>0</v>
      </c>
      <c r="G53" s="10">
        <v>0</v>
      </c>
      <c r="H53" s="10">
        <v>2985000</v>
      </c>
      <c r="I53" s="67"/>
      <c r="J53" s="67"/>
    </row>
    <row r="54" spans="1:10" x14ac:dyDescent="0.2">
      <c r="A54" s="7">
        <v>46</v>
      </c>
      <c r="B54" s="8" t="s">
        <v>93</v>
      </c>
      <c r="C54" s="9" t="s">
        <v>94</v>
      </c>
      <c r="D54" s="87">
        <f t="shared" si="3"/>
        <v>0</v>
      </c>
      <c r="E54" s="10">
        <v>0</v>
      </c>
      <c r="F54" s="10">
        <v>0</v>
      </c>
      <c r="G54" s="10">
        <v>0</v>
      </c>
      <c r="H54" s="10">
        <v>0</v>
      </c>
      <c r="I54" s="67"/>
      <c r="J54" s="67"/>
    </row>
    <row r="55" spans="1:10" ht="10.5" customHeight="1" x14ac:dyDescent="0.2">
      <c r="A55" s="7">
        <v>47</v>
      </c>
      <c r="B55" s="8" t="s">
        <v>95</v>
      </c>
      <c r="C55" s="9" t="s">
        <v>96</v>
      </c>
      <c r="D55" s="87">
        <f t="shared" si="3"/>
        <v>0</v>
      </c>
      <c r="E55" s="10">
        <v>0</v>
      </c>
      <c r="F55" s="10">
        <v>0</v>
      </c>
      <c r="G55" s="10">
        <v>0</v>
      </c>
      <c r="H55" s="10">
        <v>0</v>
      </c>
      <c r="I55" s="67"/>
      <c r="J55" s="67"/>
    </row>
    <row r="56" spans="1:10" x14ac:dyDescent="0.2">
      <c r="A56" s="7">
        <v>48</v>
      </c>
      <c r="B56" s="18" t="s">
        <v>97</v>
      </c>
      <c r="C56" s="19" t="s">
        <v>98</v>
      </c>
      <c r="D56" s="91">
        <f>E56+F56+G56+H56</f>
        <v>0</v>
      </c>
      <c r="E56" s="10">
        <v>0</v>
      </c>
      <c r="F56" s="10">
        <v>0</v>
      </c>
      <c r="G56" s="10">
        <v>0</v>
      </c>
      <c r="H56" s="10">
        <v>0</v>
      </c>
      <c r="I56" s="67"/>
      <c r="J56" s="67"/>
    </row>
    <row r="57" spans="1:10" x14ac:dyDescent="0.2">
      <c r="A57" s="7">
        <v>49</v>
      </c>
      <c r="B57" s="12" t="s">
        <v>99</v>
      </c>
      <c r="C57" s="13" t="s">
        <v>100</v>
      </c>
      <c r="D57" s="88">
        <f t="shared" si="3"/>
        <v>0</v>
      </c>
      <c r="E57" s="10">
        <v>0</v>
      </c>
      <c r="F57" s="10">
        <v>0</v>
      </c>
      <c r="G57" s="10">
        <v>0</v>
      </c>
      <c r="H57" s="10">
        <v>0</v>
      </c>
      <c r="I57" s="67"/>
      <c r="J57" s="67"/>
    </row>
    <row r="58" spans="1:10" x14ac:dyDescent="0.2">
      <c r="A58" s="7">
        <v>50</v>
      </c>
      <c r="B58" s="11" t="s">
        <v>101</v>
      </c>
      <c r="C58" s="9" t="s">
        <v>102</v>
      </c>
      <c r="D58" s="87">
        <f t="shared" si="3"/>
        <v>0</v>
      </c>
      <c r="E58" s="10">
        <v>0</v>
      </c>
      <c r="F58" s="10">
        <v>0</v>
      </c>
      <c r="G58" s="10">
        <v>0</v>
      </c>
      <c r="H58" s="10">
        <v>0</v>
      </c>
      <c r="I58" s="67"/>
      <c r="J58" s="67"/>
    </row>
    <row r="59" spans="1:10" ht="10.5" customHeight="1" x14ac:dyDescent="0.2">
      <c r="A59" s="7">
        <v>51</v>
      </c>
      <c r="B59" s="12" t="s">
        <v>103</v>
      </c>
      <c r="C59" s="13" t="s">
        <v>104</v>
      </c>
      <c r="D59" s="88">
        <f t="shared" si="3"/>
        <v>0</v>
      </c>
      <c r="E59" s="10">
        <v>0</v>
      </c>
      <c r="F59" s="10">
        <v>0</v>
      </c>
      <c r="G59" s="10">
        <v>0</v>
      </c>
      <c r="H59" s="10">
        <v>0</v>
      </c>
      <c r="I59" s="67"/>
      <c r="J59" s="67"/>
    </row>
    <row r="60" spans="1:10" x14ac:dyDescent="0.2">
      <c r="A60" s="7">
        <v>52</v>
      </c>
      <c r="B60" s="11" t="s">
        <v>105</v>
      </c>
      <c r="C60" s="9" t="s">
        <v>106</v>
      </c>
      <c r="D60" s="87">
        <f t="shared" si="3"/>
        <v>0</v>
      </c>
      <c r="E60" s="10">
        <v>0</v>
      </c>
      <c r="F60" s="10">
        <v>0</v>
      </c>
      <c r="G60" s="10">
        <v>0</v>
      </c>
      <c r="H60" s="10">
        <v>0</v>
      </c>
      <c r="I60" s="67"/>
      <c r="J60" s="67"/>
    </row>
    <row r="61" spans="1:10" x14ac:dyDescent="0.2">
      <c r="A61" s="7">
        <v>53</v>
      </c>
      <c r="B61" s="12" t="s">
        <v>107</v>
      </c>
      <c r="C61" s="13" t="s">
        <v>108</v>
      </c>
      <c r="D61" s="88">
        <f t="shared" si="3"/>
        <v>0</v>
      </c>
      <c r="E61" s="10">
        <v>0</v>
      </c>
      <c r="F61" s="10">
        <v>0</v>
      </c>
      <c r="G61" s="10">
        <v>0</v>
      </c>
      <c r="H61" s="10">
        <v>0</v>
      </c>
      <c r="I61" s="67"/>
      <c r="J61" s="67"/>
    </row>
    <row r="62" spans="1:10" x14ac:dyDescent="0.2">
      <c r="A62" s="7">
        <v>54</v>
      </c>
      <c r="B62" s="12" t="s">
        <v>109</v>
      </c>
      <c r="C62" s="13" t="s">
        <v>110</v>
      </c>
      <c r="D62" s="88">
        <f t="shared" si="3"/>
        <v>1806250</v>
      </c>
      <c r="E62" s="10">
        <v>0</v>
      </c>
      <c r="F62" s="10">
        <v>0</v>
      </c>
      <c r="G62" s="10">
        <v>0</v>
      </c>
      <c r="H62" s="10">
        <v>1806250</v>
      </c>
      <c r="I62" s="67"/>
      <c r="J62" s="67"/>
    </row>
    <row r="63" spans="1:10" x14ac:dyDescent="0.2">
      <c r="A63" s="7">
        <v>55</v>
      </c>
      <c r="B63" s="12" t="s">
        <v>111</v>
      </c>
      <c r="C63" s="13" t="s">
        <v>112</v>
      </c>
      <c r="D63" s="88">
        <f t="shared" si="3"/>
        <v>0</v>
      </c>
      <c r="E63" s="10">
        <v>0</v>
      </c>
      <c r="F63" s="10">
        <v>0</v>
      </c>
      <c r="G63" s="10">
        <v>0</v>
      </c>
      <c r="H63" s="10">
        <v>0</v>
      </c>
      <c r="I63" s="67"/>
      <c r="J63" s="67"/>
    </row>
    <row r="64" spans="1:10" x14ac:dyDescent="0.2">
      <c r="A64" s="7">
        <v>56</v>
      </c>
      <c r="B64" s="12" t="s">
        <v>113</v>
      </c>
      <c r="C64" s="13" t="s">
        <v>114</v>
      </c>
      <c r="D64" s="88">
        <f t="shared" si="3"/>
        <v>0</v>
      </c>
      <c r="E64" s="10">
        <v>0</v>
      </c>
      <c r="F64" s="10">
        <v>0</v>
      </c>
      <c r="G64" s="10">
        <v>0</v>
      </c>
      <c r="H64" s="10">
        <v>0</v>
      </c>
      <c r="I64" s="67"/>
      <c r="J64" s="67"/>
    </row>
    <row r="65" spans="1:10" x14ac:dyDescent="0.2">
      <c r="A65" s="7">
        <v>57</v>
      </c>
      <c r="B65" s="12" t="s">
        <v>115</v>
      </c>
      <c r="C65" s="13" t="s">
        <v>116</v>
      </c>
      <c r="D65" s="88">
        <f t="shared" si="3"/>
        <v>0</v>
      </c>
      <c r="E65" s="10">
        <v>0</v>
      </c>
      <c r="F65" s="10">
        <v>0</v>
      </c>
      <c r="G65" s="10">
        <v>0</v>
      </c>
      <c r="H65" s="10">
        <v>0</v>
      </c>
      <c r="I65" s="67"/>
      <c r="J65" s="67"/>
    </row>
    <row r="66" spans="1:10" ht="17.25" customHeight="1" x14ac:dyDescent="0.2">
      <c r="A66" s="7">
        <v>58</v>
      </c>
      <c r="B66" s="12" t="s">
        <v>117</v>
      </c>
      <c r="C66" s="13" t="s">
        <v>118</v>
      </c>
      <c r="D66" s="88">
        <f t="shared" si="3"/>
        <v>0</v>
      </c>
      <c r="E66" s="10">
        <v>0</v>
      </c>
      <c r="F66" s="10">
        <v>0</v>
      </c>
      <c r="G66" s="10">
        <v>0</v>
      </c>
      <c r="H66" s="10">
        <v>0</v>
      </c>
      <c r="I66" s="67"/>
      <c r="J66" s="67"/>
    </row>
    <row r="67" spans="1:10" ht="15" customHeight="1" x14ac:dyDescent="0.2">
      <c r="A67" s="7">
        <v>59</v>
      </c>
      <c r="B67" s="11" t="s">
        <v>119</v>
      </c>
      <c r="C67" s="13" t="s">
        <v>120</v>
      </c>
      <c r="D67" s="88">
        <f t="shared" si="3"/>
        <v>0</v>
      </c>
      <c r="E67" s="10">
        <v>0</v>
      </c>
      <c r="F67" s="10">
        <v>0</v>
      </c>
      <c r="G67" s="10">
        <v>0</v>
      </c>
      <c r="H67" s="10">
        <v>0</v>
      </c>
      <c r="I67" s="67"/>
      <c r="J67" s="67"/>
    </row>
    <row r="68" spans="1:10" ht="16.5" customHeight="1" x14ac:dyDescent="0.2">
      <c r="A68" s="7">
        <v>60</v>
      </c>
      <c r="B68" s="14" t="s">
        <v>121</v>
      </c>
      <c r="C68" s="15" t="s">
        <v>122</v>
      </c>
      <c r="D68" s="89">
        <f t="shared" si="3"/>
        <v>0</v>
      </c>
      <c r="E68" s="10">
        <v>0</v>
      </c>
      <c r="F68" s="10">
        <v>0</v>
      </c>
      <c r="G68" s="10">
        <v>0</v>
      </c>
      <c r="H68" s="10">
        <v>0</v>
      </c>
      <c r="I68" s="67"/>
      <c r="J68" s="67"/>
    </row>
    <row r="69" spans="1:10" ht="17.25" customHeight="1" x14ac:dyDescent="0.2">
      <c r="A69" s="7">
        <v>61</v>
      </c>
      <c r="B69" s="11" t="s">
        <v>123</v>
      </c>
      <c r="C69" s="13" t="s">
        <v>124</v>
      </c>
      <c r="D69" s="88">
        <f t="shared" si="3"/>
        <v>0</v>
      </c>
      <c r="E69" s="10">
        <v>0</v>
      </c>
      <c r="F69" s="10">
        <v>0</v>
      </c>
      <c r="G69" s="10">
        <v>0</v>
      </c>
      <c r="H69" s="10">
        <v>0</v>
      </c>
      <c r="I69" s="67"/>
      <c r="J69" s="67"/>
    </row>
    <row r="70" spans="1:10" ht="12.75" customHeight="1" x14ac:dyDescent="0.2">
      <c r="A70" s="7">
        <v>62</v>
      </c>
      <c r="B70" s="12" t="s">
        <v>125</v>
      </c>
      <c r="C70" s="13" t="s">
        <v>126</v>
      </c>
      <c r="D70" s="88">
        <f t="shared" si="3"/>
        <v>0</v>
      </c>
      <c r="E70" s="10">
        <v>0</v>
      </c>
      <c r="F70" s="10">
        <v>0</v>
      </c>
      <c r="G70" s="10">
        <v>0</v>
      </c>
      <c r="H70" s="10">
        <v>0</v>
      </c>
      <c r="I70" s="67"/>
      <c r="J70" s="67"/>
    </row>
    <row r="71" spans="1:10" ht="27.75" customHeight="1" x14ac:dyDescent="0.2">
      <c r="A71" s="7">
        <v>63</v>
      </c>
      <c r="B71" s="8" t="s">
        <v>127</v>
      </c>
      <c r="C71" s="13" t="s">
        <v>128</v>
      </c>
      <c r="D71" s="88">
        <f t="shared" si="3"/>
        <v>0</v>
      </c>
      <c r="E71" s="10">
        <v>0</v>
      </c>
      <c r="F71" s="10">
        <v>0</v>
      </c>
      <c r="G71" s="10">
        <v>0</v>
      </c>
      <c r="H71" s="10">
        <v>0</v>
      </c>
      <c r="I71" s="67"/>
      <c r="J71" s="67"/>
    </row>
    <row r="72" spans="1:10" ht="24" x14ac:dyDescent="0.2">
      <c r="A72" s="7">
        <v>64</v>
      </c>
      <c r="B72" s="8" t="s">
        <v>129</v>
      </c>
      <c r="C72" s="13" t="s">
        <v>130</v>
      </c>
      <c r="D72" s="88">
        <f t="shared" si="3"/>
        <v>0</v>
      </c>
      <c r="E72" s="10">
        <v>0</v>
      </c>
      <c r="F72" s="10">
        <v>0</v>
      </c>
      <c r="G72" s="10">
        <v>0</v>
      </c>
      <c r="H72" s="10">
        <v>0</v>
      </c>
      <c r="I72" s="67"/>
      <c r="J72" s="67"/>
    </row>
    <row r="73" spans="1:10" x14ac:dyDescent="0.2">
      <c r="A73" s="7">
        <v>65</v>
      </c>
      <c r="B73" s="11" t="s">
        <v>131</v>
      </c>
      <c r="C73" s="13" t="s">
        <v>132</v>
      </c>
      <c r="D73" s="88">
        <f t="shared" si="3"/>
        <v>0</v>
      </c>
      <c r="E73" s="10">
        <v>0</v>
      </c>
      <c r="F73" s="10">
        <v>0</v>
      </c>
      <c r="G73" s="10">
        <v>0</v>
      </c>
      <c r="H73" s="10">
        <v>0</v>
      </c>
      <c r="I73" s="67"/>
      <c r="J73" s="67"/>
    </row>
    <row r="74" spans="1:10" x14ac:dyDescent="0.2">
      <c r="A74" s="7">
        <v>66</v>
      </c>
      <c r="B74" s="8" t="s">
        <v>133</v>
      </c>
      <c r="C74" s="13" t="s">
        <v>134</v>
      </c>
      <c r="D74" s="88">
        <f t="shared" ref="D74:D137" si="4">E74+F74+G74+H74</f>
        <v>0</v>
      </c>
      <c r="E74" s="10">
        <v>0</v>
      </c>
      <c r="F74" s="10">
        <v>0</v>
      </c>
      <c r="G74" s="10">
        <v>0</v>
      </c>
      <c r="H74" s="10">
        <v>0</v>
      </c>
      <c r="I74" s="67"/>
      <c r="J74" s="67"/>
    </row>
    <row r="75" spans="1:10" x14ac:dyDescent="0.2">
      <c r="A75" s="7">
        <v>67</v>
      </c>
      <c r="B75" s="11" t="s">
        <v>135</v>
      </c>
      <c r="C75" s="13" t="s">
        <v>136</v>
      </c>
      <c r="D75" s="88">
        <f t="shared" si="4"/>
        <v>0</v>
      </c>
      <c r="E75" s="10">
        <v>0</v>
      </c>
      <c r="F75" s="10">
        <v>0</v>
      </c>
      <c r="G75" s="10">
        <v>0</v>
      </c>
      <c r="H75" s="10">
        <v>0</v>
      </c>
      <c r="I75" s="67"/>
      <c r="J75" s="67"/>
    </row>
    <row r="76" spans="1:10" x14ac:dyDescent="0.2">
      <c r="A76" s="7">
        <v>68</v>
      </c>
      <c r="B76" s="11" t="s">
        <v>137</v>
      </c>
      <c r="C76" s="13" t="s">
        <v>138</v>
      </c>
      <c r="D76" s="88">
        <f t="shared" si="4"/>
        <v>0</v>
      </c>
      <c r="E76" s="10">
        <v>0</v>
      </c>
      <c r="F76" s="10">
        <v>0</v>
      </c>
      <c r="G76" s="10">
        <v>0</v>
      </c>
      <c r="H76" s="10">
        <v>0</v>
      </c>
      <c r="I76" s="67"/>
      <c r="J76" s="67"/>
    </row>
    <row r="77" spans="1:10" x14ac:dyDescent="0.2">
      <c r="A77" s="7">
        <v>69</v>
      </c>
      <c r="B77" s="11" t="s">
        <v>139</v>
      </c>
      <c r="C77" s="13" t="s">
        <v>140</v>
      </c>
      <c r="D77" s="88">
        <f t="shared" si="4"/>
        <v>1290250</v>
      </c>
      <c r="E77" s="10">
        <v>0</v>
      </c>
      <c r="F77" s="10">
        <v>0</v>
      </c>
      <c r="G77" s="10">
        <v>0</v>
      </c>
      <c r="H77" s="10">
        <v>1290250</v>
      </c>
      <c r="I77" s="67"/>
      <c r="J77" s="67"/>
    </row>
    <row r="78" spans="1:10" x14ac:dyDescent="0.2">
      <c r="A78" s="7">
        <v>70</v>
      </c>
      <c r="B78" s="12" t="s">
        <v>141</v>
      </c>
      <c r="C78" s="13" t="s">
        <v>142</v>
      </c>
      <c r="D78" s="88">
        <f t="shared" si="4"/>
        <v>0</v>
      </c>
      <c r="E78" s="10">
        <v>0</v>
      </c>
      <c r="F78" s="10">
        <v>0</v>
      </c>
      <c r="G78" s="10">
        <v>0</v>
      </c>
      <c r="H78" s="10">
        <v>0</v>
      </c>
      <c r="I78" s="67"/>
      <c r="J78" s="67"/>
    </row>
    <row r="79" spans="1:10" x14ac:dyDescent="0.2">
      <c r="A79" s="7">
        <v>71</v>
      </c>
      <c r="B79" s="11" t="s">
        <v>143</v>
      </c>
      <c r="C79" s="9" t="s">
        <v>144</v>
      </c>
      <c r="D79" s="87">
        <f t="shared" si="4"/>
        <v>0</v>
      </c>
      <c r="E79" s="10">
        <v>0</v>
      </c>
      <c r="F79" s="10">
        <v>0</v>
      </c>
      <c r="G79" s="10">
        <v>0</v>
      </c>
      <c r="H79" s="10">
        <v>0</v>
      </c>
      <c r="I79" s="67"/>
      <c r="J79" s="67"/>
    </row>
    <row r="80" spans="1:10" x14ac:dyDescent="0.2">
      <c r="A80" s="7">
        <v>72</v>
      </c>
      <c r="B80" s="12" t="s">
        <v>145</v>
      </c>
      <c r="C80" s="13" t="s">
        <v>146</v>
      </c>
      <c r="D80" s="88">
        <f t="shared" si="4"/>
        <v>0</v>
      </c>
      <c r="E80" s="10">
        <v>0</v>
      </c>
      <c r="F80" s="10">
        <v>0</v>
      </c>
      <c r="G80" s="10">
        <v>0</v>
      </c>
      <c r="H80" s="10">
        <v>0</v>
      </c>
      <c r="I80" s="67"/>
      <c r="J80" s="67"/>
    </row>
    <row r="81" spans="1:10" x14ac:dyDescent="0.2">
      <c r="A81" s="7">
        <v>73</v>
      </c>
      <c r="B81" s="11" t="s">
        <v>147</v>
      </c>
      <c r="C81" s="13" t="s">
        <v>148</v>
      </c>
      <c r="D81" s="88">
        <f t="shared" si="4"/>
        <v>2237900</v>
      </c>
      <c r="E81" s="10">
        <v>0</v>
      </c>
      <c r="F81" s="10">
        <v>0</v>
      </c>
      <c r="G81" s="10">
        <v>0</v>
      </c>
      <c r="H81" s="10">
        <v>2237900</v>
      </c>
      <c r="I81" s="67"/>
      <c r="J81" s="67"/>
    </row>
    <row r="82" spans="1:10" x14ac:dyDescent="0.2">
      <c r="A82" s="7">
        <v>74</v>
      </c>
      <c r="B82" s="12" t="s">
        <v>149</v>
      </c>
      <c r="C82" s="13" t="s">
        <v>150</v>
      </c>
      <c r="D82" s="88">
        <f t="shared" si="4"/>
        <v>0</v>
      </c>
      <c r="E82" s="10">
        <v>0</v>
      </c>
      <c r="F82" s="10">
        <v>0</v>
      </c>
      <c r="G82" s="10">
        <v>0</v>
      </c>
      <c r="H82" s="10">
        <v>0</v>
      </c>
      <c r="I82" s="67"/>
      <c r="J82" s="67"/>
    </row>
    <row r="83" spans="1:10" x14ac:dyDescent="0.2">
      <c r="A83" s="7">
        <v>75</v>
      </c>
      <c r="B83" s="12" t="s">
        <v>151</v>
      </c>
      <c r="C83" s="13" t="s">
        <v>152</v>
      </c>
      <c r="D83" s="88">
        <f t="shared" si="4"/>
        <v>0</v>
      </c>
      <c r="E83" s="10">
        <v>0</v>
      </c>
      <c r="F83" s="10">
        <v>0</v>
      </c>
      <c r="G83" s="10">
        <v>0</v>
      </c>
      <c r="H83" s="10">
        <v>0</v>
      </c>
      <c r="I83" s="67"/>
      <c r="J83" s="67"/>
    </row>
    <row r="84" spans="1:10" ht="24" x14ac:dyDescent="0.2">
      <c r="A84" s="7">
        <v>76</v>
      </c>
      <c r="B84" s="20" t="s">
        <v>153</v>
      </c>
      <c r="C84" s="19" t="s">
        <v>154</v>
      </c>
      <c r="D84" s="91">
        <f t="shared" si="4"/>
        <v>0</v>
      </c>
      <c r="E84" s="10">
        <v>0</v>
      </c>
      <c r="F84" s="10">
        <v>0</v>
      </c>
      <c r="G84" s="10">
        <v>0</v>
      </c>
      <c r="H84" s="10">
        <v>0</v>
      </c>
      <c r="I84" s="67"/>
      <c r="J84" s="67"/>
    </row>
    <row r="85" spans="1:10" ht="24" x14ac:dyDescent="0.2">
      <c r="A85" s="7">
        <v>77</v>
      </c>
      <c r="B85" s="8" t="s">
        <v>155</v>
      </c>
      <c r="C85" s="13" t="s">
        <v>156</v>
      </c>
      <c r="D85" s="88">
        <f t="shared" si="4"/>
        <v>0</v>
      </c>
      <c r="E85" s="10">
        <v>0</v>
      </c>
      <c r="F85" s="10">
        <v>0</v>
      </c>
      <c r="G85" s="10">
        <v>0</v>
      </c>
      <c r="H85" s="10">
        <v>0</v>
      </c>
      <c r="I85" s="67"/>
      <c r="J85" s="67"/>
    </row>
    <row r="86" spans="1:10" ht="24" x14ac:dyDescent="0.2">
      <c r="A86" s="7">
        <v>78</v>
      </c>
      <c r="B86" s="11" t="s">
        <v>157</v>
      </c>
      <c r="C86" s="13" t="s">
        <v>158</v>
      </c>
      <c r="D86" s="88">
        <f t="shared" si="4"/>
        <v>0</v>
      </c>
      <c r="E86" s="10">
        <v>0</v>
      </c>
      <c r="F86" s="10">
        <v>0</v>
      </c>
      <c r="G86" s="10">
        <v>0</v>
      </c>
      <c r="H86" s="10">
        <v>0</v>
      </c>
      <c r="I86" s="67"/>
      <c r="J86" s="67"/>
    </row>
    <row r="87" spans="1:10" ht="24" x14ac:dyDescent="0.2">
      <c r="A87" s="7">
        <v>79</v>
      </c>
      <c r="B87" s="11" t="s">
        <v>159</v>
      </c>
      <c r="C87" s="13" t="s">
        <v>160</v>
      </c>
      <c r="D87" s="88">
        <f t="shared" si="4"/>
        <v>0</v>
      </c>
      <c r="E87" s="10">
        <v>0</v>
      </c>
      <c r="F87" s="10">
        <v>0</v>
      </c>
      <c r="G87" s="10">
        <v>0</v>
      </c>
      <c r="H87" s="10">
        <v>0</v>
      </c>
      <c r="I87" s="67"/>
      <c r="J87" s="67"/>
    </row>
    <row r="88" spans="1:10" ht="24" x14ac:dyDescent="0.2">
      <c r="A88" s="7">
        <v>80</v>
      </c>
      <c r="B88" s="8" t="s">
        <v>161</v>
      </c>
      <c r="C88" s="13" t="s">
        <v>162</v>
      </c>
      <c r="D88" s="88">
        <f t="shared" si="4"/>
        <v>0</v>
      </c>
      <c r="E88" s="10">
        <v>0</v>
      </c>
      <c r="F88" s="10">
        <v>0</v>
      </c>
      <c r="G88" s="10">
        <v>0</v>
      </c>
      <c r="H88" s="10">
        <v>0</v>
      </c>
      <c r="I88" s="67"/>
      <c r="J88" s="67"/>
    </row>
    <row r="89" spans="1:10" ht="24" x14ac:dyDescent="0.2">
      <c r="A89" s="7">
        <v>81</v>
      </c>
      <c r="B89" s="8" t="s">
        <v>163</v>
      </c>
      <c r="C89" s="13" t="s">
        <v>164</v>
      </c>
      <c r="D89" s="88">
        <f t="shared" si="4"/>
        <v>0</v>
      </c>
      <c r="E89" s="10">
        <v>0</v>
      </c>
      <c r="F89" s="10">
        <v>0</v>
      </c>
      <c r="G89" s="10">
        <v>0</v>
      </c>
      <c r="H89" s="10">
        <v>0</v>
      </c>
      <c r="I89" s="67"/>
      <c r="J89" s="67"/>
    </row>
    <row r="90" spans="1:10" ht="24" x14ac:dyDescent="0.2">
      <c r="A90" s="7">
        <v>82</v>
      </c>
      <c r="B90" s="8" t="s">
        <v>165</v>
      </c>
      <c r="C90" s="13" t="s">
        <v>166</v>
      </c>
      <c r="D90" s="88">
        <f t="shared" si="4"/>
        <v>0</v>
      </c>
      <c r="E90" s="10">
        <v>0</v>
      </c>
      <c r="F90" s="10">
        <v>0</v>
      </c>
      <c r="G90" s="10">
        <v>0</v>
      </c>
      <c r="H90" s="10">
        <v>0</v>
      </c>
      <c r="I90" s="67"/>
      <c r="J90" s="67"/>
    </row>
    <row r="91" spans="1:10" x14ac:dyDescent="0.2">
      <c r="A91" s="7">
        <v>83</v>
      </c>
      <c r="B91" s="12" t="s">
        <v>167</v>
      </c>
      <c r="C91" s="13" t="s">
        <v>168</v>
      </c>
      <c r="D91" s="88">
        <f t="shared" si="4"/>
        <v>0</v>
      </c>
      <c r="E91" s="10">
        <v>0</v>
      </c>
      <c r="F91" s="10">
        <v>0</v>
      </c>
      <c r="G91" s="10">
        <v>0</v>
      </c>
      <c r="H91" s="10">
        <v>0</v>
      </c>
      <c r="I91" s="67"/>
      <c r="J91" s="67"/>
    </row>
    <row r="92" spans="1:10" x14ac:dyDescent="0.2">
      <c r="A92" s="7">
        <v>84</v>
      </c>
      <c r="B92" s="8" t="s">
        <v>169</v>
      </c>
      <c r="C92" s="13" t="s">
        <v>170</v>
      </c>
      <c r="D92" s="88">
        <f t="shared" si="4"/>
        <v>0</v>
      </c>
      <c r="E92" s="10">
        <v>0</v>
      </c>
      <c r="F92" s="10">
        <v>0</v>
      </c>
      <c r="G92" s="10">
        <v>0</v>
      </c>
      <c r="H92" s="10">
        <v>0</v>
      </c>
      <c r="I92" s="67"/>
      <c r="J92" s="67"/>
    </row>
    <row r="93" spans="1:10" x14ac:dyDescent="0.2">
      <c r="A93" s="7">
        <v>85</v>
      </c>
      <c r="B93" s="12" t="s">
        <v>171</v>
      </c>
      <c r="C93" s="13" t="s">
        <v>172</v>
      </c>
      <c r="D93" s="88">
        <f t="shared" si="4"/>
        <v>0</v>
      </c>
      <c r="E93" s="10">
        <v>0</v>
      </c>
      <c r="F93" s="10">
        <v>0</v>
      </c>
      <c r="G93" s="10">
        <v>0</v>
      </c>
      <c r="H93" s="10">
        <v>0</v>
      </c>
      <c r="I93" s="67"/>
      <c r="J93" s="67"/>
    </row>
    <row r="94" spans="1:10" x14ac:dyDescent="0.2">
      <c r="A94" s="7">
        <v>86</v>
      </c>
      <c r="B94" s="14" t="s">
        <v>173</v>
      </c>
      <c r="C94" s="15" t="s">
        <v>174</v>
      </c>
      <c r="D94" s="89">
        <f t="shared" si="4"/>
        <v>0</v>
      </c>
      <c r="E94" s="10">
        <v>0</v>
      </c>
      <c r="F94" s="10">
        <v>0</v>
      </c>
      <c r="G94" s="10">
        <v>0</v>
      </c>
      <c r="H94" s="10">
        <v>0</v>
      </c>
      <c r="I94" s="67"/>
      <c r="J94" s="67"/>
    </row>
    <row r="95" spans="1:10" x14ac:dyDescent="0.2">
      <c r="A95" s="7">
        <v>87</v>
      </c>
      <c r="B95" s="8" t="s">
        <v>175</v>
      </c>
      <c r="C95" s="13" t="s">
        <v>176</v>
      </c>
      <c r="D95" s="88">
        <f t="shared" si="4"/>
        <v>0</v>
      </c>
      <c r="E95" s="10">
        <v>0</v>
      </c>
      <c r="F95" s="10">
        <v>0</v>
      </c>
      <c r="G95" s="10">
        <v>0</v>
      </c>
      <c r="H95" s="10">
        <v>0</v>
      </c>
      <c r="I95" s="67"/>
      <c r="J95" s="67"/>
    </row>
    <row r="96" spans="1:10" x14ac:dyDescent="0.2">
      <c r="A96" s="7">
        <v>88</v>
      </c>
      <c r="B96" s="8" t="s">
        <v>177</v>
      </c>
      <c r="C96" s="13" t="s">
        <v>178</v>
      </c>
      <c r="D96" s="88">
        <f t="shared" si="4"/>
        <v>3253800</v>
      </c>
      <c r="E96" s="10">
        <v>0</v>
      </c>
      <c r="F96" s="10">
        <v>0</v>
      </c>
      <c r="G96" s="10">
        <v>0</v>
      </c>
      <c r="H96" s="10">
        <v>3253800</v>
      </c>
      <c r="I96" s="67"/>
      <c r="J96" s="67"/>
    </row>
    <row r="97" spans="1:10" ht="13.5" customHeight="1" x14ac:dyDescent="0.2">
      <c r="A97" s="7">
        <v>89</v>
      </c>
      <c r="B97" s="14" t="s">
        <v>179</v>
      </c>
      <c r="C97" s="15" t="s">
        <v>180</v>
      </c>
      <c r="D97" s="89">
        <f t="shared" si="4"/>
        <v>0</v>
      </c>
      <c r="E97" s="10">
        <v>0</v>
      </c>
      <c r="F97" s="10">
        <v>0</v>
      </c>
      <c r="G97" s="10">
        <v>0</v>
      </c>
      <c r="H97" s="10">
        <v>0</v>
      </c>
      <c r="I97" s="67"/>
      <c r="J97" s="67"/>
    </row>
    <row r="98" spans="1:10" ht="14.25" customHeight="1" x14ac:dyDescent="0.2">
      <c r="A98" s="7">
        <v>90</v>
      </c>
      <c r="B98" s="8" t="s">
        <v>181</v>
      </c>
      <c r="C98" s="13" t="s">
        <v>182</v>
      </c>
      <c r="D98" s="88">
        <f t="shared" si="4"/>
        <v>0</v>
      </c>
      <c r="E98" s="10">
        <v>0</v>
      </c>
      <c r="F98" s="10">
        <v>0</v>
      </c>
      <c r="G98" s="10">
        <v>0</v>
      </c>
      <c r="H98" s="10">
        <v>0</v>
      </c>
      <c r="I98" s="67"/>
      <c r="J98" s="67"/>
    </row>
    <row r="99" spans="1:10" x14ac:dyDescent="0.2">
      <c r="A99" s="7">
        <v>91</v>
      </c>
      <c r="B99" s="14" t="s">
        <v>183</v>
      </c>
      <c r="C99" s="15" t="s">
        <v>184</v>
      </c>
      <c r="D99" s="89">
        <f t="shared" si="4"/>
        <v>2484675</v>
      </c>
      <c r="E99" s="10">
        <v>0</v>
      </c>
      <c r="F99" s="10">
        <v>0</v>
      </c>
      <c r="G99" s="10">
        <v>0</v>
      </c>
      <c r="H99" s="10">
        <v>2484675</v>
      </c>
      <c r="I99" s="67"/>
      <c r="J99" s="67"/>
    </row>
    <row r="100" spans="1:10" x14ac:dyDescent="0.2">
      <c r="A100" s="7">
        <v>92</v>
      </c>
      <c r="B100" s="11" t="s">
        <v>185</v>
      </c>
      <c r="C100" s="13" t="s">
        <v>186</v>
      </c>
      <c r="D100" s="88">
        <f t="shared" si="4"/>
        <v>0</v>
      </c>
      <c r="E100" s="10">
        <v>0</v>
      </c>
      <c r="F100" s="10">
        <v>0</v>
      </c>
      <c r="G100" s="10">
        <v>0</v>
      </c>
      <c r="H100" s="10">
        <v>0</v>
      </c>
      <c r="I100" s="67"/>
      <c r="J100" s="67"/>
    </row>
    <row r="101" spans="1:10" x14ac:dyDescent="0.2">
      <c r="A101" s="7">
        <v>93</v>
      </c>
      <c r="B101" s="12" t="s">
        <v>187</v>
      </c>
      <c r="C101" s="13" t="s">
        <v>188</v>
      </c>
      <c r="D101" s="88">
        <f t="shared" si="4"/>
        <v>3418310</v>
      </c>
      <c r="E101" s="10">
        <v>3418310</v>
      </c>
      <c r="F101" s="10">
        <v>0</v>
      </c>
      <c r="G101" s="10">
        <v>0</v>
      </c>
      <c r="H101" s="10">
        <v>0</v>
      </c>
      <c r="I101" s="67"/>
      <c r="J101" s="67"/>
    </row>
    <row r="102" spans="1:10" ht="24" x14ac:dyDescent="0.2">
      <c r="A102" s="7">
        <v>94</v>
      </c>
      <c r="B102" s="11" t="s">
        <v>189</v>
      </c>
      <c r="C102" s="9" t="s">
        <v>190</v>
      </c>
      <c r="D102" s="87">
        <f t="shared" si="4"/>
        <v>0</v>
      </c>
      <c r="E102" s="10">
        <v>0</v>
      </c>
      <c r="F102" s="10">
        <v>0</v>
      </c>
      <c r="G102" s="10">
        <v>0</v>
      </c>
      <c r="H102" s="10">
        <v>0</v>
      </c>
      <c r="I102" s="67"/>
      <c r="J102" s="67"/>
    </row>
    <row r="103" spans="1:10" x14ac:dyDescent="0.2">
      <c r="A103" s="7">
        <v>95</v>
      </c>
      <c r="B103" s="11" t="s">
        <v>191</v>
      </c>
      <c r="C103" s="15" t="s">
        <v>192</v>
      </c>
      <c r="D103" s="89">
        <f t="shared" si="4"/>
        <v>0</v>
      </c>
      <c r="E103" s="10">
        <v>0</v>
      </c>
      <c r="F103" s="10">
        <v>0</v>
      </c>
      <c r="G103" s="10">
        <v>0</v>
      </c>
      <c r="H103" s="10">
        <v>0</v>
      </c>
      <c r="I103" s="67"/>
      <c r="J103" s="67"/>
    </row>
    <row r="104" spans="1:10" x14ac:dyDescent="0.2">
      <c r="A104" s="7">
        <v>96</v>
      </c>
      <c r="B104" s="12" t="s">
        <v>193</v>
      </c>
      <c r="C104" s="13" t="s">
        <v>194</v>
      </c>
      <c r="D104" s="88">
        <f t="shared" si="4"/>
        <v>873875</v>
      </c>
      <c r="E104" s="10">
        <v>0</v>
      </c>
      <c r="F104" s="10">
        <v>0</v>
      </c>
      <c r="G104" s="10">
        <v>0</v>
      </c>
      <c r="H104" s="10">
        <v>873875</v>
      </c>
      <c r="I104" s="67"/>
      <c r="J104" s="67"/>
    </row>
    <row r="105" spans="1:10" x14ac:dyDescent="0.2">
      <c r="A105" s="7">
        <v>97</v>
      </c>
      <c r="B105" s="11" t="s">
        <v>195</v>
      </c>
      <c r="C105" s="21" t="s">
        <v>196</v>
      </c>
      <c r="D105" s="92">
        <f t="shared" si="4"/>
        <v>0</v>
      </c>
      <c r="E105" s="10">
        <v>0</v>
      </c>
      <c r="F105" s="10">
        <v>0</v>
      </c>
      <c r="G105" s="10">
        <v>0</v>
      </c>
      <c r="H105" s="10">
        <v>0</v>
      </c>
      <c r="I105" s="67"/>
      <c r="J105" s="67"/>
    </row>
    <row r="106" spans="1:10" x14ac:dyDescent="0.2">
      <c r="A106" s="7">
        <v>98</v>
      </c>
      <c r="B106" s="12" t="s">
        <v>197</v>
      </c>
      <c r="C106" s="13" t="s">
        <v>198</v>
      </c>
      <c r="D106" s="88">
        <f t="shared" si="4"/>
        <v>0</v>
      </c>
      <c r="E106" s="10">
        <v>0</v>
      </c>
      <c r="F106" s="10">
        <v>0</v>
      </c>
      <c r="G106" s="10">
        <v>0</v>
      </c>
      <c r="H106" s="10">
        <v>0</v>
      </c>
      <c r="I106" s="67"/>
      <c r="J106" s="67"/>
    </row>
    <row r="107" spans="1:10" x14ac:dyDescent="0.2">
      <c r="A107" s="7">
        <v>99</v>
      </c>
      <c r="B107" s="12" t="s">
        <v>199</v>
      </c>
      <c r="C107" s="13" t="s">
        <v>200</v>
      </c>
      <c r="D107" s="88">
        <f t="shared" si="4"/>
        <v>0</v>
      </c>
      <c r="E107" s="10">
        <v>0</v>
      </c>
      <c r="F107" s="10">
        <v>0</v>
      </c>
      <c r="G107" s="10">
        <v>0</v>
      </c>
      <c r="H107" s="10">
        <v>0</v>
      </c>
      <c r="I107" s="67"/>
      <c r="J107" s="67"/>
    </row>
    <row r="108" spans="1:10" x14ac:dyDescent="0.2">
      <c r="A108" s="7">
        <v>100</v>
      </c>
      <c r="B108" s="11" t="s">
        <v>201</v>
      </c>
      <c r="C108" s="15" t="s">
        <v>202</v>
      </c>
      <c r="D108" s="89">
        <f t="shared" si="4"/>
        <v>0</v>
      </c>
      <c r="E108" s="10">
        <v>0</v>
      </c>
      <c r="F108" s="10">
        <v>0</v>
      </c>
      <c r="G108" s="10">
        <v>0</v>
      </c>
      <c r="H108" s="10">
        <v>0</v>
      </c>
      <c r="I108" s="67"/>
      <c r="J108" s="67"/>
    </row>
    <row r="109" spans="1:10" x14ac:dyDescent="0.2">
      <c r="A109" s="7">
        <v>101</v>
      </c>
      <c r="B109" s="11" t="s">
        <v>203</v>
      </c>
      <c r="C109" s="9" t="s">
        <v>204</v>
      </c>
      <c r="D109" s="87">
        <f t="shared" si="4"/>
        <v>0</v>
      </c>
      <c r="E109" s="10">
        <v>0</v>
      </c>
      <c r="F109" s="10">
        <v>0</v>
      </c>
      <c r="G109" s="10">
        <v>0</v>
      </c>
      <c r="H109" s="10">
        <v>0</v>
      </c>
      <c r="I109" s="67"/>
      <c r="J109" s="67"/>
    </row>
    <row r="110" spans="1:10" x14ac:dyDescent="0.2">
      <c r="A110" s="7">
        <v>102</v>
      </c>
      <c r="B110" s="8" t="s">
        <v>205</v>
      </c>
      <c r="C110" s="9" t="s">
        <v>206</v>
      </c>
      <c r="D110" s="87">
        <f t="shared" si="4"/>
        <v>0</v>
      </c>
      <c r="E110" s="10">
        <v>0</v>
      </c>
      <c r="F110" s="10">
        <v>0</v>
      </c>
      <c r="G110" s="10">
        <v>0</v>
      </c>
      <c r="H110" s="10">
        <v>0</v>
      </c>
      <c r="I110" s="67"/>
      <c r="J110" s="67"/>
    </row>
    <row r="111" spans="1:10" x14ac:dyDescent="0.2">
      <c r="A111" s="7">
        <v>103</v>
      </c>
      <c r="B111" s="8" t="s">
        <v>207</v>
      </c>
      <c r="C111" s="9" t="s">
        <v>208</v>
      </c>
      <c r="D111" s="87">
        <f t="shared" si="4"/>
        <v>0</v>
      </c>
      <c r="E111" s="10">
        <v>0</v>
      </c>
      <c r="F111" s="10">
        <v>0</v>
      </c>
      <c r="G111" s="10">
        <v>0</v>
      </c>
      <c r="H111" s="10">
        <v>0</v>
      </c>
      <c r="I111" s="67"/>
      <c r="J111" s="67"/>
    </row>
    <row r="112" spans="1:10" x14ac:dyDescent="0.2">
      <c r="A112" s="7">
        <v>104</v>
      </c>
      <c r="B112" s="12" t="s">
        <v>209</v>
      </c>
      <c r="C112" s="13" t="s">
        <v>210</v>
      </c>
      <c r="D112" s="88">
        <f t="shared" si="4"/>
        <v>0</v>
      </c>
      <c r="E112" s="10">
        <v>0</v>
      </c>
      <c r="F112" s="10">
        <v>0</v>
      </c>
      <c r="G112" s="10">
        <v>0</v>
      </c>
      <c r="H112" s="10">
        <v>0</v>
      </c>
      <c r="I112" s="67"/>
      <c r="J112" s="67"/>
    </row>
    <row r="113" spans="1:10" x14ac:dyDescent="0.2">
      <c r="A113" s="7">
        <v>105</v>
      </c>
      <c r="B113" s="14" t="s">
        <v>211</v>
      </c>
      <c r="C113" s="15" t="s">
        <v>212</v>
      </c>
      <c r="D113" s="89">
        <f t="shared" si="4"/>
        <v>0</v>
      </c>
      <c r="E113" s="10">
        <v>0</v>
      </c>
      <c r="F113" s="10">
        <v>0</v>
      </c>
      <c r="G113" s="10">
        <v>0</v>
      </c>
      <c r="H113" s="10">
        <v>0</v>
      </c>
      <c r="I113" s="67"/>
      <c r="J113" s="67"/>
    </row>
    <row r="114" spans="1:10" x14ac:dyDescent="0.2">
      <c r="A114" s="7">
        <v>106</v>
      </c>
      <c r="B114" s="8" t="s">
        <v>213</v>
      </c>
      <c r="C114" s="9" t="s">
        <v>214</v>
      </c>
      <c r="D114" s="87">
        <f t="shared" si="4"/>
        <v>0</v>
      </c>
      <c r="E114" s="10">
        <v>0</v>
      </c>
      <c r="F114" s="10">
        <v>0</v>
      </c>
      <c r="G114" s="10">
        <v>0</v>
      </c>
      <c r="H114" s="10">
        <v>0</v>
      </c>
      <c r="I114" s="67"/>
      <c r="J114" s="67"/>
    </row>
    <row r="115" spans="1:10" x14ac:dyDescent="0.2">
      <c r="A115" s="7">
        <v>107</v>
      </c>
      <c r="B115" s="11" t="s">
        <v>215</v>
      </c>
      <c r="C115" s="9" t="s">
        <v>216</v>
      </c>
      <c r="D115" s="87">
        <f t="shared" si="4"/>
        <v>1044750</v>
      </c>
      <c r="E115" s="10">
        <v>0</v>
      </c>
      <c r="F115" s="10">
        <v>0</v>
      </c>
      <c r="G115" s="10">
        <v>0</v>
      </c>
      <c r="H115" s="10">
        <v>1044750</v>
      </c>
      <c r="I115" s="67"/>
      <c r="J115" s="67"/>
    </row>
    <row r="116" spans="1:10" x14ac:dyDescent="0.2">
      <c r="A116" s="7">
        <v>108</v>
      </c>
      <c r="B116" s="12" t="s">
        <v>217</v>
      </c>
      <c r="C116" s="13" t="s">
        <v>218</v>
      </c>
      <c r="D116" s="88">
        <f t="shared" si="4"/>
        <v>0</v>
      </c>
      <c r="E116" s="10">
        <v>0</v>
      </c>
      <c r="F116" s="10">
        <v>0</v>
      </c>
      <c r="G116" s="10">
        <v>0</v>
      </c>
      <c r="H116" s="10">
        <v>0</v>
      </c>
      <c r="I116" s="67"/>
      <c r="J116" s="67"/>
    </row>
    <row r="117" spans="1:10" ht="12" customHeight="1" x14ac:dyDescent="0.2">
      <c r="A117" s="7">
        <v>109</v>
      </c>
      <c r="B117" s="12" t="s">
        <v>219</v>
      </c>
      <c r="C117" s="13" t="s">
        <v>220</v>
      </c>
      <c r="D117" s="88">
        <f t="shared" si="4"/>
        <v>0</v>
      </c>
      <c r="E117" s="10">
        <v>0</v>
      </c>
      <c r="F117" s="10">
        <v>0</v>
      </c>
      <c r="G117" s="10">
        <v>0</v>
      </c>
      <c r="H117" s="10">
        <v>0</v>
      </c>
      <c r="I117" s="67"/>
      <c r="J117" s="67"/>
    </row>
    <row r="118" spans="1:10" x14ac:dyDescent="0.2">
      <c r="A118" s="7">
        <v>110</v>
      </c>
      <c r="B118" s="8" t="s">
        <v>221</v>
      </c>
      <c r="C118" s="9" t="s">
        <v>222</v>
      </c>
      <c r="D118" s="87">
        <f t="shared" si="4"/>
        <v>0</v>
      </c>
      <c r="E118" s="10">
        <v>0</v>
      </c>
      <c r="F118" s="10">
        <v>0</v>
      </c>
      <c r="G118" s="10">
        <v>0</v>
      </c>
      <c r="H118" s="10">
        <v>0</v>
      </c>
      <c r="I118" s="67"/>
      <c r="J118" s="67"/>
    </row>
    <row r="119" spans="1:10" x14ac:dyDescent="0.2">
      <c r="A119" s="7">
        <v>111</v>
      </c>
      <c r="B119" s="11" t="s">
        <v>223</v>
      </c>
      <c r="C119" s="9" t="s">
        <v>224</v>
      </c>
      <c r="D119" s="87">
        <f t="shared" si="4"/>
        <v>0</v>
      </c>
      <c r="E119" s="10">
        <v>0</v>
      </c>
      <c r="F119" s="10">
        <v>0</v>
      </c>
      <c r="G119" s="10">
        <v>0</v>
      </c>
      <c r="H119" s="10">
        <v>0</v>
      </c>
      <c r="I119" s="67"/>
      <c r="J119" s="67"/>
    </row>
    <row r="120" spans="1:10" x14ac:dyDescent="0.2">
      <c r="A120" s="7">
        <v>112</v>
      </c>
      <c r="B120" s="8" t="s">
        <v>225</v>
      </c>
      <c r="C120" s="13" t="s">
        <v>226</v>
      </c>
      <c r="D120" s="88">
        <f t="shared" si="4"/>
        <v>0</v>
      </c>
      <c r="E120" s="10">
        <v>0</v>
      </c>
      <c r="F120" s="10">
        <v>0</v>
      </c>
      <c r="G120" s="10">
        <v>0</v>
      </c>
      <c r="H120" s="10">
        <v>0</v>
      </c>
      <c r="I120" s="67"/>
      <c r="J120" s="67"/>
    </row>
    <row r="121" spans="1:10" x14ac:dyDescent="0.2">
      <c r="A121" s="7">
        <v>113</v>
      </c>
      <c r="B121" s="8" t="s">
        <v>227</v>
      </c>
      <c r="C121" s="9" t="s">
        <v>228</v>
      </c>
      <c r="D121" s="87">
        <f t="shared" si="4"/>
        <v>0</v>
      </c>
      <c r="E121" s="10">
        <v>0</v>
      </c>
      <c r="F121" s="10">
        <v>0</v>
      </c>
      <c r="G121" s="10">
        <v>0</v>
      </c>
      <c r="H121" s="10">
        <v>0</v>
      </c>
      <c r="I121" s="67"/>
      <c r="J121" s="67"/>
    </row>
    <row r="122" spans="1:10" x14ac:dyDescent="0.2">
      <c r="A122" s="7">
        <v>114</v>
      </c>
      <c r="B122" s="12" t="s">
        <v>229</v>
      </c>
      <c r="C122" s="13" t="s">
        <v>230</v>
      </c>
      <c r="D122" s="88">
        <f t="shared" si="4"/>
        <v>0</v>
      </c>
      <c r="E122" s="10">
        <v>0</v>
      </c>
      <c r="F122" s="10">
        <v>0</v>
      </c>
      <c r="G122" s="10">
        <v>0</v>
      </c>
      <c r="H122" s="10">
        <v>0</v>
      </c>
      <c r="I122" s="67"/>
      <c r="J122" s="67"/>
    </row>
    <row r="123" spans="1:10" ht="13.5" customHeight="1" x14ac:dyDescent="0.2">
      <c r="A123" s="7">
        <v>115</v>
      </c>
      <c r="B123" s="12" t="s">
        <v>231</v>
      </c>
      <c r="C123" s="13" t="s">
        <v>232</v>
      </c>
      <c r="D123" s="88">
        <f t="shared" si="4"/>
        <v>0</v>
      </c>
      <c r="E123" s="10">
        <v>0</v>
      </c>
      <c r="F123" s="10">
        <v>0</v>
      </c>
      <c r="G123" s="10">
        <v>0</v>
      </c>
      <c r="H123" s="10">
        <v>0</v>
      </c>
      <c r="I123" s="67"/>
      <c r="J123" s="67"/>
    </row>
    <row r="124" spans="1:10" x14ac:dyDescent="0.2">
      <c r="A124" s="7">
        <v>116</v>
      </c>
      <c r="B124" s="12" t="s">
        <v>233</v>
      </c>
      <c r="C124" s="13" t="s">
        <v>234</v>
      </c>
      <c r="D124" s="88">
        <f t="shared" si="4"/>
        <v>0</v>
      </c>
      <c r="E124" s="10">
        <v>0</v>
      </c>
      <c r="F124" s="10">
        <v>0</v>
      </c>
      <c r="G124" s="10">
        <v>0</v>
      </c>
      <c r="H124" s="10">
        <v>0</v>
      </c>
      <c r="I124" s="67"/>
      <c r="J124" s="67"/>
    </row>
    <row r="125" spans="1:10" x14ac:dyDescent="0.2">
      <c r="A125" s="7">
        <v>117</v>
      </c>
      <c r="B125" s="12" t="s">
        <v>235</v>
      </c>
      <c r="C125" s="13" t="s">
        <v>236</v>
      </c>
      <c r="D125" s="88">
        <f t="shared" si="4"/>
        <v>0</v>
      </c>
      <c r="E125" s="10">
        <v>0</v>
      </c>
      <c r="F125" s="10">
        <v>0</v>
      </c>
      <c r="G125" s="10">
        <v>0</v>
      </c>
      <c r="H125" s="10">
        <v>0</v>
      </c>
      <c r="I125" s="67"/>
      <c r="J125" s="67"/>
    </row>
    <row r="126" spans="1:10" x14ac:dyDescent="0.2">
      <c r="A126" s="7">
        <v>118</v>
      </c>
      <c r="B126" s="12" t="s">
        <v>237</v>
      </c>
      <c r="C126" s="13" t="s">
        <v>238</v>
      </c>
      <c r="D126" s="88">
        <f t="shared" si="4"/>
        <v>0</v>
      </c>
      <c r="E126" s="10">
        <v>0</v>
      </c>
      <c r="F126" s="10">
        <v>0</v>
      </c>
      <c r="G126" s="10">
        <v>0</v>
      </c>
      <c r="H126" s="10">
        <v>0</v>
      </c>
      <c r="I126" s="67"/>
      <c r="J126" s="67"/>
    </row>
    <row r="127" spans="1:10" ht="12.75" customHeight="1" x14ac:dyDescent="0.2">
      <c r="A127" s="7">
        <v>119</v>
      </c>
      <c r="B127" s="12" t="s">
        <v>239</v>
      </c>
      <c r="C127" s="13" t="s">
        <v>240</v>
      </c>
      <c r="D127" s="88">
        <f t="shared" si="4"/>
        <v>0</v>
      </c>
      <c r="E127" s="10">
        <v>0</v>
      </c>
      <c r="F127" s="10">
        <v>0</v>
      </c>
      <c r="G127" s="10">
        <v>0</v>
      </c>
      <c r="H127" s="10">
        <v>0</v>
      </c>
      <c r="I127" s="67"/>
      <c r="J127" s="67"/>
    </row>
    <row r="128" spans="1:10" x14ac:dyDescent="0.2">
      <c r="A128" s="7">
        <v>120</v>
      </c>
      <c r="B128" s="22" t="s">
        <v>241</v>
      </c>
      <c r="C128" s="23" t="s">
        <v>242</v>
      </c>
      <c r="D128" s="93">
        <f t="shared" si="4"/>
        <v>0</v>
      </c>
      <c r="E128" s="10">
        <v>0</v>
      </c>
      <c r="F128" s="10">
        <v>0</v>
      </c>
      <c r="G128" s="10">
        <v>0</v>
      </c>
      <c r="H128" s="10">
        <v>0</v>
      </c>
      <c r="I128" s="67"/>
      <c r="J128" s="67"/>
    </row>
    <row r="129" spans="1:10" x14ac:dyDescent="0.2">
      <c r="A129" s="7">
        <v>121</v>
      </c>
      <c r="B129" s="11" t="s">
        <v>243</v>
      </c>
      <c r="C129" s="9" t="s">
        <v>244</v>
      </c>
      <c r="D129" s="87">
        <f t="shared" si="4"/>
        <v>0</v>
      </c>
      <c r="E129" s="10">
        <v>0</v>
      </c>
      <c r="F129" s="10">
        <v>0</v>
      </c>
      <c r="G129" s="10">
        <v>0</v>
      </c>
      <c r="H129" s="10">
        <v>0</v>
      </c>
      <c r="I129" s="67"/>
      <c r="J129" s="67"/>
    </row>
    <row r="130" spans="1:10" x14ac:dyDescent="0.2">
      <c r="A130" s="7">
        <v>122</v>
      </c>
      <c r="B130" s="12" t="s">
        <v>245</v>
      </c>
      <c r="C130" s="13" t="s">
        <v>246</v>
      </c>
      <c r="D130" s="88">
        <f t="shared" si="4"/>
        <v>0</v>
      </c>
      <c r="E130" s="10">
        <v>0</v>
      </c>
      <c r="F130" s="10">
        <v>0</v>
      </c>
      <c r="G130" s="10">
        <v>0</v>
      </c>
      <c r="H130" s="10">
        <v>0</v>
      </c>
      <c r="I130" s="67"/>
      <c r="J130" s="67"/>
    </row>
    <row r="131" spans="1:10" x14ac:dyDescent="0.2">
      <c r="A131" s="7">
        <v>123</v>
      </c>
      <c r="B131" s="8" t="s">
        <v>247</v>
      </c>
      <c r="C131" s="24" t="s">
        <v>248</v>
      </c>
      <c r="D131" s="88">
        <f t="shared" si="4"/>
        <v>0</v>
      </c>
      <c r="E131" s="10">
        <v>0</v>
      </c>
      <c r="F131" s="10">
        <v>0</v>
      </c>
      <c r="G131" s="10">
        <v>0</v>
      </c>
      <c r="H131" s="10">
        <v>0</v>
      </c>
      <c r="I131" s="67"/>
      <c r="J131" s="67"/>
    </row>
    <row r="132" spans="1:10" ht="24" x14ac:dyDescent="0.2">
      <c r="A132" s="7">
        <v>124</v>
      </c>
      <c r="B132" s="12" t="s">
        <v>249</v>
      </c>
      <c r="C132" s="13" t="s">
        <v>250</v>
      </c>
      <c r="D132" s="88">
        <f t="shared" si="4"/>
        <v>0</v>
      </c>
      <c r="E132" s="10">
        <v>0</v>
      </c>
      <c r="F132" s="10">
        <v>0</v>
      </c>
      <c r="G132" s="10">
        <v>0</v>
      </c>
      <c r="H132" s="10">
        <v>0</v>
      </c>
      <c r="I132" s="67"/>
      <c r="J132" s="67"/>
    </row>
    <row r="133" spans="1:10" ht="21.75" customHeight="1" x14ac:dyDescent="0.2">
      <c r="A133" s="7">
        <v>125</v>
      </c>
      <c r="B133" s="12" t="s">
        <v>251</v>
      </c>
      <c r="C133" s="13" t="s">
        <v>252</v>
      </c>
      <c r="D133" s="88">
        <f t="shared" si="4"/>
        <v>0</v>
      </c>
      <c r="E133" s="10">
        <v>0</v>
      </c>
      <c r="F133" s="10">
        <v>0</v>
      </c>
      <c r="G133" s="10">
        <v>0</v>
      </c>
      <c r="H133" s="10">
        <v>0</v>
      </c>
      <c r="I133" s="67"/>
      <c r="J133" s="67"/>
    </row>
    <row r="134" spans="1:10" x14ac:dyDescent="0.2">
      <c r="A134" s="7">
        <v>126</v>
      </c>
      <c r="B134" s="11" t="s">
        <v>253</v>
      </c>
      <c r="C134" s="13" t="s">
        <v>254</v>
      </c>
      <c r="D134" s="88">
        <f t="shared" si="4"/>
        <v>0</v>
      </c>
      <c r="E134" s="10">
        <v>0</v>
      </c>
      <c r="F134" s="10">
        <v>0</v>
      </c>
      <c r="G134" s="10">
        <v>0</v>
      </c>
      <c r="H134" s="10">
        <v>0</v>
      </c>
      <c r="I134" s="67"/>
      <c r="J134" s="67"/>
    </row>
    <row r="135" spans="1:10" x14ac:dyDescent="0.2">
      <c r="A135" s="7">
        <v>127</v>
      </c>
      <c r="B135" s="14" t="s">
        <v>255</v>
      </c>
      <c r="C135" s="15" t="s">
        <v>256</v>
      </c>
      <c r="D135" s="89">
        <f t="shared" si="4"/>
        <v>0</v>
      </c>
      <c r="E135" s="10">
        <v>0</v>
      </c>
      <c r="F135" s="10">
        <v>0</v>
      </c>
      <c r="G135" s="10">
        <v>0</v>
      </c>
      <c r="H135" s="10">
        <v>0</v>
      </c>
      <c r="I135" s="67"/>
      <c r="J135" s="67"/>
    </row>
    <row r="136" spans="1:10" x14ac:dyDescent="0.2">
      <c r="A136" s="7">
        <v>128</v>
      </c>
      <c r="B136" s="12" t="s">
        <v>257</v>
      </c>
      <c r="C136" s="13" t="s">
        <v>258</v>
      </c>
      <c r="D136" s="88">
        <f t="shared" si="4"/>
        <v>0</v>
      </c>
      <c r="E136" s="10">
        <v>0</v>
      </c>
      <c r="F136" s="10">
        <v>0</v>
      </c>
      <c r="G136" s="10">
        <v>0</v>
      </c>
      <c r="H136" s="10">
        <v>0</v>
      </c>
      <c r="I136" s="67"/>
      <c r="J136" s="67"/>
    </row>
    <row r="137" spans="1:10" ht="24" customHeight="1" x14ac:dyDescent="0.2">
      <c r="A137" s="7">
        <v>129</v>
      </c>
      <c r="B137" s="8" t="s">
        <v>259</v>
      </c>
      <c r="C137" s="9" t="s">
        <v>260</v>
      </c>
      <c r="D137" s="87">
        <f t="shared" si="4"/>
        <v>0</v>
      </c>
      <c r="E137" s="10">
        <v>0</v>
      </c>
      <c r="F137" s="10">
        <v>0</v>
      </c>
      <c r="G137" s="10">
        <v>0</v>
      </c>
      <c r="H137" s="10">
        <v>0</v>
      </c>
      <c r="I137" s="67"/>
      <c r="J137" s="67"/>
    </row>
    <row r="138" spans="1:10" x14ac:dyDescent="0.2">
      <c r="A138" s="7">
        <v>130</v>
      </c>
      <c r="B138" s="11" t="s">
        <v>261</v>
      </c>
      <c r="C138" s="9" t="s">
        <v>262</v>
      </c>
      <c r="D138" s="87">
        <f t="shared" ref="D138:D156" si="5">E138+F138+G138+H138</f>
        <v>0</v>
      </c>
      <c r="E138" s="10">
        <v>0</v>
      </c>
      <c r="F138" s="10">
        <v>0</v>
      </c>
      <c r="G138" s="10">
        <v>0</v>
      </c>
      <c r="H138" s="10">
        <v>0</v>
      </c>
      <c r="I138" s="67"/>
      <c r="J138" s="67"/>
    </row>
    <row r="139" spans="1:10" x14ac:dyDescent="0.2">
      <c r="A139" s="7">
        <v>131</v>
      </c>
      <c r="B139" s="12" t="s">
        <v>263</v>
      </c>
      <c r="C139" s="13" t="s">
        <v>264</v>
      </c>
      <c r="D139" s="88">
        <f t="shared" si="5"/>
        <v>0</v>
      </c>
      <c r="E139" s="10">
        <v>0</v>
      </c>
      <c r="F139" s="10">
        <v>0</v>
      </c>
      <c r="G139" s="10">
        <v>0</v>
      </c>
      <c r="H139" s="10">
        <v>0</v>
      </c>
      <c r="I139" s="67"/>
      <c r="J139" s="67"/>
    </row>
    <row r="140" spans="1:10" x14ac:dyDescent="0.2">
      <c r="A140" s="7">
        <v>132</v>
      </c>
      <c r="B140" s="12" t="s">
        <v>265</v>
      </c>
      <c r="C140" s="13" t="s">
        <v>266</v>
      </c>
      <c r="D140" s="88">
        <f t="shared" si="5"/>
        <v>0</v>
      </c>
      <c r="E140" s="10">
        <v>0</v>
      </c>
      <c r="F140" s="10">
        <v>0</v>
      </c>
      <c r="G140" s="10">
        <v>0</v>
      </c>
      <c r="H140" s="10">
        <v>0</v>
      </c>
      <c r="I140" s="67"/>
      <c r="J140" s="67"/>
    </row>
    <row r="141" spans="1:10" ht="13.5" customHeight="1" x14ac:dyDescent="0.2">
      <c r="A141" s="7">
        <v>133</v>
      </c>
      <c r="B141" s="12" t="s">
        <v>267</v>
      </c>
      <c r="C141" s="13" t="s">
        <v>268</v>
      </c>
      <c r="D141" s="88">
        <f t="shared" si="5"/>
        <v>8598831</v>
      </c>
      <c r="E141" s="10">
        <v>8598831</v>
      </c>
      <c r="F141" s="10">
        <v>0</v>
      </c>
      <c r="G141" s="10">
        <v>0</v>
      </c>
      <c r="H141" s="10">
        <v>0</v>
      </c>
      <c r="I141" s="67"/>
      <c r="J141" s="67"/>
    </row>
    <row r="142" spans="1:10" x14ac:dyDescent="0.2">
      <c r="A142" s="7">
        <v>134</v>
      </c>
      <c r="B142" s="12" t="s">
        <v>269</v>
      </c>
      <c r="C142" s="13" t="s">
        <v>270</v>
      </c>
      <c r="D142" s="88">
        <f t="shared" si="5"/>
        <v>14583328</v>
      </c>
      <c r="E142" s="10">
        <v>14236500</v>
      </c>
      <c r="F142" s="10">
        <v>346828</v>
      </c>
      <c r="G142" s="10">
        <v>0</v>
      </c>
      <c r="H142" s="10">
        <v>0</v>
      </c>
      <c r="I142" s="67"/>
      <c r="J142" s="67"/>
    </row>
    <row r="143" spans="1:10" x14ac:dyDescent="0.2">
      <c r="A143" s="7">
        <v>135</v>
      </c>
      <c r="B143" s="12" t="s">
        <v>271</v>
      </c>
      <c r="C143" s="13" t="s">
        <v>272</v>
      </c>
      <c r="D143" s="88">
        <f t="shared" si="5"/>
        <v>2867010</v>
      </c>
      <c r="E143" s="10">
        <v>2867010</v>
      </c>
      <c r="F143" s="10">
        <v>0</v>
      </c>
      <c r="G143" s="10">
        <v>0</v>
      </c>
      <c r="H143" s="10">
        <v>0</v>
      </c>
      <c r="I143" s="67"/>
      <c r="J143" s="67"/>
    </row>
    <row r="144" spans="1:10" x14ac:dyDescent="0.2">
      <c r="A144" s="7">
        <v>136</v>
      </c>
      <c r="B144" s="8" t="s">
        <v>273</v>
      </c>
      <c r="C144" s="9" t="s">
        <v>274</v>
      </c>
      <c r="D144" s="87">
        <f t="shared" si="5"/>
        <v>0</v>
      </c>
      <c r="E144" s="10">
        <v>0</v>
      </c>
      <c r="F144" s="10">
        <v>0</v>
      </c>
      <c r="G144" s="10">
        <v>0</v>
      </c>
      <c r="H144" s="10">
        <v>0</v>
      </c>
      <c r="I144" s="67"/>
      <c r="J144" s="67"/>
    </row>
    <row r="145" spans="1:10" ht="10.5" customHeight="1" x14ac:dyDescent="0.2">
      <c r="A145" s="7">
        <v>137</v>
      </c>
      <c r="B145" s="12" t="s">
        <v>275</v>
      </c>
      <c r="C145" s="13" t="s">
        <v>276</v>
      </c>
      <c r="D145" s="88">
        <f t="shared" si="5"/>
        <v>0</v>
      </c>
      <c r="E145" s="28">
        <v>0</v>
      </c>
      <c r="F145" s="28">
        <v>0</v>
      </c>
      <c r="G145" s="28">
        <v>0</v>
      </c>
      <c r="H145" s="28">
        <v>0</v>
      </c>
      <c r="I145" s="67"/>
      <c r="J145" s="67"/>
    </row>
    <row r="146" spans="1:10" x14ac:dyDescent="0.2">
      <c r="A146" s="7">
        <v>138</v>
      </c>
      <c r="B146" s="8" t="s">
        <v>277</v>
      </c>
      <c r="C146" s="13" t="s">
        <v>278</v>
      </c>
      <c r="D146" s="88">
        <f t="shared" si="5"/>
        <v>0</v>
      </c>
      <c r="E146" s="10">
        <v>0</v>
      </c>
      <c r="F146" s="10">
        <v>0</v>
      </c>
      <c r="G146" s="10">
        <v>0</v>
      </c>
      <c r="H146" s="10">
        <v>0</v>
      </c>
      <c r="I146" s="67"/>
      <c r="J146" s="67"/>
    </row>
    <row r="147" spans="1:10" x14ac:dyDescent="0.2">
      <c r="A147" s="7">
        <v>139</v>
      </c>
      <c r="B147" s="14" t="s">
        <v>279</v>
      </c>
      <c r="C147" s="15" t="s">
        <v>280</v>
      </c>
      <c r="D147" s="89">
        <f t="shared" si="5"/>
        <v>8429250</v>
      </c>
      <c r="E147" s="10">
        <v>0</v>
      </c>
      <c r="F147" s="10">
        <v>0</v>
      </c>
      <c r="G147" s="10">
        <v>0</v>
      </c>
      <c r="H147" s="10">
        <v>8429250</v>
      </c>
      <c r="I147" s="67"/>
      <c r="J147" s="67"/>
    </row>
    <row r="148" spans="1:10" x14ac:dyDescent="0.2">
      <c r="A148" s="7">
        <v>140</v>
      </c>
      <c r="B148" s="12" t="s">
        <v>281</v>
      </c>
      <c r="C148" s="13" t="s">
        <v>282</v>
      </c>
      <c r="D148" s="88">
        <f t="shared" si="5"/>
        <v>5245650</v>
      </c>
      <c r="E148" s="10">
        <v>0</v>
      </c>
      <c r="F148" s="10">
        <v>0</v>
      </c>
      <c r="G148" s="10">
        <v>0</v>
      </c>
      <c r="H148" s="10">
        <v>5245650</v>
      </c>
      <c r="I148" s="67"/>
      <c r="J148" s="67"/>
    </row>
    <row r="149" spans="1:10" x14ac:dyDescent="0.2">
      <c r="A149" s="7">
        <v>141</v>
      </c>
      <c r="B149" s="12" t="s">
        <v>283</v>
      </c>
      <c r="C149" s="13" t="s">
        <v>284</v>
      </c>
      <c r="D149" s="88">
        <f t="shared" si="5"/>
        <v>0</v>
      </c>
      <c r="E149" s="10">
        <v>0</v>
      </c>
      <c r="F149" s="10">
        <v>0</v>
      </c>
      <c r="G149" s="10">
        <v>0</v>
      </c>
      <c r="H149" s="10">
        <v>0</v>
      </c>
      <c r="I149" s="67"/>
      <c r="J149" s="67"/>
    </row>
    <row r="150" spans="1:10" x14ac:dyDescent="0.2">
      <c r="A150" s="7">
        <v>142</v>
      </c>
      <c r="B150" s="12" t="s">
        <v>285</v>
      </c>
      <c r="C150" s="13" t="s">
        <v>286</v>
      </c>
      <c r="D150" s="88">
        <f t="shared" si="5"/>
        <v>0</v>
      </c>
      <c r="E150" s="10">
        <v>0</v>
      </c>
      <c r="F150" s="10">
        <v>0</v>
      </c>
      <c r="G150" s="10">
        <v>0</v>
      </c>
      <c r="H150" s="10">
        <v>0</v>
      </c>
      <c r="I150" s="67"/>
      <c r="J150" s="67"/>
    </row>
    <row r="151" spans="1:10" x14ac:dyDescent="0.2">
      <c r="A151" s="7">
        <v>143</v>
      </c>
      <c r="B151" s="14" t="s">
        <v>287</v>
      </c>
      <c r="C151" s="15" t="s">
        <v>288</v>
      </c>
      <c r="D151" s="89">
        <f t="shared" si="5"/>
        <v>0</v>
      </c>
      <c r="E151" s="10">
        <v>0</v>
      </c>
      <c r="F151" s="10">
        <v>0</v>
      </c>
      <c r="G151" s="10">
        <v>0</v>
      </c>
      <c r="H151" s="10">
        <v>0</v>
      </c>
      <c r="I151" s="67"/>
      <c r="J151" s="67"/>
    </row>
    <row r="152" spans="1:10" x14ac:dyDescent="0.2">
      <c r="A152" s="7">
        <v>144</v>
      </c>
      <c r="B152" s="11" t="s">
        <v>289</v>
      </c>
      <c r="C152" s="15" t="s">
        <v>290</v>
      </c>
      <c r="D152" s="89">
        <f t="shared" si="5"/>
        <v>0</v>
      </c>
      <c r="E152" s="10">
        <v>0</v>
      </c>
      <c r="F152" s="10">
        <v>0</v>
      </c>
      <c r="G152" s="10">
        <v>0</v>
      </c>
      <c r="H152" s="10">
        <v>0</v>
      </c>
      <c r="I152" s="67"/>
      <c r="J152" s="67"/>
    </row>
    <row r="153" spans="1:10" x14ac:dyDescent="0.2">
      <c r="A153" s="7">
        <v>145</v>
      </c>
      <c r="B153" s="12" t="s">
        <v>291</v>
      </c>
      <c r="C153" s="13" t="s">
        <v>292</v>
      </c>
      <c r="D153" s="88">
        <f t="shared" si="5"/>
        <v>0</v>
      </c>
      <c r="E153" s="10">
        <v>0</v>
      </c>
      <c r="F153" s="10">
        <v>0</v>
      </c>
      <c r="G153" s="10">
        <v>0</v>
      </c>
      <c r="H153" s="10">
        <v>0</v>
      </c>
      <c r="I153" s="67"/>
      <c r="J153" s="67"/>
    </row>
    <row r="154" spans="1:10" x14ac:dyDescent="0.2">
      <c r="A154" s="7">
        <v>146</v>
      </c>
      <c r="B154" s="8" t="s">
        <v>293</v>
      </c>
      <c r="C154" s="9" t="s">
        <v>294</v>
      </c>
      <c r="D154" s="87">
        <f t="shared" si="5"/>
        <v>0</v>
      </c>
      <c r="E154" s="10">
        <v>0</v>
      </c>
      <c r="F154" s="10">
        <v>0</v>
      </c>
      <c r="G154" s="10">
        <v>0</v>
      </c>
      <c r="H154" s="10">
        <v>0</v>
      </c>
      <c r="I154" s="67"/>
      <c r="J154" s="67"/>
    </row>
    <row r="155" spans="1:10" x14ac:dyDescent="0.2">
      <c r="A155" s="7">
        <v>147</v>
      </c>
      <c r="B155" s="8" t="s">
        <v>295</v>
      </c>
      <c r="C155" s="30" t="s">
        <v>296</v>
      </c>
      <c r="D155" s="87">
        <f t="shared" si="5"/>
        <v>0</v>
      </c>
      <c r="E155" s="10">
        <v>0</v>
      </c>
      <c r="F155" s="10">
        <v>0</v>
      </c>
      <c r="G155" s="10">
        <v>0</v>
      </c>
      <c r="H155" s="10">
        <v>0</v>
      </c>
      <c r="I155" s="67"/>
      <c r="J155" s="67"/>
    </row>
    <row r="156" spans="1:10" ht="12.75" x14ac:dyDescent="0.2">
      <c r="A156" s="7">
        <v>148</v>
      </c>
      <c r="B156" s="25" t="s">
        <v>297</v>
      </c>
      <c r="C156" s="26" t="s">
        <v>298</v>
      </c>
      <c r="D156" s="94">
        <f t="shared" si="5"/>
        <v>194060071</v>
      </c>
      <c r="E156" s="10">
        <v>0</v>
      </c>
      <c r="F156" s="10">
        <v>0</v>
      </c>
      <c r="G156" s="10">
        <v>194060071</v>
      </c>
      <c r="H156" s="10">
        <v>0</v>
      </c>
      <c r="I156" s="67"/>
      <c r="J156" s="67"/>
    </row>
    <row r="157" spans="1:10" x14ac:dyDescent="0.2">
      <c r="H157" s="67"/>
    </row>
    <row r="159" spans="1:10" x14ac:dyDescent="0.2">
      <c r="H159" s="67"/>
    </row>
  </sheetData>
  <mergeCells count="9">
    <mergeCell ref="A8:C8"/>
    <mergeCell ref="A4:A5"/>
    <mergeCell ref="B4:B5"/>
    <mergeCell ref="C4:C5"/>
    <mergeCell ref="A2:H2"/>
    <mergeCell ref="D4:D5"/>
    <mergeCell ref="E4:H4"/>
    <mergeCell ref="A6:C6"/>
    <mergeCell ref="A7:C7"/>
  </mergeCells>
  <pageMargins left="0.59055118110236227" right="0" top="0.19685039370078741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6"/>
  <sheetViews>
    <sheetView zoomScale="110" zoomScaleNormal="110" workbookViewId="0">
      <pane xSplit="4" ySplit="5" topLeftCell="E6" activePane="bottomRight" state="frozen"/>
      <selection activeCell="I27" sqref="I27"/>
      <selection pane="topRight" activeCell="I27" sqref="I27"/>
      <selection pane="bottomLeft" activeCell="I27" sqref="I27"/>
      <selection pane="bottomRight" activeCell="I27" sqref="I27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4.5703125" style="2" customWidth="1"/>
    <col min="4" max="4" width="11.28515625" style="67" customWidth="1"/>
    <col min="5" max="16384" width="9.140625" style="3"/>
  </cols>
  <sheetData>
    <row r="2" spans="1:4" ht="30" customHeight="1" x14ac:dyDescent="0.2">
      <c r="A2" s="247" t="s">
        <v>352</v>
      </c>
      <c r="B2" s="247"/>
      <c r="C2" s="247"/>
      <c r="D2" s="247"/>
    </row>
    <row r="3" spans="1:4" x14ac:dyDescent="0.2">
      <c r="C3" s="4"/>
      <c r="D3" s="67" t="s">
        <v>327</v>
      </c>
    </row>
    <row r="4" spans="1:4" s="5" customFormat="1" ht="24.75" customHeight="1" x14ac:dyDescent="0.2">
      <c r="A4" s="205" t="s">
        <v>0</v>
      </c>
      <c r="B4" s="205" t="s">
        <v>1</v>
      </c>
      <c r="C4" s="205" t="s">
        <v>2</v>
      </c>
      <c r="D4" s="46" t="s">
        <v>344</v>
      </c>
    </row>
    <row r="5" spans="1:4" ht="51.75" customHeight="1" x14ac:dyDescent="0.2">
      <c r="A5" s="206"/>
      <c r="B5" s="206"/>
      <c r="C5" s="206"/>
      <c r="D5" s="60" t="s">
        <v>345</v>
      </c>
    </row>
    <row r="6" spans="1:4" ht="12" customHeight="1" x14ac:dyDescent="0.2">
      <c r="A6" s="231" t="s">
        <v>300</v>
      </c>
      <c r="B6" s="231"/>
      <c r="C6" s="231"/>
      <c r="D6" s="27">
        <f>D7+D8</f>
        <v>1429517608</v>
      </c>
    </row>
    <row r="7" spans="1:4" ht="12" customHeight="1" x14ac:dyDescent="0.2">
      <c r="A7" s="227" t="s">
        <v>299</v>
      </c>
      <c r="B7" s="228"/>
      <c r="C7" s="229"/>
      <c r="D7" s="155">
        <v>6581945</v>
      </c>
    </row>
    <row r="8" spans="1:4" ht="12" customHeight="1" x14ac:dyDescent="0.2">
      <c r="A8" s="227" t="s">
        <v>364</v>
      </c>
      <c r="B8" s="228"/>
      <c r="C8" s="229"/>
      <c r="D8" s="27">
        <f>SUM(D9:D156)</f>
        <v>1422935663</v>
      </c>
    </row>
    <row r="9" spans="1:4" ht="12" customHeight="1" x14ac:dyDescent="0.2">
      <c r="A9" s="7">
        <v>1</v>
      </c>
      <c r="B9" s="8" t="s">
        <v>3</v>
      </c>
      <c r="C9" s="9" t="s">
        <v>4</v>
      </c>
      <c r="D9" s="10">
        <v>25612953</v>
      </c>
    </row>
    <row r="10" spans="1:4" x14ac:dyDescent="0.2">
      <c r="A10" s="7">
        <v>2</v>
      </c>
      <c r="B10" s="11" t="s">
        <v>5</v>
      </c>
      <c r="C10" s="9" t="s">
        <v>6</v>
      </c>
      <c r="D10" s="10">
        <v>20699565</v>
      </c>
    </row>
    <row r="11" spans="1:4" x14ac:dyDescent="0.2">
      <c r="A11" s="7">
        <v>3</v>
      </c>
      <c r="B11" s="12" t="s">
        <v>7</v>
      </c>
      <c r="C11" s="13" t="s">
        <v>8</v>
      </c>
      <c r="D11" s="10">
        <v>17415924</v>
      </c>
    </row>
    <row r="12" spans="1:4" ht="14.25" customHeight="1" x14ac:dyDescent="0.2">
      <c r="A12" s="7">
        <v>4</v>
      </c>
      <c r="B12" s="8" t="s">
        <v>9</v>
      </c>
      <c r="C12" s="9" t="s">
        <v>10</v>
      </c>
      <c r="D12" s="10">
        <v>30449842</v>
      </c>
    </row>
    <row r="13" spans="1:4" x14ac:dyDescent="0.2">
      <c r="A13" s="7">
        <v>5</v>
      </c>
      <c r="B13" s="8" t="s">
        <v>11</v>
      </c>
      <c r="C13" s="9" t="s">
        <v>12</v>
      </c>
      <c r="D13" s="10">
        <v>25500064</v>
      </c>
    </row>
    <row r="14" spans="1:4" x14ac:dyDescent="0.2">
      <c r="A14" s="7">
        <v>6</v>
      </c>
      <c r="B14" s="12" t="s">
        <v>13</v>
      </c>
      <c r="C14" s="13" t="s">
        <v>14</v>
      </c>
      <c r="D14" s="10">
        <v>2625393</v>
      </c>
    </row>
    <row r="15" spans="1:4" x14ac:dyDescent="0.2">
      <c r="A15" s="7">
        <v>7</v>
      </c>
      <c r="B15" s="14" t="s">
        <v>15</v>
      </c>
      <c r="C15" s="15" t="s">
        <v>16</v>
      </c>
      <c r="D15" s="10">
        <v>22555823</v>
      </c>
    </row>
    <row r="16" spans="1:4" x14ac:dyDescent="0.2">
      <c r="A16" s="7">
        <v>8</v>
      </c>
      <c r="B16" s="12" t="s">
        <v>17</v>
      </c>
      <c r="C16" s="13" t="s">
        <v>18</v>
      </c>
      <c r="D16" s="10">
        <v>23064238</v>
      </c>
    </row>
    <row r="17" spans="1:4" x14ac:dyDescent="0.2">
      <c r="A17" s="7">
        <v>9</v>
      </c>
      <c r="B17" s="12" t="s">
        <v>19</v>
      </c>
      <c r="C17" s="13" t="s">
        <v>20</v>
      </c>
      <c r="D17" s="10">
        <v>33375793</v>
      </c>
    </row>
    <row r="18" spans="1:4" x14ac:dyDescent="0.2">
      <c r="A18" s="7">
        <v>10</v>
      </c>
      <c r="B18" s="12" t="s">
        <v>21</v>
      </c>
      <c r="C18" s="13" t="s">
        <v>22</v>
      </c>
      <c r="D18" s="10">
        <v>23510740</v>
      </c>
    </row>
    <row r="19" spans="1:4" x14ac:dyDescent="0.2">
      <c r="A19" s="7">
        <v>11</v>
      </c>
      <c r="B19" s="12" t="s">
        <v>23</v>
      </c>
      <c r="C19" s="13" t="s">
        <v>24</v>
      </c>
      <c r="D19" s="10">
        <v>22280568</v>
      </c>
    </row>
    <row r="20" spans="1:4" x14ac:dyDescent="0.2">
      <c r="A20" s="7">
        <v>12</v>
      </c>
      <c r="B20" s="12" t="s">
        <v>25</v>
      </c>
      <c r="C20" s="13" t="s">
        <v>26</v>
      </c>
      <c r="D20" s="10">
        <v>34623201</v>
      </c>
    </row>
    <row r="21" spans="1:4" x14ac:dyDescent="0.2">
      <c r="A21" s="7">
        <v>13</v>
      </c>
      <c r="B21" s="8" t="s">
        <v>27</v>
      </c>
      <c r="C21" s="13" t="s">
        <v>28</v>
      </c>
      <c r="D21" s="10">
        <v>0</v>
      </c>
    </row>
    <row r="22" spans="1:4" x14ac:dyDescent="0.2">
      <c r="A22" s="7">
        <v>14</v>
      </c>
      <c r="B22" s="8" t="s">
        <v>29</v>
      </c>
      <c r="C22" s="9" t="s">
        <v>30</v>
      </c>
      <c r="D22" s="10">
        <v>0</v>
      </c>
    </row>
    <row r="23" spans="1:4" x14ac:dyDescent="0.2">
      <c r="A23" s="7">
        <v>15</v>
      </c>
      <c r="B23" s="12" t="s">
        <v>31</v>
      </c>
      <c r="C23" s="13" t="s">
        <v>32</v>
      </c>
      <c r="D23" s="10">
        <v>22007402</v>
      </c>
    </row>
    <row r="24" spans="1:4" x14ac:dyDescent="0.2">
      <c r="A24" s="7">
        <v>16</v>
      </c>
      <c r="B24" s="12" t="s">
        <v>33</v>
      </c>
      <c r="C24" s="13" t="s">
        <v>34</v>
      </c>
      <c r="D24" s="10">
        <v>42063087</v>
      </c>
    </row>
    <row r="25" spans="1:4" x14ac:dyDescent="0.2">
      <c r="A25" s="7">
        <v>17</v>
      </c>
      <c r="B25" s="12" t="s">
        <v>35</v>
      </c>
      <c r="C25" s="13" t="s">
        <v>36</v>
      </c>
      <c r="D25" s="10">
        <v>39933336</v>
      </c>
    </row>
    <row r="26" spans="1:4" x14ac:dyDescent="0.2">
      <c r="A26" s="7">
        <v>18</v>
      </c>
      <c r="B26" s="12" t="s">
        <v>37</v>
      </c>
      <c r="C26" s="13" t="s">
        <v>38</v>
      </c>
      <c r="D26" s="10">
        <v>28508306</v>
      </c>
    </row>
    <row r="27" spans="1:4" x14ac:dyDescent="0.2">
      <c r="A27" s="7">
        <v>19</v>
      </c>
      <c r="B27" s="8" t="s">
        <v>39</v>
      </c>
      <c r="C27" s="9" t="s">
        <v>40</v>
      </c>
      <c r="D27" s="10">
        <v>20386010</v>
      </c>
    </row>
    <row r="28" spans="1:4" x14ac:dyDescent="0.2">
      <c r="A28" s="7">
        <v>20</v>
      </c>
      <c r="B28" s="8" t="s">
        <v>41</v>
      </c>
      <c r="C28" s="9" t="s">
        <v>42</v>
      </c>
      <c r="D28" s="10">
        <v>15937715</v>
      </c>
    </row>
    <row r="29" spans="1:4" x14ac:dyDescent="0.2">
      <c r="A29" s="7">
        <v>21</v>
      </c>
      <c r="B29" s="8" t="s">
        <v>43</v>
      </c>
      <c r="C29" s="9" t="s">
        <v>44</v>
      </c>
      <c r="D29" s="10">
        <v>36148502</v>
      </c>
    </row>
    <row r="30" spans="1:4" x14ac:dyDescent="0.2">
      <c r="A30" s="7">
        <v>22</v>
      </c>
      <c r="B30" s="8" t="s">
        <v>45</v>
      </c>
      <c r="C30" s="9" t="s">
        <v>46</v>
      </c>
      <c r="D30" s="10">
        <v>815417</v>
      </c>
    </row>
    <row r="31" spans="1:4" x14ac:dyDescent="0.2">
      <c r="A31" s="7">
        <v>23</v>
      </c>
      <c r="B31" s="12" t="s">
        <v>47</v>
      </c>
      <c r="C31" s="13" t="s">
        <v>48</v>
      </c>
      <c r="D31" s="10">
        <v>0</v>
      </c>
    </row>
    <row r="32" spans="1:4" ht="12" customHeight="1" x14ac:dyDescent="0.2">
      <c r="A32" s="7">
        <v>24</v>
      </c>
      <c r="B32" s="12" t="s">
        <v>49</v>
      </c>
      <c r="C32" s="13" t="s">
        <v>50</v>
      </c>
      <c r="D32" s="10">
        <v>0</v>
      </c>
    </row>
    <row r="33" spans="1:4" ht="24" x14ac:dyDescent="0.2">
      <c r="A33" s="7">
        <v>25</v>
      </c>
      <c r="B33" s="12" t="s">
        <v>51</v>
      </c>
      <c r="C33" s="13" t="s">
        <v>52</v>
      </c>
      <c r="D33" s="10">
        <v>0</v>
      </c>
    </row>
    <row r="34" spans="1:4" x14ac:dyDescent="0.2">
      <c r="A34" s="7">
        <v>26</v>
      </c>
      <c r="B34" s="8" t="s">
        <v>53</v>
      </c>
      <c r="C34" s="15" t="s">
        <v>54</v>
      </c>
      <c r="D34" s="10">
        <v>0</v>
      </c>
    </row>
    <row r="35" spans="1:4" x14ac:dyDescent="0.2">
      <c r="A35" s="7">
        <v>27</v>
      </c>
      <c r="B35" s="12" t="s">
        <v>55</v>
      </c>
      <c r="C35" s="13" t="s">
        <v>56</v>
      </c>
      <c r="D35" s="10">
        <v>44443353</v>
      </c>
    </row>
    <row r="36" spans="1:4" ht="24" customHeight="1" x14ac:dyDescent="0.2">
      <c r="A36" s="7">
        <v>28</v>
      </c>
      <c r="B36" s="12" t="s">
        <v>57</v>
      </c>
      <c r="C36" s="13" t="s">
        <v>58</v>
      </c>
      <c r="D36" s="10">
        <v>0</v>
      </c>
    </row>
    <row r="37" spans="1:4" ht="12" customHeight="1" x14ac:dyDescent="0.2">
      <c r="A37" s="7">
        <v>29</v>
      </c>
      <c r="B37" s="8" t="s">
        <v>59</v>
      </c>
      <c r="C37" s="9" t="s">
        <v>60</v>
      </c>
      <c r="D37" s="10">
        <v>0</v>
      </c>
    </row>
    <row r="38" spans="1:4" x14ac:dyDescent="0.2">
      <c r="A38" s="7">
        <v>30</v>
      </c>
      <c r="B38" s="11" t="s">
        <v>61</v>
      </c>
      <c r="C38" s="15" t="s">
        <v>62</v>
      </c>
      <c r="D38" s="10">
        <v>0</v>
      </c>
    </row>
    <row r="39" spans="1:4" ht="24" x14ac:dyDescent="0.2">
      <c r="A39" s="7">
        <v>31</v>
      </c>
      <c r="B39" s="8" t="s">
        <v>63</v>
      </c>
      <c r="C39" s="9" t="s">
        <v>64</v>
      </c>
      <c r="D39" s="10">
        <v>0</v>
      </c>
    </row>
    <row r="40" spans="1:4" x14ac:dyDescent="0.2">
      <c r="A40" s="7">
        <v>32</v>
      </c>
      <c r="B40" s="12" t="s">
        <v>65</v>
      </c>
      <c r="C40" s="13" t="s">
        <v>66</v>
      </c>
      <c r="D40" s="10">
        <v>0</v>
      </c>
    </row>
    <row r="41" spans="1:4" x14ac:dyDescent="0.2">
      <c r="A41" s="7">
        <v>33</v>
      </c>
      <c r="B41" s="11" t="s">
        <v>67</v>
      </c>
      <c r="C41" s="9" t="s">
        <v>68</v>
      </c>
      <c r="D41" s="10">
        <v>26855341</v>
      </c>
    </row>
    <row r="42" spans="1:4" x14ac:dyDescent="0.2">
      <c r="A42" s="7">
        <v>34</v>
      </c>
      <c r="B42" s="14" t="s">
        <v>69</v>
      </c>
      <c r="C42" s="15" t="s">
        <v>70</v>
      </c>
      <c r="D42" s="10">
        <v>0</v>
      </c>
    </row>
    <row r="43" spans="1:4" x14ac:dyDescent="0.2">
      <c r="A43" s="7">
        <v>35</v>
      </c>
      <c r="B43" s="8" t="s">
        <v>71</v>
      </c>
      <c r="C43" s="9" t="s">
        <v>72</v>
      </c>
      <c r="D43" s="10">
        <v>0</v>
      </c>
    </row>
    <row r="44" spans="1:4" x14ac:dyDescent="0.2">
      <c r="A44" s="7">
        <v>36</v>
      </c>
      <c r="B44" s="11" t="s">
        <v>73</v>
      </c>
      <c r="C44" s="9" t="s">
        <v>74</v>
      </c>
      <c r="D44" s="10">
        <v>24576190</v>
      </c>
    </row>
    <row r="45" spans="1:4" x14ac:dyDescent="0.2">
      <c r="A45" s="7">
        <v>37</v>
      </c>
      <c r="B45" s="12" t="s">
        <v>75</v>
      </c>
      <c r="C45" s="13" t="s">
        <v>76</v>
      </c>
      <c r="D45" s="10">
        <v>23649549</v>
      </c>
    </row>
    <row r="46" spans="1:4" x14ac:dyDescent="0.2">
      <c r="A46" s="7">
        <v>38</v>
      </c>
      <c r="B46" s="11" t="s">
        <v>77</v>
      </c>
      <c r="C46" s="9" t="s">
        <v>78</v>
      </c>
      <c r="D46" s="10">
        <v>26894854</v>
      </c>
    </row>
    <row r="47" spans="1:4" x14ac:dyDescent="0.2">
      <c r="A47" s="7">
        <v>39</v>
      </c>
      <c r="B47" s="8" t="s">
        <v>79</v>
      </c>
      <c r="C47" s="9" t="s">
        <v>80</v>
      </c>
      <c r="D47" s="10">
        <v>31452621</v>
      </c>
    </row>
    <row r="48" spans="1:4" x14ac:dyDescent="0.2">
      <c r="A48" s="7">
        <v>40</v>
      </c>
      <c r="B48" s="16" t="s">
        <v>81</v>
      </c>
      <c r="C48" s="17" t="s">
        <v>82</v>
      </c>
      <c r="D48" s="10">
        <v>33255442</v>
      </c>
    </row>
    <row r="49" spans="1:4" x14ac:dyDescent="0.2">
      <c r="A49" s="7">
        <v>41</v>
      </c>
      <c r="B49" s="8" t="s">
        <v>83</v>
      </c>
      <c r="C49" s="9" t="s">
        <v>84</v>
      </c>
      <c r="D49" s="10">
        <v>27346850</v>
      </c>
    </row>
    <row r="50" spans="1:4" x14ac:dyDescent="0.2">
      <c r="A50" s="7">
        <v>42</v>
      </c>
      <c r="B50" s="14" t="s">
        <v>85</v>
      </c>
      <c r="C50" s="15" t="s">
        <v>86</v>
      </c>
      <c r="D50" s="10">
        <v>32981507</v>
      </c>
    </row>
    <row r="51" spans="1:4" x14ac:dyDescent="0.2">
      <c r="A51" s="7">
        <v>43</v>
      </c>
      <c r="B51" s="12" t="s">
        <v>87</v>
      </c>
      <c r="C51" s="13" t="s">
        <v>88</v>
      </c>
      <c r="D51" s="10">
        <v>21342524</v>
      </c>
    </row>
    <row r="52" spans="1:4" x14ac:dyDescent="0.2">
      <c r="A52" s="7">
        <v>44</v>
      </c>
      <c r="B52" s="11" t="s">
        <v>89</v>
      </c>
      <c r="C52" s="9" t="s">
        <v>90</v>
      </c>
      <c r="D52" s="10">
        <v>0</v>
      </c>
    </row>
    <row r="53" spans="1:4" x14ac:dyDescent="0.2">
      <c r="A53" s="7">
        <v>45</v>
      </c>
      <c r="B53" s="12" t="s">
        <v>91</v>
      </c>
      <c r="C53" s="13" t="s">
        <v>92</v>
      </c>
      <c r="D53" s="10">
        <v>0</v>
      </c>
    </row>
    <row r="54" spans="1:4" x14ac:dyDescent="0.2">
      <c r="A54" s="7">
        <v>46</v>
      </c>
      <c r="B54" s="8" t="s">
        <v>93</v>
      </c>
      <c r="C54" s="9" t="s">
        <v>94</v>
      </c>
      <c r="D54" s="10">
        <v>32045707</v>
      </c>
    </row>
    <row r="55" spans="1:4" ht="10.5" customHeight="1" x14ac:dyDescent="0.2">
      <c r="A55" s="7">
        <v>47</v>
      </c>
      <c r="B55" s="8" t="s">
        <v>95</v>
      </c>
      <c r="C55" s="9" t="s">
        <v>96</v>
      </c>
      <c r="D55" s="10">
        <v>17116472</v>
      </c>
    </row>
    <row r="56" spans="1:4" x14ac:dyDescent="0.2">
      <c r="A56" s="7">
        <v>48</v>
      </c>
      <c r="B56" s="18" t="s">
        <v>97</v>
      </c>
      <c r="C56" s="19" t="s">
        <v>98</v>
      </c>
      <c r="D56" s="10">
        <v>22263874</v>
      </c>
    </row>
    <row r="57" spans="1:4" x14ac:dyDescent="0.2">
      <c r="A57" s="7">
        <v>49</v>
      </c>
      <c r="B57" s="12" t="s">
        <v>99</v>
      </c>
      <c r="C57" s="13" t="s">
        <v>100</v>
      </c>
      <c r="D57" s="10">
        <v>36339607</v>
      </c>
    </row>
    <row r="58" spans="1:4" x14ac:dyDescent="0.2">
      <c r="A58" s="7">
        <v>50</v>
      </c>
      <c r="B58" s="11" t="s">
        <v>101</v>
      </c>
      <c r="C58" s="9" t="s">
        <v>102</v>
      </c>
      <c r="D58" s="10">
        <v>28940711</v>
      </c>
    </row>
    <row r="59" spans="1:4" ht="10.5" customHeight="1" x14ac:dyDescent="0.2">
      <c r="A59" s="7">
        <v>51</v>
      </c>
      <c r="B59" s="12" t="s">
        <v>103</v>
      </c>
      <c r="C59" s="13" t="s">
        <v>104</v>
      </c>
      <c r="D59" s="10">
        <v>19413831</v>
      </c>
    </row>
    <row r="60" spans="1:4" x14ac:dyDescent="0.2">
      <c r="A60" s="7">
        <v>52</v>
      </c>
      <c r="B60" s="11" t="s">
        <v>105</v>
      </c>
      <c r="C60" s="9" t="s">
        <v>106</v>
      </c>
      <c r="D60" s="10">
        <v>26406593</v>
      </c>
    </row>
    <row r="61" spans="1:4" x14ac:dyDescent="0.2">
      <c r="A61" s="7">
        <v>53</v>
      </c>
      <c r="B61" s="12" t="s">
        <v>107</v>
      </c>
      <c r="C61" s="13" t="s">
        <v>108</v>
      </c>
      <c r="D61" s="10">
        <v>26748986</v>
      </c>
    </row>
    <row r="62" spans="1:4" x14ac:dyDescent="0.2">
      <c r="A62" s="7">
        <v>54</v>
      </c>
      <c r="B62" s="12" t="s">
        <v>109</v>
      </c>
      <c r="C62" s="13" t="s">
        <v>110</v>
      </c>
      <c r="D62" s="10">
        <v>43626591</v>
      </c>
    </row>
    <row r="63" spans="1:4" x14ac:dyDescent="0.2">
      <c r="A63" s="7">
        <v>55</v>
      </c>
      <c r="B63" s="12" t="s">
        <v>111</v>
      </c>
      <c r="C63" s="13" t="s">
        <v>112</v>
      </c>
      <c r="D63" s="10">
        <v>30987430</v>
      </c>
    </row>
    <row r="64" spans="1:4" x14ac:dyDescent="0.2">
      <c r="A64" s="7">
        <v>56</v>
      </c>
      <c r="B64" s="12" t="s">
        <v>113</v>
      </c>
      <c r="C64" s="13" t="s">
        <v>114</v>
      </c>
      <c r="D64" s="10">
        <v>0</v>
      </c>
    </row>
    <row r="65" spans="1:4" x14ac:dyDescent="0.2">
      <c r="A65" s="7">
        <v>57</v>
      </c>
      <c r="B65" s="12" t="s">
        <v>115</v>
      </c>
      <c r="C65" s="13" t="s">
        <v>116</v>
      </c>
      <c r="D65" s="10">
        <v>0</v>
      </c>
    </row>
    <row r="66" spans="1:4" ht="17.25" customHeight="1" x14ac:dyDescent="0.2">
      <c r="A66" s="7">
        <v>58</v>
      </c>
      <c r="B66" s="12" t="s">
        <v>117</v>
      </c>
      <c r="C66" s="13" t="s">
        <v>118</v>
      </c>
      <c r="D66" s="10">
        <v>0</v>
      </c>
    </row>
    <row r="67" spans="1:4" ht="15" customHeight="1" x14ac:dyDescent="0.2">
      <c r="A67" s="7">
        <v>59</v>
      </c>
      <c r="B67" s="11" t="s">
        <v>119</v>
      </c>
      <c r="C67" s="13" t="s">
        <v>120</v>
      </c>
      <c r="D67" s="10">
        <v>0</v>
      </c>
    </row>
    <row r="68" spans="1:4" ht="16.5" customHeight="1" x14ac:dyDescent="0.2">
      <c r="A68" s="7">
        <v>60</v>
      </c>
      <c r="B68" s="14" t="s">
        <v>121</v>
      </c>
      <c r="C68" s="15" t="s">
        <v>122</v>
      </c>
      <c r="D68" s="10">
        <v>0</v>
      </c>
    </row>
    <row r="69" spans="1:4" ht="17.25" customHeight="1" x14ac:dyDescent="0.2">
      <c r="A69" s="7">
        <v>61</v>
      </c>
      <c r="B69" s="11" t="s">
        <v>123</v>
      </c>
      <c r="C69" s="13" t="s">
        <v>124</v>
      </c>
      <c r="D69" s="10">
        <v>0</v>
      </c>
    </row>
    <row r="70" spans="1:4" ht="12.75" customHeight="1" x14ac:dyDescent="0.2">
      <c r="A70" s="7">
        <v>62</v>
      </c>
      <c r="B70" s="12" t="s">
        <v>125</v>
      </c>
      <c r="C70" s="13" t="s">
        <v>126</v>
      </c>
      <c r="D70" s="10">
        <v>0</v>
      </c>
    </row>
    <row r="71" spans="1:4" ht="27.75" customHeight="1" x14ac:dyDescent="0.2">
      <c r="A71" s="7">
        <v>63</v>
      </c>
      <c r="B71" s="8" t="s">
        <v>127</v>
      </c>
      <c r="C71" s="13" t="s">
        <v>128</v>
      </c>
      <c r="D71" s="10">
        <v>0</v>
      </c>
    </row>
    <row r="72" spans="1:4" ht="24" x14ac:dyDescent="0.2">
      <c r="A72" s="7">
        <v>64</v>
      </c>
      <c r="B72" s="8" t="s">
        <v>129</v>
      </c>
      <c r="C72" s="13" t="s">
        <v>130</v>
      </c>
      <c r="D72" s="10">
        <v>0</v>
      </c>
    </row>
    <row r="73" spans="1:4" x14ac:dyDescent="0.2">
      <c r="A73" s="7">
        <v>65</v>
      </c>
      <c r="B73" s="11" t="s">
        <v>131</v>
      </c>
      <c r="C73" s="13" t="s">
        <v>132</v>
      </c>
      <c r="D73" s="10">
        <v>1828300</v>
      </c>
    </row>
    <row r="74" spans="1:4" x14ac:dyDescent="0.2">
      <c r="A74" s="7">
        <v>66</v>
      </c>
      <c r="B74" s="8" t="s">
        <v>133</v>
      </c>
      <c r="C74" s="13" t="s">
        <v>134</v>
      </c>
      <c r="D74" s="10">
        <v>0</v>
      </c>
    </row>
    <row r="75" spans="1:4" x14ac:dyDescent="0.2">
      <c r="A75" s="7">
        <v>67</v>
      </c>
      <c r="B75" s="11" t="s">
        <v>135</v>
      </c>
      <c r="C75" s="13" t="s">
        <v>136</v>
      </c>
      <c r="D75" s="10">
        <v>0</v>
      </c>
    </row>
    <row r="76" spans="1:4" x14ac:dyDescent="0.2">
      <c r="A76" s="7">
        <v>68</v>
      </c>
      <c r="B76" s="11" t="s">
        <v>137</v>
      </c>
      <c r="C76" s="13" t="s">
        <v>138</v>
      </c>
      <c r="D76" s="10">
        <v>0</v>
      </c>
    </row>
    <row r="77" spans="1:4" x14ac:dyDescent="0.2">
      <c r="A77" s="7">
        <v>69</v>
      </c>
      <c r="B77" s="11" t="s">
        <v>139</v>
      </c>
      <c r="C77" s="13" t="s">
        <v>140</v>
      </c>
      <c r="D77" s="10">
        <v>0</v>
      </c>
    </row>
    <row r="78" spans="1:4" x14ac:dyDescent="0.2">
      <c r="A78" s="7">
        <v>70</v>
      </c>
      <c r="B78" s="12" t="s">
        <v>141</v>
      </c>
      <c r="C78" s="13" t="s">
        <v>142</v>
      </c>
      <c r="D78" s="10">
        <v>0</v>
      </c>
    </row>
    <row r="79" spans="1:4" x14ac:dyDescent="0.2">
      <c r="A79" s="7">
        <v>71</v>
      </c>
      <c r="B79" s="11" t="s">
        <v>143</v>
      </c>
      <c r="C79" s="9" t="s">
        <v>144</v>
      </c>
      <c r="D79" s="10">
        <v>0</v>
      </c>
    </row>
    <row r="80" spans="1:4" x14ac:dyDescent="0.2">
      <c r="A80" s="7">
        <v>72</v>
      </c>
      <c r="B80" s="12" t="s">
        <v>145</v>
      </c>
      <c r="C80" s="13" t="s">
        <v>146</v>
      </c>
      <c r="D80" s="10">
        <v>0</v>
      </c>
    </row>
    <row r="81" spans="1:4" x14ac:dyDescent="0.2">
      <c r="A81" s="7">
        <v>73</v>
      </c>
      <c r="B81" s="11" t="s">
        <v>147</v>
      </c>
      <c r="C81" s="13" t="s">
        <v>148</v>
      </c>
      <c r="D81" s="10">
        <v>0</v>
      </c>
    </row>
    <row r="82" spans="1:4" x14ac:dyDescent="0.2">
      <c r="A82" s="7">
        <v>74</v>
      </c>
      <c r="B82" s="12" t="s">
        <v>149</v>
      </c>
      <c r="C82" s="13" t="s">
        <v>150</v>
      </c>
      <c r="D82" s="10">
        <v>0</v>
      </c>
    </row>
    <row r="83" spans="1:4" x14ac:dyDescent="0.2">
      <c r="A83" s="7">
        <v>75</v>
      </c>
      <c r="B83" s="12" t="s">
        <v>151</v>
      </c>
      <c r="C83" s="13" t="s">
        <v>152</v>
      </c>
      <c r="D83" s="10">
        <v>0</v>
      </c>
    </row>
    <row r="84" spans="1:4" ht="24" x14ac:dyDescent="0.2">
      <c r="A84" s="7">
        <v>76</v>
      </c>
      <c r="B84" s="20" t="s">
        <v>153</v>
      </c>
      <c r="C84" s="19" t="s">
        <v>154</v>
      </c>
      <c r="D84" s="10">
        <v>0</v>
      </c>
    </row>
    <row r="85" spans="1:4" ht="24" x14ac:dyDescent="0.2">
      <c r="A85" s="7">
        <v>77</v>
      </c>
      <c r="B85" s="8" t="s">
        <v>155</v>
      </c>
      <c r="C85" s="13" t="s">
        <v>156</v>
      </c>
      <c r="D85" s="10">
        <v>0</v>
      </c>
    </row>
    <row r="86" spans="1:4" ht="24" x14ac:dyDescent="0.2">
      <c r="A86" s="7">
        <v>78</v>
      </c>
      <c r="B86" s="11" t="s">
        <v>157</v>
      </c>
      <c r="C86" s="13" t="s">
        <v>158</v>
      </c>
      <c r="D86" s="10">
        <v>0</v>
      </c>
    </row>
    <row r="87" spans="1:4" ht="24" x14ac:dyDescent="0.2">
      <c r="A87" s="7">
        <v>79</v>
      </c>
      <c r="B87" s="11" t="s">
        <v>159</v>
      </c>
      <c r="C87" s="13" t="s">
        <v>160</v>
      </c>
      <c r="D87" s="10">
        <v>0</v>
      </c>
    </row>
    <row r="88" spans="1:4" ht="24" x14ac:dyDescent="0.2">
      <c r="A88" s="7">
        <v>80</v>
      </c>
      <c r="B88" s="8" t="s">
        <v>161</v>
      </c>
      <c r="C88" s="13" t="s">
        <v>162</v>
      </c>
      <c r="D88" s="10">
        <v>0</v>
      </c>
    </row>
    <row r="89" spans="1:4" ht="24" x14ac:dyDescent="0.2">
      <c r="A89" s="7">
        <v>81</v>
      </c>
      <c r="B89" s="8" t="s">
        <v>163</v>
      </c>
      <c r="C89" s="13" t="s">
        <v>164</v>
      </c>
      <c r="D89" s="10">
        <v>0</v>
      </c>
    </row>
    <row r="90" spans="1:4" ht="24" x14ac:dyDescent="0.2">
      <c r="A90" s="7">
        <v>82</v>
      </c>
      <c r="B90" s="8" t="s">
        <v>165</v>
      </c>
      <c r="C90" s="13" t="s">
        <v>166</v>
      </c>
      <c r="D90" s="10">
        <v>0</v>
      </c>
    </row>
    <row r="91" spans="1:4" x14ac:dyDescent="0.2">
      <c r="A91" s="7">
        <v>83</v>
      </c>
      <c r="B91" s="12" t="s">
        <v>167</v>
      </c>
      <c r="C91" s="13" t="s">
        <v>168</v>
      </c>
      <c r="D91" s="10">
        <v>1167485</v>
      </c>
    </row>
    <row r="92" spans="1:4" x14ac:dyDescent="0.2">
      <c r="A92" s="7">
        <v>84</v>
      </c>
      <c r="B92" s="8" t="s">
        <v>169</v>
      </c>
      <c r="C92" s="13" t="s">
        <v>170</v>
      </c>
      <c r="D92" s="10">
        <v>0</v>
      </c>
    </row>
    <row r="93" spans="1:4" x14ac:dyDescent="0.2">
      <c r="A93" s="7">
        <v>85</v>
      </c>
      <c r="B93" s="12" t="s">
        <v>171</v>
      </c>
      <c r="C93" s="13" t="s">
        <v>172</v>
      </c>
      <c r="D93" s="10">
        <v>1844735</v>
      </c>
    </row>
    <row r="94" spans="1:4" x14ac:dyDescent="0.2">
      <c r="A94" s="7">
        <v>86</v>
      </c>
      <c r="B94" s="14" t="s">
        <v>173</v>
      </c>
      <c r="C94" s="15" t="s">
        <v>174</v>
      </c>
      <c r="D94" s="10">
        <v>0</v>
      </c>
    </row>
    <row r="95" spans="1:4" x14ac:dyDescent="0.2">
      <c r="A95" s="7">
        <v>87</v>
      </c>
      <c r="B95" s="8" t="s">
        <v>175</v>
      </c>
      <c r="C95" s="13" t="s">
        <v>176</v>
      </c>
      <c r="D95" s="10">
        <v>0</v>
      </c>
    </row>
    <row r="96" spans="1:4" x14ac:dyDescent="0.2">
      <c r="A96" s="7">
        <v>88</v>
      </c>
      <c r="B96" s="8" t="s">
        <v>177</v>
      </c>
      <c r="C96" s="13" t="s">
        <v>178</v>
      </c>
      <c r="D96" s="10">
        <v>2466934</v>
      </c>
    </row>
    <row r="97" spans="1:4" ht="13.5" customHeight="1" x14ac:dyDescent="0.2">
      <c r="A97" s="7">
        <v>89</v>
      </c>
      <c r="B97" s="14" t="s">
        <v>179</v>
      </c>
      <c r="C97" s="15" t="s">
        <v>180</v>
      </c>
      <c r="D97" s="10">
        <v>0</v>
      </c>
    </row>
    <row r="98" spans="1:4" ht="14.25" customHeight="1" x14ac:dyDescent="0.2">
      <c r="A98" s="7">
        <v>90</v>
      </c>
      <c r="B98" s="8" t="s">
        <v>181</v>
      </c>
      <c r="C98" s="13" t="s">
        <v>182</v>
      </c>
      <c r="D98" s="10">
        <v>1183770</v>
      </c>
    </row>
    <row r="99" spans="1:4" x14ac:dyDescent="0.2">
      <c r="A99" s="7">
        <v>91</v>
      </c>
      <c r="B99" s="14" t="s">
        <v>183</v>
      </c>
      <c r="C99" s="15" t="s">
        <v>184</v>
      </c>
      <c r="D99" s="10">
        <v>0</v>
      </c>
    </row>
    <row r="100" spans="1:4" x14ac:dyDescent="0.2">
      <c r="A100" s="7">
        <v>92</v>
      </c>
      <c r="B100" s="11" t="s">
        <v>185</v>
      </c>
      <c r="C100" s="13" t="s">
        <v>186</v>
      </c>
      <c r="D100" s="10">
        <v>0</v>
      </c>
    </row>
    <row r="101" spans="1:4" x14ac:dyDescent="0.2">
      <c r="A101" s="7">
        <v>93</v>
      </c>
      <c r="B101" s="12" t="s">
        <v>187</v>
      </c>
      <c r="C101" s="13" t="s">
        <v>188</v>
      </c>
      <c r="D101" s="10">
        <v>0</v>
      </c>
    </row>
    <row r="102" spans="1:4" ht="24" x14ac:dyDescent="0.2">
      <c r="A102" s="7">
        <v>94</v>
      </c>
      <c r="B102" s="11" t="s">
        <v>189</v>
      </c>
      <c r="C102" s="9" t="s">
        <v>190</v>
      </c>
      <c r="D102" s="10">
        <v>0</v>
      </c>
    </row>
    <row r="103" spans="1:4" x14ac:dyDescent="0.2">
      <c r="A103" s="7">
        <v>95</v>
      </c>
      <c r="B103" s="11" t="s">
        <v>191</v>
      </c>
      <c r="C103" s="15" t="s">
        <v>192</v>
      </c>
      <c r="D103" s="10">
        <v>0</v>
      </c>
    </row>
    <row r="104" spans="1:4" x14ac:dyDescent="0.2">
      <c r="A104" s="7">
        <v>96</v>
      </c>
      <c r="B104" s="12" t="s">
        <v>193</v>
      </c>
      <c r="C104" s="13" t="s">
        <v>194</v>
      </c>
      <c r="D104" s="10">
        <v>0</v>
      </c>
    </row>
    <row r="105" spans="1:4" x14ac:dyDescent="0.2">
      <c r="A105" s="7">
        <v>97</v>
      </c>
      <c r="B105" s="11" t="s">
        <v>195</v>
      </c>
      <c r="C105" s="21" t="s">
        <v>196</v>
      </c>
      <c r="D105" s="10">
        <v>23291378</v>
      </c>
    </row>
    <row r="106" spans="1:4" x14ac:dyDescent="0.2">
      <c r="A106" s="7">
        <v>98</v>
      </c>
      <c r="B106" s="12" t="s">
        <v>197</v>
      </c>
      <c r="C106" s="13" t="s">
        <v>198</v>
      </c>
      <c r="D106" s="10">
        <v>13276139</v>
      </c>
    </row>
    <row r="107" spans="1:4" x14ac:dyDescent="0.2">
      <c r="A107" s="7">
        <v>99</v>
      </c>
      <c r="B107" s="12" t="s">
        <v>199</v>
      </c>
      <c r="C107" s="13" t="s">
        <v>200</v>
      </c>
      <c r="D107" s="10">
        <v>13981462</v>
      </c>
    </row>
    <row r="108" spans="1:4" x14ac:dyDescent="0.2">
      <c r="A108" s="7">
        <v>100</v>
      </c>
      <c r="B108" s="11" t="s">
        <v>201</v>
      </c>
      <c r="C108" s="15" t="s">
        <v>202</v>
      </c>
      <c r="D108" s="10">
        <v>20068180</v>
      </c>
    </row>
    <row r="109" spans="1:4" x14ac:dyDescent="0.2">
      <c r="A109" s="7">
        <v>101</v>
      </c>
      <c r="B109" s="11" t="s">
        <v>203</v>
      </c>
      <c r="C109" s="9" t="s">
        <v>204</v>
      </c>
      <c r="D109" s="10">
        <v>28491255</v>
      </c>
    </row>
    <row r="110" spans="1:4" x14ac:dyDescent="0.2">
      <c r="A110" s="7">
        <v>102</v>
      </c>
      <c r="B110" s="8" t="s">
        <v>205</v>
      </c>
      <c r="C110" s="9" t="s">
        <v>206</v>
      </c>
      <c r="D110" s="10">
        <v>29986566</v>
      </c>
    </row>
    <row r="111" spans="1:4" x14ac:dyDescent="0.2">
      <c r="A111" s="7">
        <v>103</v>
      </c>
      <c r="B111" s="8" t="s">
        <v>207</v>
      </c>
      <c r="C111" s="9" t="s">
        <v>208</v>
      </c>
      <c r="D111" s="10">
        <v>29632276</v>
      </c>
    </row>
    <row r="112" spans="1:4" x14ac:dyDescent="0.2">
      <c r="A112" s="7">
        <v>104</v>
      </c>
      <c r="B112" s="12" t="s">
        <v>209</v>
      </c>
      <c r="C112" s="13" t="s">
        <v>210</v>
      </c>
      <c r="D112" s="10">
        <v>13322160</v>
      </c>
    </row>
    <row r="113" spans="1:4" x14ac:dyDescent="0.2">
      <c r="A113" s="7">
        <v>105</v>
      </c>
      <c r="B113" s="14" t="s">
        <v>211</v>
      </c>
      <c r="C113" s="15" t="s">
        <v>212</v>
      </c>
      <c r="D113" s="10">
        <v>20585760</v>
      </c>
    </row>
    <row r="114" spans="1:4" x14ac:dyDescent="0.2">
      <c r="A114" s="7">
        <v>106</v>
      </c>
      <c r="B114" s="8" t="s">
        <v>213</v>
      </c>
      <c r="C114" s="9" t="s">
        <v>214</v>
      </c>
      <c r="D114" s="10">
        <v>26373313</v>
      </c>
    </row>
    <row r="115" spans="1:4" x14ac:dyDescent="0.2">
      <c r="A115" s="7">
        <v>107</v>
      </c>
      <c r="B115" s="11" t="s">
        <v>215</v>
      </c>
      <c r="C115" s="9" t="s">
        <v>216</v>
      </c>
      <c r="D115" s="10">
        <v>15240190</v>
      </c>
    </row>
    <row r="116" spans="1:4" x14ac:dyDescent="0.2">
      <c r="A116" s="7">
        <v>108</v>
      </c>
      <c r="B116" s="12" t="s">
        <v>217</v>
      </c>
      <c r="C116" s="13" t="s">
        <v>218</v>
      </c>
      <c r="D116" s="10">
        <v>14069932</v>
      </c>
    </row>
    <row r="117" spans="1:4" ht="12" customHeight="1" x14ac:dyDescent="0.2">
      <c r="A117" s="7">
        <v>109</v>
      </c>
      <c r="B117" s="12" t="s">
        <v>219</v>
      </c>
      <c r="C117" s="13" t="s">
        <v>220</v>
      </c>
      <c r="D117" s="10">
        <v>30496003</v>
      </c>
    </row>
    <row r="118" spans="1:4" x14ac:dyDescent="0.2">
      <c r="A118" s="7">
        <v>110</v>
      </c>
      <c r="B118" s="8" t="s">
        <v>221</v>
      </c>
      <c r="C118" s="9" t="s">
        <v>222</v>
      </c>
      <c r="D118" s="10">
        <v>28615738</v>
      </c>
    </row>
    <row r="119" spans="1:4" x14ac:dyDescent="0.2">
      <c r="A119" s="7">
        <v>111</v>
      </c>
      <c r="B119" s="11" t="s">
        <v>223</v>
      </c>
      <c r="C119" s="9" t="s">
        <v>224</v>
      </c>
      <c r="D119" s="10">
        <v>24404138</v>
      </c>
    </row>
    <row r="120" spans="1:4" x14ac:dyDescent="0.2">
      <c r="A120" s="7">
        <v>112</v>
      </c>
      <c r="B120" s="8" t="s">
        <v>225</v>
      </c>
      <c r="C120" s="13" t="s">
        <v>226</v>
      </c>
      <c r="D120" s="10">
        <v>0</v>
      </c>
    </row>
    <row r="121" spans="1:4" x14ac:dyDescent="0.2">
      <c r="A121" s="7">
        <v>113</v>
      </c>
      <c r="B121" s="8" t="s">
        <v>227</v>
      </c>
      <c r="C121" s="9" t="s">
        <v>228</v>
      </c>
      <c r="D121" s="10">
        <v>0</v>
      </c>
    </row>
    <row r="122" spans="1:4" x14ac:dyDescent="0.2">
      <c r="A122" s="7">
        <v>114</v>
      </c>
      <c r="B122" s="12" t="s">
        <v>229</v>
      </c>
      <c r="C122" s="13" t="s">
        <v>230</v>
      </c>
      <c r="D122" s="10">
        <v>0</v>
      </c>
    </row>
    <row r="123" spans="1:4" ht="13.5" customHeight="1" x14ac:dyDescent="0.2">
      <c r="A123" s="7">
        <v>115</v>
      </c>
      <c r="B123" s="12" t="s">
        <v>231</v>
      </c>
      <c r="C123" s="13" t="s">
        <v>232</v>
      </c>
      <c r="D123" s="10">
        <v>0</v>
      </c>
    </row>
    <row r="124" spans="1:4" x14ac:dyDescent="0.2">
      <c r="A124" s="7">
        <v>116</v>
      </c>
      <c r="B124" s="12" t="s">
        <v>233</v>
      </c>
      <c r="C124" s="13" t="s">
        <v>234</v>
      </c>
      <c r="D124" s="10">
        <v>0</v>
      </c>
    </row>
    <row r="125" spans="1:4" x14ac:dyDescent="0.2">
      <c r="A125" s="7">
        <v>117</v>
      </c>
      <c r="B125" s="12" t="s">
        <v>235</v>
      </c>
      <c r="C125" s="13" t="s">
        <v>236</v>
      </c>
      <c r="D125" s="10">
        <v>0</v>
      </c>
    </row>
    <row r="126" spans="1:4" x14ac:dyDescent="0.2">
      <c r="A126" s="7">
        <v>118</v>
      </c>
      <c r="B126" s="12" t="s">
        <v>237</v>
      </c>
      <c r="C126" s="13" t="s">
        <v>238</v>
      </c>
      <c r="D126" s="10">
        <v>0</v>
      </c>
    </row>
    <row r="127" spans="1:4" ht="12.75" customHeight="1" x14ac:dyDescent="0.2">
      <c r="A127" s="7">
        <v>119</v>
      </c>
      <c r="B127" s="12" t="s">
        <v>239</v>
      </c>
      <c r="C127" s="13" t="s">
        <v>240</v>
      </c>
      <c r="D127" s="10">
        <v>0</v>
      </c>
    </row>
    <row r="128" spans="1:4" x14ac:dyDescent="0.2">
      <c r="A128" s="7">
        <v>120</v>
      </c>
      <c r="B128" s="22" t="s">
        <v>241</v>
      </c>
      <c r="C128" s="23" t="s">
        <v>242</v>
      </c>
      <c r="D128" s="10">
        <v>0</v>
      </c>
    </row>
    <row r="129" spans="1:4" x14ac:dyDescent="0.2">
      <c r="A129" s="7">
        <v>121</v>
      </c>
      <c r="B129" s="11" t="s">
        <v>243</v>
      </c>
      <c r="C129" s="9" t="s">
        <v>244</v>
      </c>
      <c r="D129" s="10">
        <v>0</v>
      </c>
    </row>
    <row r="130" spans="1:4" x14ac:dyDescent="0.2">
      <c r="A130" s="7">
        <v>122</v>
      </c>
      <c r="B130" s="12" t="s">
        <v>245</v>
      </c>
      <c r="C130" s="13" t="s">
        <v>246</v>
      </c>
      <c r="D130" s="10">
        <v>0</v>
      </c>
    </row>
    <row r="131" spans="1:4" x14ac:dyDescent="0.2">
      <c r="A131" s="7">
        <v>123</v>
      </c>
      <c r="B131" s="8" t="s">
        <v>247</v>
      </c>
      <c r="C131" s="24" t="s">
        <v>248</v>
      </c>
      <c r="D131" s="10">
        <v>0</v>
      </c>
    </row>
    <row r="132" spans="1:4" ht="24" x14ac:dyDescent="0.2">
      <c r="A132" s="7">
        <v>124</v>
      </c>
      <c r="B132" s="12" t="s">
        <v>249</v>
      </c>
      <c r="C132" s="13" t="s">
        <v>250</v>
      </c>
      <c r="D132" s="10">
        <v>0</v>
      </c>
    </row>
    <row r="133" spans="1:4" ht="21.75" customHeight="1" x14ac:dyDescent="0.2">
      <c r="A133" s="7">
        <v>125</v>
      </c>
      <c r="B133" s="12" t="s">
        <v>251</v>
      </c>
      <c r="C133" s="13" t="s">
        <v>252</v>
      </c>
      <c r="D133" s="10">
        <v>0</v>
      </c>
    </row>
    <row r="134" spans="1:4" x14ac:dyDescent="0.2">
      <c r="A134" s="7">
        <v>126</v>
      </c>
      <c r="B134" s="11" t="s">
        <v>253</v>
      </c>
      <c r="C134" s="13" t="s">
        <v>254</v>
      </c>
      <c r="D134" s="10">
        <v>0</v>
      </c>
    </row>
    <row r="135" spans="1:4" x14ac:dyDescent="0.2">
      <c r="A135" s="7">
        <v>127</v>
      </c>
      <c r="B135" s="14" t="s">
        <v>255</v>
      </c>
      <c r="C135" s="15" t="s">
        <v>256</v>
      </c>
      <c r="D135" s="10">
        <v>0</v>
      </c>
    </row>
    <row r="136" spans="1:4" x14ac:dyDescent="0.2">
      <c r="A136" s="7">
        <v>128</v>
      </c>
      <c r="B136" s="12" t="s">
        <v>257</v>
      </c>
      <c r="C136" s="13" t="s">
        <v>258</v>
      </c>
      <c r="D136" s="10">
        <v>0</v>
      </c>
    </row>
    <row r="137" spans="1:4" ht="24" customHeight="1" x14ac:dyDescent="0.2">
      <c r="A137" s="7">
        <v>129</v>
      </c>
      <c r="B137" s="8" t="s">
        <v>259</v>
      </c>
      <c r="C137" s="9" t="s">
        <v>260</v>
      </c>
      <c r="D137" s="10">
        <v>0</v>
      </c>
    </row>
    <row r="138" spans="1:4" x14ac:dyDescent="0.2">
      <c r="A138" s="7">
        <v>130</v>
      </c>
      <c r="B138" s="11" t="s">
        <v>261</v>
      </c>
      <c r="C138" s="9" t="s">
        <v>262</v>
      </c>
      <c r="D138" s="10">
        <v>0</v>
      </c>
    </row>
    <row r="139" spans="1:4" x14ac:dyDescent="0.2">
      <c r="A139" s="7">
        <v>131</v>
      </c>
      <c r="B139" s="12" t="s">
        <v>263</v>
      </c>
      <c r="C139" s="13" t="s">
        <v>264</v>
      </c>
      <c r="D139" s="10">
        <v>0</v>
      </c>
    </row>
    <row r="140" spans="1:4" x14ac:dyDescent="0.2">
      <c r="A140" s="7">
        <v>132</v>
      </c>
      <c r="B140" s="12" t="s">
        <v>265</v>
      </c>
      <c r="C140" s="13" t="s">
        <v>266</v>
      </c>
      <c r="D140" s="10">
        <v>0</v>
      </c>
    </row>
    <row r="141" spans="1:4" ht="13.5" customHeight="1" x14ac:dyDescent="0.2">
      <c r="A141" s="7">
        <v>133</v>
      </c>
      <c r="B141" s="12" t="s">
        <v>267</v>
      </c>
      <c r="C141" s="13" t="s">
        <v>268</v>
      </c>
      <c r="D141" s="10">
        <v>0</v>
      </c>
    </row>
    <row r="142" spans="1:4" x14ac:dyDescent="0.2">
      <c r="A142" s="7">
        <v>134</v>
      </c>
      <c r="B142" s="12" t="s">
        <v>269</v>
      </c>
      <c r="C142" s="13" t="s">
        <v>270</v>
      </c>
      <c r="D142" s="10">
        <v>0</v>
      </c>
    </row>
    <row r="143" spans="1:4" x14ac:dyDescent="0.2">
      <c r="A143" s="7">
        <v>135</v>
      </c>
      <c r="B143" s="12" t="s">
        <v>271</v>
      </c>
      <c r="C143" s="13" t="s">
        <v>272</v>
      </c>
      <c r="D143" s="10">
        <v>0</v>
      </c>
    </row>
    <row r="144" spans="1:4" x14ac:dyDescent="0.2">
      <c r="A144" s="7">
        <v>136</v>
      </c>
      <c r="B144" s="8" t="s">
        <v>273</v>
      </c>
      <c r="C144" s="9" t="s">
        <v>274</v>
      </c>
      <c r="D144" s="10">
        <v>0</v>
      </c>
    </row>
    <row r="145" spans="1:4" ht="10.5" customHeight="1" x14ac:dyDescent="0.2">
      <c r="A145" s="7">
        <v>137</v>
      </c>
      <c r="B145" s="12" t="s">
        <v>275</v>
      </c>
      <c r="C145" s="13" t="s">
        <v>276</v>
      </c>
      <c r="D145" s="10">
        <v>0</v>
      </c>
    </row>
    <row r="146" spans="1:4" x14ac:dyDescent="0.2">
      <c r="A146" s="7">
        <v>138</v>
      </c>
      <c r="B146" s="8" t="s">
        <v>277</v>
      </c>
      <c r="C146" s="13" t="s">
        <v>278</v>
      </c>
      <c r="D146" s="10">
        <v>0</v>
      </c>
    </row>
    <row r="147" spans="1:4" x14ac:dyDescent="0.2">
      <c r="A147" s="7">
        <v>139</v>
      </c>
      <c r="B147" s="14" t="s">
        <v>279</v>
      </c>
      <c r="C147" s="15" t="s">
        <v>280</v>
      </c>
      <c r="D147" s="10">
        <v>0</v>
      </c>
    </row>
    <row r="148" spans="1:4" x14ac:dyDescent="0.2">
      <c r="A148" s="7">
        <v>140</v>
      </c>
      <c r="B148" s="12" t="s">
        <v>281</v>
      </c>
      <c r="C148" s="13" t="s">
        <v>282</v>
      </c>
      <c r="D148" s="10">
        <v>0</v>
      </c>
    </row>
    <row r="149" spans="1:4" x14ac:dyDescent="0.2">
      <c r="A149" s="7">
        <v>141</v>
      </c>
      <c r="B149" s="12" t="s">
        <v>283</v>
      </c>
      <c r="C149" s="13" t="s">
        <v>284</v>
      </c>
      <c r="D149" s="10">
        <v>0</v>
      </c>
    </row>
    <row r="150" spans="1:4" x14ac:dyDescent="0.2">
      <c r="A150" s="7">
        <v>142</v>
      </c>
      <c r="B150" s="12" t="s">
        <v>285</v>
      </c>
      <c r="C150" s="13" t="s">
        <v>286</v>
      </c>
      <c r="D150" s="10">
        <v>0</v>
      </c>
    </row>
    <row r="151" spans="1:4" x14ac:dyDescent="0.2">
      <c r="A151" s="7">
        <v>143</v>
      </c>
      <c r="B151" s="14" t="s">
        <v>287</v>
      </c>
      <c r="C151" s="15" t="s">
        <v>288</v>
      </c>
      <c r="D151" s="10">
        <v>0</v>
      </c>
    </row>
    <row r="152" spans="1:4" x14ac:dyDescent="0.2">
      <c r="A152" s="7">
        <v>144</v>
      </c>
      <c r="B152" s="11" t="s">
        <v>289</v>
      </c>
      <c r="C152" s="15" t="s">
        <v>290</v>
      </c>
      <c r="D152" s="10">
        <v>18408037</v>
      </c>
    </row>
    <row r="153" spans="1:4" x14ac:dyDescent="0.2">
      <c r="A153" s="7">
        <v>145</v>
      </c>
      <c r="B153" s="12" t="s">
        <v>291</v>
      </c>
      <c r="C153" s="13" t="s">
        <v>292</v>
      </c>
      <c r="D153" s="10">
        <v>0</v>
      </c>
    </row>
    <row r="154" spans="1:4" x14ac:dyDescent="0.2">
      <c r="A154" s="7">
        <v>146</v>
      </c>
      <c r="B154" s="8" t="s">
        <v>293</v>
      </c>
      <c r="C154" s="9" t="s">
        <v>294</v>
      </c>
      <c r="D154" s="10">
        <v>0</v>
      </c>
    </row>
    <row r="155" spans="1:4" x14ac:dyDescent="0.2">
      <c r="A155" s="7">
        <v>147</v>
      </c>
      <c r="B155" s="8" t="s">
        <v>295</v>
      </c>
      <c r="C155" s="9" t="s">
        <v>296</v>
      </c>
      <c r="D155" s="10">
        <v>0</v>
      </c>
    </row>
    <row r="156" spans="1:4" ht="12.75" x14ac:dyDescent="0.2">
      <c r="A156" s="7">
        <v>148</v>
      </c>
      <c r="B156" s="25" t="s">
        <v>297</v>
      </c>
      <c r="C156" s="26" t="s">
        <v>298</v>
      </c>
      <c r="D156" s="10">
        <v>0</v>
      </c>
    </row>
  </sheetData>
  <mergeCells count="7">
    <mergeCell ref="A7:C7"/>
    <mergeCell ref="A8:C8"/>
    <mergeCell ref="A2:D2"/>
    <mergeCell ref="A4:A5"/>
    <mergeCell ref="B4:B5"/>
    <mergeCell ref="C4:C5"/>
    <mergeCell ref="A6:C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6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E9" sqref="E9"/>
    </sheetView>
  </sheetViews>
  <sheetFormatPr defaultRowHeight="12" x14ac:dyDescent="0.2"/>
  <cols>
    <col min="1" max="1" width="4.7109375" style="106" customWidth="1"/>
    <col min="2" max="2" width="9.28515625" style="106" customWidth="1"/>
    <col min="3" max="3" width="29.140625" style="202" customWidth="1"/>
    <col min="4" max="4" width="12.42578125" style="106" customWidth="1"/>
    <col min="5" max="5" width="13.7109375" style="106" customWidth="1"/>
    <col min="6" max="6" width="13.5703125" style="106" customWidth="1"/>
    <col min="7" max="7" width="13.7109375" style="106" customWidth="1"/>
    <col min="8" max="8" width="11.85546875" style="106" customWidth="1"/>
    <col min="9" max="9" width="13.5703125" style="106" customWidth="1"/>
    <col min="10" max="16384" width="9.140625" style="3"/>
  </cols>
  <sheetData>
    <row r="2" spans="1:9" ht="30" customHeight="1" x14ac:dyDescent="0.2">
      <c r="A2" s="204" t="s">
        <v>337</v>
      </c>
      <c r="B2" s="204"/>
      <c r="C2" s="204"/>
      <c r="D2" s="204"/>
      <c r="E2" s="204"/>
      <c r="F2" s="204"/>
      <c r="G2" s="204"/>
      <c r="H2" s="204"/>
      <c r="I2" s="204"/>
    </row>
    <row r="3" spans="1:9" x14ac:dyDescent="0.2">
      <c r="C3" s="4"/>
      <c r="D3" s="4"/>
      <c r="I3" s="106" t="s">
        <v>327</v>
      </c>
    </row>
    <row r="4" spans="1:9" s="5" customFormat="1" ht="24.75" customHeight="1" x14ac:dyDescent="0.2">
      <c r="A4" s="205" t="s">
        <v>0</v>
      </c>
      <c r="B4" s="205" t="s">
        <v>1</v>
      </c>
      <c r="C4" s="207" t="s">
        <v>2</v>
      </c>
      <c r="D4" s="205" t="s">
        <v>300</v>
      </c>
      <c r="E4" s="230" t="s">
        <v>332</v>
      </c>
      <c r="F4" s="230"/>
      <c r="G4" s="230" t="s">
        <v>333</v>
      </c>
      <c r="H4" s="230"/>
      <c r="I4" s="230"/>
    </row>
    <row r="5" spans="1:9" ht="51.75" customHeight="1" x14ac:dyDescent="0.2">
      <c r="A5" s="206"/>
      <c r="B5" s="206"/>
      <c r="C5" s="208"/>
      <c r="D5" s="206"/>
      <c r="E5" s="201" t="s">
        <v>334</v>
      </c>
      <c r="F5" s="201" t="s">
        <v>335</v>
      </c>
      <c r="G5" s="201" t="s">
        <v>335</v>
      </c>
      <c r="H5" s="201" t="s">
        <v>336</v>
      </c>
      <c r="I5" s="201" t="s">
        <v>334</v>
      </c>
    </row>
    <row r="6" spans="1:9" ht="11.25" customHeight="1" x14ac:dyDescent="0.2">
      <c r="A6" s="231" t="s">
        <v>300</v>
      </c>
      <c r="B6" s="231"/>
      <c r="C6" s="231"/>
      <c r="D6" s="109">
        <f>D7+D8</f>
        <v>1239594328</v>
      </c>
      <c r="E6" s="109">
        <f t="shared" ref="E6:I6" si="0">E7+E8</f>
        <v>7148722</v>
      </c>
      <c r="F6" s="109">
        <f t="shared" si="0"/>
        <v>20755423</v>
      </c>
      <c r="G6" s="109">
        <f t="shared" si="0"/>
        <v>9739500</v>
      </c>
      <c r="H6" s="109">
        <f t="shared" si="0"/>
        <v>3116640</v>
      </c>
      <c r="I6" s="109">
        <f t="shared" si="0"/>
        <v>1198834043</v>
      </c>
    </row>
    <row r="7" spans="1:9" ht="11.25" customHeight="1" x14ac:dyDescent="0.2">
      <c r="A7" s="227" t="s">
        <v>299</v>
      </c>
      <c r="B7" s="228"/>
      <c r="C7" s="229"/>
      <c r="D7" s="111">
        <f>I7</f>
        <v>0</v>
      </c>
      <c r="E7" s="199"/>
      <c r="F7" s="199"/>
      <c r="G7" s="199"/>
      <c r="H7" s="199"/>
      <c r="I7" s="199"/>
    </row>
    <row r="8" spans="1:9" ht="11.25" customHeight="1" x14ac:dyDescent="0.2">
      <c r="A8" s="227" t="s">
        <v>364</v>
      </c>
      <c r="B8" s="228"/>
      <c r="C8" s="229"/>
      <c r="D8" s="109">
        <f>SUM(D9:D156)</f>
        <v>1239594328</v>
      </c>
      <c r="E8" s="109">
        <f t="shared" ref="E8:I8" si="1">SUM(E9:E156)</f>
        <v>7148722</v>
      </c>
      <c r="F8" s="109">
        <f t="shared" si="1"/>
        <v>20755423</v>
      </c>
      <c r="G8" s="109">
        <f t="shared" si="1"/>
        <v>9739500</v>
      </c>
      <c r="H8" s="109">
        <f t="shared" si="1"/>
        <v>3116640</v>
      </c>
      <c r="I8" s="109">
        <f t="shared" si="1"/>
        <v>1198834043</v>
      </c>
    </row>
    <row r="9" spans="1:9" ht="12" customHeight="1" x14ac:dyDescent="0.2">
      <c r="A9" s="126">
        <v>1</v>
      </c>
      <c r="B9" s="8" t="s">
        <v>3</v>
      </c>
      <c r="C9" s="30" t="s">
        <v>4</v>
      </c>
      <c r="D9" s="40">
        <f>E9+F9+G9+H9+I9</f>
        <v>0</v>
      </c>
      <c r="E9" s="60"/>
      <c r="F9" s="60"/>
      <c r="G9" s="60"/>
      <c r="H9" s="60"/>
      <c r="I9" s="60"/>
    </row>
    <row r="10" spans="1:9" x14ac:dyDescent="0.2">
      <c r="A10" s="126">
        <v>2</v>
      </c>
      <c r="B10" s="11" t="s">
        <v>5</v>
      </c>
      <c r="C10" s="30" t="s">
        <v>6</v>
      </c>
      <c r="D10" s="40">
        <f t="shared" ref="D10:D73" si="2">E10+F10+G10+H10+I10</f>
        <v>0</v>
      </c>
      <c r="E10" s="60"/>
      <c r="F10" s="60"/>
      <c r="G10" s="60"/>
      <c r="H10" s="60"/>
      <c r="I10" s="60"/>
    </row>
    <row r="11" spans="1:9" x14ac:dyDescent="0.2">
      <c r="A11" s="126">
        <v>3</v>
      </c>
      <c r="B11" s="12" t="s">
        <v>7</v>
      </c>
      <c r="C11" s="29" t="s">
        <v>8</v>
      </c>
      <c r="D11" s="40">
        <f t="shared" si="2"/>
        <v>0</v>
      </c>
      <c r="E11" s="60"/>
      <c r="F11" s="60"/>
      <c r="G11" s="60"/>
      <c r="H11" s="60"/>
      <c r="I11" s="60"/>
    </row>
    <row r="12" spans="1:9" ht="14.25" customHeight="1" x14ac:dyDescent="0.2">
      <c r="A12" s="126">
        <v>4</v>
      </c>
      <c r="B12" s="8" t="s">
        <v>9</v>
      </c>
      <c r="C12" s="30" t="s">
        <v>10</v>
      </c>
      <c r="D12" s="40">
        <f t="shared" si="2"/>
        <v>0</v>
      </c>
      <c r="E12" s="60"/>
      <c r="F12" s="60"/>
      <c r="G12" s="60"/>
      <c r="H12" s="60"/>
      <c r="I12" s="60"/>
    </row>
    <row r="13" spans="1:9" x14ac:dyDescent="0.2">
      <c r="A13" s="126">
        <v>5</v>
      </c>
      <c r="B13" s="8" t="s">
        <v>11</v>
      </c>
      <c r="C13" s="30" t="s">
        <v>12</v>
      </c>
      <c r="D13" s="40">
        <f t="shared" si="2"/>
        <v>0</v>
      </c>
      <c r="E13" s="60"/>
      <c r="F13" s="60"/>
      <c r="G13" s="60"/>
      <c r="H13" s="60"/>
      <c r="I13" s="60"/>
    </row>
    <row r="14" spans="1:9" x14ac:dyDescent="0.2">
      <c r="A14" s="126">
        <v>6</v>
      </c>
      <c r="B14" s="12" t="s">
        <v>13</v>
      </c>
      <c r="C14" s="29" t="s">
        <v>14</v>
      </c>
      <c r="D14" s="40">
        <f t="shared" si="2"/>
        <v>949975</v>
      </c>
      <c r="E14" s="60"/>
      <c r="F14" s="60">
        <v>949975</v>
      </c>
      <c r="G14" s="60"/>
      <c r="H14" s="60"/>
      <c r="I14" s="60"/>
    </row>
    <row r="15" spans="1:9" x14ac:dyDescent="0.2">
      <c r="A15" s="126">
        <v>7</v>
      </c>
      <c r="B15" s="14" t="s">
        <v>15</v>
      </c>
      <c r="C15" s="31" t="s">
        <v>16</v>
      </c>
      <c r="D15" s="40">
        <f t="shared" si="2"/>
        <v>0</v>
      </c>
      <c r="E15" s="60"/>
      <c r="F15" s="60"/>
      <c r="G15" s="60"/>
      <c r="H15" s="60"/>
      <c r="I15" s="60"/>
    </row>
    <row r="16" spans="1:9" x14ac:dyDescent="0.2">
      <c r="A16" s="126">
        <v>8</v>
      </c>
      <c r="B16" s="12" t="s">
        <v>17</v>
      </c>
      <c r="C16" s="29" t="s">
        <v>18</v>
      </c>
      <c r="D16" s="40">
        <f t="shared" si="2"/>
        <v>0</v>
      </c>
      <c r="E16" s="60"/>
      <c r="F16" s="60"/>
      <c r="G16" s="60"/>
      <c r="H16" s="60"/>
      <c r="I16" s="60"/>
    </row>
    <row r="17" spans="1:9" x14ac:dyDescent="0.2">
      <c r="A17" s="126">
        <v>9</v>
      </c>
      <c r="B17" s="12" t="s">
        <v>19</v>
      </c>
      <c r="C17" s="29" t="s">
        <v>20</v>
      </c>
      <c r="D17" s="40">
        <f t="shared" si="2"/>
        <v>0</v>
      </c>
      <c r="E17" s="60"/>
      <c r="F17" s="60"/>
      <c r="G17" s="60"/>
      <c r="H17" s="60"/>
      <c r="I17" s="60"/>
    </row>
    <row r="18" spans="1:9" x14ac:dyDescent="0.2">
      <c r="A18" s="126">
        <v>10</v>
      </c>
      <c r="B18" s="12" t="s">
        <v>21</v>
      </c>
      <c r="C18" s="29" t="s">
        <v>22</v>
      </c>
      <c r="D18" s="40">
        <f t="shared" si="2"/>
        <v>0</v>
      </c>
      <c r="E18" s="60"/>
      <c r="F18" s="60"/>
      <c r="G18" s="60"/>
      <c r="H18" s="60"/>
      <c r="I18" s="60"/>
    </row>
    <row r="19" spans="1:9" x14ac:dyDescent="0.2">
      <c r="A19" s="126">
        <v>11</v>
      </c>
      <c r="B19" s="12" t="s">
        <v>23</v>
      </c>
      <c r="C19" s="29" t="s">
        <v>24</v>
      </c>
      <c r="D19" s="40">
        <f t="shared" si="2"/>
        <v>0</v>
      </c>
      <c r="E19" s="60"/>
      <c r="F19" s="60"/>
      <c r="G19" s="60"/>
      <c r="H19" s="60"/>
      <c r="I19" s="60"/>
    </row>
    <row r="20" spans="1:9" x14ac:dyDescent="0.2">
      <c r="A20" s="126">
        <v>12</v>
      </c>
      <c r="B20" s="12" t="s">
        <v>25</v>
      </c>
      <c r="C20" s="29" t="s">
        <v>26</v>
      </c>
      <c r="D20" s="40">
        <f t="shared" si="2"/>
        <v>0</v>
      </c>
      <c r="E20" s="60"/>
      <c r="F20" s="60"/>
      <c r="G20" s="60"/>
      <c r="H20" s="60"/>
      <c r="I20" s="60"/>
    </row>
    <row r="21" spans="1:9" x14ac:dyDescent="0.2">
      <c r="A21" s="126">
        <v>13</v>
      </c>
      <c r="B21" s="8" t="s">
        <v>27</v>
      </c>
      <c r="C21" s="29" t="s">
        <v>28</v>
      </c>
      <c r="D21" s="40">
        <f t="shared" si="2"/>
        <v>0</v>
      </c>
      <c r="E21" s="60"/>
      <c r="F21" s="60"/>
      <c r="G21" s="60"/>
      <c r="H21" s="60"/>
      <c r="I21" s="60"/>
    </row>
    <row r="22" spans="1:9" x14ac:dyDescent="0.2">
      <c r="A22" s="126">
        <v>14</v>
      </c>
      <c r="B22" s="8" t="s">
        <v>29</v>
      </c>
      <c r="C22" s="30" t="s">
        <v>30</v>
      </c>
      <c r="D22" s="40">
        <f t="shared" si="2"/>
        <v>0</v>
      </c>
      <c r="E22" s="60"/>
      <c r="F22" s="60"/>
      <c r="G22" s="60"/>
      <c r="H22" s="60"/>
      <c r="I22" s="60"/>
    </row>
    <row r="23" spans="1:9" x14ac:dyDescent="0.2">
      <c r="A23" s="126">
        <v>15</v>
      </c>
      <c r="B23" s="12" t="s">
        <v>31</v>
      </c>
      <c r="C23" s="29" t="s">
        <v>32</v>
      </c>
      <c r="D23" s="40">
        <f t="shared" si="2"/>
        <v>0</v>
      </c>
      <c r="E23" s="60"/>
      <c r="F23" s="60"/>
      <c r="G23" s="60"/>
      <c r="H23" s="60"/>
      <c r="I23" s="60"/>
    </row>
    <row r="24" spans="1:9" x14ac:dyDescent="0.2">
      <c r="A24" s="126">
        <v>16</v>
      </c>
      <c r="B24" s="12" t="s">
        <v>33</v>
      </c>
      <c r="C24" s="29" t="s">
        <v>34</v>
      </c>
      <c r="D24" s="40">
        <f t="shared" si="2"/>
        <v>0</v>
      </c>
      <c r="E24" s="60"/>
      <c r="F24" s="60"/>
      <c r="G24" s="60"/>
      <c r="H24" s="60"/>
      <c r="I24" s="60"/>
    </row>
    <row r="25" spans="1:9" x14ac:dyDescent="0.2">
      <c r="A25" s="126">
        <v>17</v>
      </c>
      <c r="B25" s="12" t="s">
        <v>35</v>
      </c>
      <c r="C25" s="29" t="s">
        <v>36</v>
      </c>
      <c r="D25" s="40">
        <f t="shared" si="2"/>
        <v>0</v>
      </c>
      <c r="E25" s="60"/>
      <c r="F25" s="60"/>
      <c r="G25" s="60"/>
      <c r="H25" s="60"/>
      <c r="I25" s="60"/>
    </row>
    <row r="26" spans="1:9" x14ac:dyDescent="0.2">
      <c r="A26" s="126">
        <v>18</v>
      </c>
      <c r="B26" s="12" t="s">
        <v>37</v>
      </c>
      <c r="C26" s="29" t="s">
        <v>38</v>
      </c>
      <c r="D26" s="40">
        <f t="shared" si="2"/>
        <v>0</v>
      </c>
      <c r="E26" s="60"/>
      <c r="F26" s="60"/>
      <c r="G26" s="60"/>
      <c r="H26" s="60"/>
      <c r="I26" s="60"/>
    </row>
    <row r="27" spans="1:9" x14ac:dyDescent="0.2">
      <c r="A27" s="126">
        <v>19</v>
      </c>
      <c r="B27" s="8" t="s">
        <v>39</v>
      </c>
      <c r="C27" s="30" t="s">
        <v>40</v>
      </c>
      <c r="D27" s="40">
        <f t="shared" si="2"/>
        <v>0</v>
      </c>
      <c r="E27" s="60"/>
      <c r="F27" s="60"/>
      <c r="G27" s="60"/>
      <c r="H27" s="60"/>
      <c r="I27" s="60"/>
    </row>
    <row r="28" spans="1:9" x14ac:dyDescent="0.2">
      <c r="A28" s="126">
        <v>20</v>
      </c>
      <c r="B28" s="8" t="s">
        <v>41</v>
      </c>
      <c r="C28" s="30" t="s">
        <v>42</v>
      </c>
      <c r="D28" s="40">
        <f t="shared" si="2"/>
        <v>0</v>
      </c>
      <c r="E28" s="60"/>
      <c r="F28" s="60"/>
      <c r="G28" s="60"/>
      <c r="H28" s="60"/>
      <c r="I28" s="60"/>
    </row>
    <row r="29" spans="1:9" x14ac:dyDescent="0.2">
      <c r="A29" s="126">
        <v>21</v>
      </c>
      <c r="B29" s="8" t="s">
        <v>43</v>
      </c>
      <c r="C29" s="30" t="s">
        <v>44</v>
      </c>
      <c r="D29" s="40">
        <f t="shared" si="2"/>
        <v>0</v>
      </c>
      <c r="E29" s="60"/>
      <c r="F29" s="60"/>
      <c r="G29" s="60"/>
      <c r="H29" s="60"/>
      <c r="I29" s="60"/>
    </row>
    <row r="30" spans="1:9" x14ac:dyDescent="0.2">
      <c r="A30" s="126">
        <v>22</v>
      </c>
      <c r="B30" s="8" t="s">
        <v>45</v>
      </c>
      <c r="C30" s="30" t="s">
        <v>46</v>
      </c>
      <c r="D30" s="40">
        <f t="shared" si="2"/>
        <v>0</v>
      </c>
      <c r="E30" s="60"/>
      <c r="F30" s="60"/>
      <c r="G30" s="60"/>
      <c r="H30" s="60"/>
      <c r="I30" s="60"/>
    </row>
    <row r="31" spans="1:9" x14ac:dyDescent="0.2">
      <c r="A31" s="126">
        <v>23</v>
      </c>
      <c r="B31" s="12" t="s">
        <v>47</v>
      </c>
      <c r="C31" s="29" t="s">
        <v>48</v>
      </c>
      <c r="D31" s="40">
        <f t="shared" si="2"/>
        <v>0</v>
      </c>
      <c r="E31" s="60"/>
      <c r="F31" s="60"/>
      <c r="G31" s="60"/>
      <c r="H31" s="60"/>
      <c r="I31" s="60"/>
    </row>
    <row r="32" spans="1:9" ht="12" customHeight="1" x14ac:dyDescent="0.2">
      <c r="A32" s="126">
        <v>24</v>
      </c>
      <c r="B32" s="12" t="s">
        <v>49</v>
      </c>
      <c r="C32" s="29" t="s">
        <v>50</v>
      </c>
      <c r="D32" s="40">
        <f t="shared" si="2"/>
        <v>0</v>
      </c>
      <c r="E32" s="60"/>
      <c r="F32" s="60"/>
      <c r="G32" s="60"/>
      <c r="H32" s="60"/>
      <c r="I32" s="60"/>
    </row>
    <row r="33" spans="1:9" ht="24" x14ac:dyDescent="0.2">
      <c r="A33" s="126">
        <v>25</v>
      </c>
      <c r="B33" s="12" t="s">
        <v>51</v>
      </c>
      <c r="C33" s="29" t="s">
        <v>52</v>
      </c>
      <c r="D33" s="40">
        <f t="shared" si="2"/>
        <v>0</v>
      </c>
      <c r="E33" s="60"/>
      <c r="F33" s="60"/>
      <c r="G33" s="60"/>
      <c r="H33" s="60"/>
      <c r="I33" s="60"/>
    </row>
    <row r="34" spans="1:9" x14ac:dyDescent="0.2">
      <c r="A34" s="126">
        <v>26</v>
      </c>
      <c r="B34" s="8" t="s">
        <v>53</v>
      </c>
      <c r="C34" s="31" t="s">
        <v>54</v>
      </c>
      <c r="D34" s="40">
        <f t="shared" si="2"/>
        <v>552644</v>
      </c>
      <c r="E34" s="60"/>
      <c r="F34" s="60">
        <f>704640-151996</f>
        <v>552644</v>
      </c>
      <c r="G34" s="60"/>
      <c r="H34" s="60"/>
      <c r="I34" s="60"/>
    </row>
    <row r="35" spans="1:9" x14ac:dyDescent="0.2">
      <c r="A35" s="126">
        <v>27</v>
      </c>
      <c r="B35" s="12" t="s">
        <v>55</v>
      </c>
      <c r="C35" s="29" t="s">
        <v>56</v>
      </c>
      <c r="D35" s="40">
        <f t="shared" si="2"/>
        <v>303992</v>
      </c>
      <c r="E35" s="60"/>
      <c r="F35" s="60">
        <f>151996+151996</f>
        <v>303992</v>
      </c>
      <c r="G35" s="60"/>
      <c r="H35" s="60"/>
      <c r="I35" s="60"/>
    </row>
    <row r="36" spans="1:9" ht="24" customHeight="1" x14ac:dyDescent="0.2">
      <c r="A36" s="126">
        <v>28</v>
      </c>
      <c r="B36" s="12" t="s">
        <v>57</v>
      </c>
      <c r="C36" s="29" t="s">
        <v>58</v>
      </c>
      <c r="D36" s="40">
        <f t="shared" si="2"/>
        <v>0</v>
      </c>
      <c r="E36" s="60"/>
      <c r="F36" s="60"/>
      <c r="G36" s="60"/>
      <c r="H36" s="60"/>
      <c r="I36" s="60"/>
    </row>
    <row r="37" spans="1:9" ht="12" customHeight="1" x14ac:dyDescent="0.2">
      <c r="A37" s="126">
        <v>29</v>
      </c>
      <c r="B37" s="8" t="s">
        <v>59</v>
      </c>
      <c r="C37" s="30" t="s">
        <v>60</v>
      </c>
      <c r="D37" s="40">
        <f t="shared" si="2"/>
        <v>0</v>
      </c>
      <c r="E37" s="60"/>
      <c r="F37" s="60"/>
      <c r="G37" s="60"/>
      <c r="H37" s="60"/>
      <c r="I37" s="60"/>
    </row>
    <row r="38" spans="1:9" x14ac:dyDescent="0.2">
      <c r="A38" s="126">
        <v>30</v>
      </c>
      <c r="B38" s="11" t="s">
        <v>61</v>
      </c>
      <c r="C38" s="31" t="s">
        <v>62</v>
      </c>
      <c r="D38" s="40">
        <f t="shared" si="2"/>
        <v>0</v>
      </c>
      <c r="E38" s="60"/>
      <c r="F38" s="60"/>
      <c r="G38" s="60"/>
      <c r="H38" s="60"/>
      <c r="I38" s="60"/>
    </row>
    <row r="39" spans="1:9" ht="24" x14ac:dyDescent="0.2">
      <c r="A39" s="126">
        <v>31</v>
      </c>
      <c r="B39" s="8" t="s">
        <v>63</v>
      </c>
      <c r="C39" s="30" t="s">
        <v>64</v>
      </c>
      <c r="D39" s="40">
        <f t="shared" si="2"/>
        <v>0</v>
      </c>
      <c r="E39" s="60"/>
      <c r="F39" s="60"/>
      <c r="G39" s="60"/>
      <c r="H39" s="60"/>
      <c r="I39" s="60"/>
    </row>
    <row r="40" spans="1:9" ht="24" x14ac:dyDescent="0.2">
      <c r="A40" s="126">
        <v>32</v>
      </c>
      <c r="B40" s="12" t="s">
        <v>65</v>
      </c>
      <c r="C40" s="29" t="s">
        <v>66</v>
      </c>
      <c r="D40" s="40">
        <f t="shared" si="2"/>
        <v>0</v>
      </c>
      <c r="E40" s="60"/>
      <c r="F40" s="60"/>
      <c r="G40" s="60"/>
      <c r="H40" s="60"/>
      <c r="I40" s="60"/>
    </row>
    <row r="41" spans="1:9" x14ac:dyDescent="0.2">
      <c r="A41" s="126">
        <v>33</v>
      </c>
      <c r="B41" s="11" t="s">
        <v>67</v>
      </c>
      <c r="C41" s="30" t="s">
        <v>68</v>
      </c>
      <c r="D41" s="40">
        <f t="shared" si="2"/>
        <v>0</v>
      </c>
      <c r="E41" s="60"/>
      <c r="F41" s="60"/>
      <c r="G41" s="60"/>
      <c r="H41" s="60"/>
      <c r="I41" s="60"/>
    </row>
    <row r="42" spans="1:9" x14ac:dyDescent="0.2">
      <c r="A42" s="126">
        <v>34</v>
      </c>
      <c r="B42" s="14" t="s">
        <v>69</v>
      </c>
      <c r="C42" s="31" t="s">
        <v>70</v>
      </c>
      <c r="D42" s="40">
        <f t="shared" si="2"/>
        <v>0</v>
      </c>
      <c r="E42" s="60"/>
      <c r="F42" s="60"/>
      <c r="G42" s="60"/>
      <c r="H42" s="60"/>
      <c r="I42" s="60"/>
    </row>
    <row r="43" spans="1:9" x14ac:dyDescent="0.2">
      <c r="A43" s="126">
        <v>35</v>
      </c>
      <c r="B43" s="8" t="s">
        <v>71</v>
      </c>
      <c r="C43" s="30" t="s">
        <v>72</v>
      </c>
      <c r="D43" s="40">
        <f t="shared" si="2"/>
        <v>0</v>
      </c>
      <c r="E43" s="60"/>
      <c r="F43" s="60"/>
      <c r="G43" s="60"/>
      <c r="H43" s="60"/>
      <c r="I43" s="60"/>
    </row>
    <row r="44" spans="1:9" x14ac:dyDescent="0.2">
      <c r="A44" s="126">
        <v>36</v>
      </c>
      <c r="B44" s="11" t="s">
        <v>73</v>
      </c>
      <c r="C44" s="30" t="s">
        <v>74</v>
      </c>
      <c r="D44" s="40">
        <f t="shared" si="2"/>
        <v>0</v>
      </c>
      <c r="E44" s="60"/>
      <c r="F44" s="60"/>
      <c r="G44" s="60"/>
      <c r="H44" s="60"/>
      <c r="I44" s="60"/>
    </row>
    <row r="45" spans="1:9" x14ac:dyDescent="0.2">
      <c r="A45" s="126">
        <v>37</v>
      </c>
      <c r="B45" s="12" t="s">
        <v>75</v>
      </c>
      <c r="C45" s="29" t="s">
        <v>76</v>
      </c>
      <c r="D45" s="40">
        <f t="shared" si="2"/>
        <v>0</v>
      </c>
      <c r="E45" s="60"/>
      <c r="F45" s="60"/>
      <c r="G45" s="60"/>
      <c r="H45" s="60"/>
      <c r="I45" s="60"/>
    </row>
    <row r="46" spans="1:9" x14ac:dyDescent="0.2">
      <c r="A46" s="126">
        <v>38</v>
      </c>
      <c r="B46" s="11" t="s">
        <v>77</v>
      </c>
      <c r="C46" s="30" t="s">
        <v>78</v>
      </c>
      <c r="D46" s="40">
        <f t="shared" si="2"/>
        <v>0</v>
      </c>
      <c r="E46" s="60"/>
      <c r="F46" s="60"/>
      <c r="G46" s="60"/>
      <c r="H46" s="60"/>
      <c r="I46" s="60"/>
    </row>
    <row r="47" spans="1:9" x14ac:dyDescent="0.2">
      <c r="A47" s="126">
        <v>39</v>
      </c>
      <c r="B47" s="8" t="s">
        <v>79</v>
      </c>
      <c r="C47" s="30" t="s">
        <v>80</v>
      </c>
      <c r="D47" s="40">
        <f t="shared" si="2"/>
        <v>0</v>
      </c>
      <c r="E47" s="60"/>
      <c r="F47" s="60"/>
      <c r="G47" s="60"/>
      <c r="H47" s="60"/>
      <c r="I47" s="60"/>
    </row>
    <row r="48" spans="1:9" x14ac:dyDescent="0.2">
      <c r="A48" s="126">
        <v>40</v>
      </c>
      <c r="B48" s="16" t="s">
        <v>81</v>
      </c>
      <c r="C48" s="32" t="s">
        <v>82</v>
      </c>
      <c r="D48" s="40">
        <f t="shared" si="2"/>
        <v>0</v>
      </c>
      <c r="E48" s="60"/>
      <c r="F48" s="60"/>
      <c r="G48" s="60"/>
      <c r="H48" s="60"/>
      <c r="I48" s="60"/>
    </row>
    <row r="49" spans="1:9" x14ac:dyDescent="0.2">
      <c r="A49" s="126">
        <v>41</v>
      </c>
      <c r="B49" s="8" t="s">
        <v>83</v>
      </c>
      <c r="C49" s="30" t="s">
        <v>84</v>
      </c>
      <c r="D49" s="40">
        <f t="shared" si="2"/>
        <v>0</v>
      </c>
      <c r="E49" s="60"/>
      <c r="F49" s="60"/>
      <c r="G49" s="60"/>
      <c r="H49" s="60"/>
      <c r="I49" s="60"/>
    </row>
    <row r="50" spans="1:9" x14ac:dyDescent="0.2">
      <c r="A50" s="126">
        <v>42</v>
      </c>
      <c r="B50" s="14" t="s">
        <v>85</v>
      </c>
      <c r="C50" s="31" t="s">
        <v>86</v>
      </c>
      <c r="D50" s="40">
        <f t="shared" si="2"/>
        <v>0</v>
      </c>
      <c r="E50" s="60"/>
      <c r="F50" s="60"/>
      <c r="G50" s="60"/>
      <c r="H50" s="60"/>
      <c r="I50" s="60"/>
    </row>
    <row r="51" spans="1:9" x14ac:dyDescent="0.2">
      <c r="A51" s="126">
        <v>43</v>
      </c>
      <c r="B51" s="12" t="s">
        <v>87</v>
      </c>
      <c r="C51" s="29" t="s">
        <v>88</v>
      </c>
      <c r="D51" s="40">
        <f t="shared" si="2"/>
        <v>0</v>
      </c>
      <c r="E51" s="60"/>
      <c r="F51" s="60"/>
      <c r="G51" s="60"/>
      <c r="H51" s="60"/>
      <c r="I51" s="60"/>
    </row>
    <row r="52" spans="1:9" x14ac:dyDescent="0.2">
      <c r="A52" s="126">
        <v>44</v>
      </c>
      <c r="B52" s="11" t="s">
        <v>89</v>
      </c>
      <c r="C52" s="30" t="s">
        <v>90</v>
      </c>
      <c r="D52" s="40">
        <f t="shared" si="2"/>
        <v>0</v>
      </c>
      <c r="E52" s="60"/>
      <c r="F52" s="60"/>
      <c r="G52" s="60"/>
      <c r="H52" s="60"/>
      <c r="I52" s="60"/>
    </row>
    <row r="53" spans="1:9" x14ac:dyDescent="0.2">
      <c r="A53" s="126">
        <v>45</v>
      </c>
      <c r="B53" s="12" t="s">
        <v>91</v>
      </c>
      <c r="C53" s="29" t="s">
        <v>92</v>
      </c>
      <c r="D53" s="40">
        <f t="shared" si="2"/>
        <v>0</v>
      </c>
      <c r="E53" s="60"/>
      <c r="F53" s="60"/>
      <c r="G53" s="60"/>
      <c r="H53" s="60"/>
      <c r="I53" s="60"/>
    </row>
    <row r="54" spans="1:9" x14ac:dyDescent="0.2">
      <c r="A54" s="126">
        <v>46</v>
      </c>
      <c r="B54" s="8" t="s">
        <v>93</v>
      </c>
      <c r="C54" s="30" t="s">
        <v>94</v>
      </c>
      <c r="D54" s="40">
        <f t="shared" si="2"/>
        <v>0</v>
      </c>
      <c r="E54" s="60"/>
      <c r="F54" s="60"/>
      <c r="G54" s="60"/>
      <c r="H54" s="60"/>
      <c r="I54" s="60"/>
    </row>
    <row r="55" spans="1:9" ht="10.5" customHeight="1" x14ac:dyDescent="0.2">
      <c r="A55" s="126">
        <v>47</v>
      </c>
      <c r="B55" s="8" t="s">
        <v>95</v>
      </c>
      <c r="C55" s="30" t="s">
        <v>96</v>
      </c>
      <c r="D55" s="40">
        <f t="shared" si="2"/>
        <v>0</v>
      </c>
      <c r="E55" s="60"/>
      <c r="F55" s="60"/>
      <c r="G55" s="60"/>
      <c r="H55" s="60"/>
      <c r="I55" s="60"/>
    </row>
    <row r="56" spans="1:9" x14ac:dyDescent="0.2">
      <c r="A56" s="126">
        <v>48</v>
      </c>
      <c r="B56" s="18" t="s">
        <v>97</v>
      </c>
      <c r="C56" s="33" t="s">
        <v>98</v>
      </c>
      <c r="D56" s="40">
        <f t="shared" si="2"/>
        <v>0</v>
      </c>
      <c r="E56" s="60"/>
      <c r="F56" s="60"/>
      <c r="G56" s="60"/>
      <c r="H56" s="60"/>
      <c r="I56" s="60"/>
    </row>
    <row r="57" spans="1:9" x14ac:dyDescent="0.2">
      <c r="A57" s="126">
        <v>49</v>
      </c>
      <c r="B57" s="12" t="s">
        <v>99</v>
      </c>
      <c r="C57" s="29" t="s">
        <v>100</v>
      </c>
      <c r="D57" s="40">
        <f t="shared" si="2"/>
        <v>0</v>
      </c>
      <c r="E57" s="60"/>
      <c r="F57" s="60"/>
      <c r="G57" s="60"/>
      <c r="H57" s="60"/>
      <c r="I57" s="60"/>
    </row>
    <row r="58" spans="1:9" x14ac:dyDescent="0.2">
      <c r="A58" s="126">
        <v>50</v>
      </c>
      <c r="B58" s="11" t="s">
        <v>101</v>
      </c>
      <c r="C58" s="30" t="s">
        <v>102</v>
      </c>
      <c r="D58" s="40">
        <f t="shared" si="2"/>
        <v>0</v>
      </c>
      <c r="E58" s="60"/>
      <c r="F58" s="60"/>
      <c r="G58" s="60"/>
      <c r="H58" s="60"/>
      <c r="I58" s="60"/>
    </row>
    <row r="59" spans="1:9" ht="10.5" customHeight="1" x14ac:dyDescent="0.2">
      <c r="A59" s="126">
        <v>51</v>
      </c>
      <c r="B59" s="12" t="s">
        <v>103</v>
      </c>
      <c r="C59" s="29" t="s">
        <v>104</v>
      </c>
      <c r="D59" s="40">
        <f t="shared" si="2"/>
        <v>0</v>
      </c>
      <c r="E59" s="60"/>
      <c r="F59" s="60"/>
      <c r="G59" s="60"/>
      <c r="H59" s="60"/>
      <c r="I59" s="60"/>
    </row>
    <row r="60" spans="1:9" x14ac:dyDescent="0.2">
      <c r="A60" s="126">
        <v>52</v>
      </c>
      <c r="B60" s="11" t="s">
        <v>105</v>
      </c>
      <c r="C60" s="30" t="s">
        <v>106</v>
      </c>
      <c r="D60" s="40">
        <f t="shared" si="2"/>
        <v>0</v>
      </c>
      <c r="E60" s="60"/>
      <c r="F60" s="60"/>
      <c r="G60" s="60"/>
      <c r="H60" s="60"/>
      <c r="I60" s="60"/>
    </row>
    <row r="61" spans="1:9" x14ac:dyDescent="0.2">
      <c r="A61" s="126">
        <v>53</v>
      </c>
      <c r="B61" s="12" t="s">
        <v>107</v>
      </c>
      <c r="C61" s="29" t="s">
        <v>108</v>
      </c>
      <c r="D61" s="40">
        <f t="shared" si="2"/>
        <v>0</v>
      </c>
      <c r="E61" s="60"/>
      <c r="F61" s="60"/>
      <c r="G61" s="60"/>
      <c r="H61" s="60"/>
      <c r="I61" s="60"/>
    </row>
    <row r="62" spans="1:9" x14ac:dyDescent="0.2">
      <c r="A62" s="126">
        <v>54</v>
      </c>
      <c r="B62" s="12" t="s">
        <v>109</v>
      </c>
      <c r="C62" s="29" t="s">
        <v>110</v>
      </c>
      <c r="D62" s="40">
        <f t="shared" si="2"/>
        <v>0</v>
      </c>
      <c r="E62" s="60"/>
      <c r="F62" s="60"/>
      <c r="G62" s="60"/>
      <c r="H62" s="60"/>
      <c r="I62" s="60"/>
    </row>
    <row r="63" spans="1:9" x14ac:dyDescent="0.2">
      <c r="A63" s="126">
        <v>55</v>
      </c>
      <c r="B63" s="12" t="s">
        <v>111</v>
      </c>
      <c r="C63" s="29" t="s">
        <v>112</v>
      </c>
      <c r="D63" s="40">
        <f t="shared" si="2"/>
        <v>0</v>
      </c>
      <c r="E63" s="60"/>
      <c r="F63" s="60"/>
      <c r="G63" s="60"/>
      <c r="H63" s="60"/>
      <c r="I63" s="60"/>
    </row>
    <row r="64" spans="1:9" x14ac:dyDescent="0.2">
      <c r="A64" s="126">
        <v>56</v>
      </c>
      <c r="B64" s="12" t="s">
        <v>113</v>
      </c>
      <c r="C64" s="29" t="s">
        <v>114</v>
      </c>
      <c r="D64" s="40">
        <f t="shared" si="2"/>
        <v>0</v>
      </c>
      <c r="E64" s="60"/>
      <c r="F64" s="60"/>
      <c r="G64" s="60"/>
      <c r="H64" s="60"/>
      <c r="I64" s="60"/>
    </row>
    <row r="65" spans="1:9" x14ac:dyDescent="0.2">
      <c r="A65" s="126">
        <v>57</v>
      </c>
      <c r="B65" s="12" t="s">
        <v>115</v>
      </c>
      <c r="C65" s="29" t="s">
        <v>116</v>
      </c>
      <c r="D65" s="40">
        <f t="shared" si="2"/>
        <v>0</v>
      </c>
      <c r="E65" s="60"/>
      <c r="F65" s="60"/>
      <c r="G65" s="60"/>
      <c r="H65" s="60"/>
      <c r="I65" s="60"/>
    </row>
    <row r="66" spans="1:9" ht="17.25" customHeight="1" x14ac:dyDescent="0.2">
      <c r="A66" s="126">
        <v>58</v>
      </c>
      <c r="B66" s="12" t="s">
        <v>117</v>
      </c>
      <c r="C66" s="29" t="s">
        <v>118</v>
      </c>
      <c r="D66" s="40">
        <f t="shared" si="2"/>
        <v>0</v>
      </c>
      <c r="E66" s="60"/>
      <c r="F66" s="60"/>
      <c r="G66" s="60"/>
      <c r="H66" s="60"/>
      <c r="I66" s="60"/>
    </row>
    <row r="67" spans="1:9" ht="15" customHeight="1" x14ac:dyDescent="0.2">
      <c r="A67" s="126">
        <v>59</v>
      </c>
      <c r="B67" s="11" t="s">
        <v>119</v>
      </c>
      <c r="C67" s="29" t="s">
        <v>120</v>
      </c>
      <c r="D67" s="40">
        <f t="shared" si="2"/>
        <v>0</v>
      </c>
      <c r="E67" s="60"/>
      <c r="F67" s="60"/>
      <c r="G67" s="60"/>
      <c r="H67" s="60"/>
      <c r="I67" s="60"/>
    </row>
    <row r="68" spans="1:9" ht="16.5" customHeight="1" x14ac:dyDescent="0.2">
      <c r="A68" s="126">
        <v>60</v>
      </c>
      <c r="B68" s="14" t="s">
        <v>121</v>
      </c>
      <c r="C68" s="31" t="s">
        <v>122</v>
      </c>
      <c r="D68" s="40">
        <f t="shared" si="2"/>
        <v>0</v>
      </c>
      <c r="E68" s="60"/>
      <c r="F68" s="60"/>
      <c r="G68" s="60"/>
      <c r="H68" s="60"/>
      <c r="I68" s="60"/>
    </row>
    <row r="69" spans="1:9" ht="17.25" customHeight="1" x14ac:dyDescent="0.2">
      <c r="A69" s="126">
        <v>61</v>
      </c>
      <c r="B69" s="11" t="s">
        <v>123</v>
      </c>
      <c r="C69" s="29" t="s">
        <v>124</v>
      </c>
      <c r="D69" s="40">
        <f t="shared" si="2"/>
        <v>0</v>
      </c>
      <c r="E69" s="60"/>
      <c r="F69" s="60"/>
      <c r="G69" s="60"/>
      <c r="H69" s="60"/>
      <c r="I69" s="60"/>
    </row>
    <row r="70" spans="1:9" ht="12.75" customHeight="1" x14ac:dyDescent="0.2">
      <c r="A70" s="126">
        <v>62</v>
      </c>
      <c r="B70" s="12" t="s">
        <v>125</v>
      </c>
      <c r="C70" s="29" t="s">
        <v>126</v>
      </c>
      <c r="D70" s="40">
        <f t="shared" si="2"/>
        <v>0</v>
      </c>
      <c r="E70" s="60"/>
      <c r="F70" s="60"/>
      <c r="G70" s="60"/>
      <c r="H70" s="60"/>
      <c r="I70" s="60"/>
    </row>
    <row r="71" spans="1:9" ht="27.75" customHeight="1" x14ac:dyDescent="0.2">
      <c r="A71" s="126">
        <v>63</v>
      </c>
      <c r="B71" s="8" t="s">
        <v>127</v>
      </c>
      <c r="C71" s="29" t="s">
        <v>128</v>
      </c>
      <c r="D71" s="40">
        <f t="shared" si="2"/>
        <v>0</v>
      </c>
      <c r="E71" s="60"/>
      <c r="F71" s="60"/>
      <c r="G71" s="60"/>
      <c r="H71" s="60"/>
      <c r="I71" s="60"/>
    </row>
    <row r="72" spans="1:9" ht="24" x14ac:dyDescent="0.2">
      <c r="A72" s="126">
        <v>64</v>
      </c>
      <c r="B72" s="8" t="s">
        <v>129</v>
      </c>
      <c r="C72" s="29" t="s">
        <v>130</v>
      </c>
      <c r="D72" s="40">
        <f t="shared" si="2"/>
        <v>0</v>
      </c>
      <c r="E72" s="60"/>
      <c r="F72" s="60"/>
      <c r="G72" s="60"/>
      <c r="H72" s="60"/>
      <c r="I72" s="60"/>
    </row>
    <row r="73" spans="1:9" x14ac:dyDescent="0.2">
      <c r="A73" s="126">
        <v>65</v>
      </c>
      <c r="B73" s="11" t="s">
        <v>131</v>
      </c>
      <c r="C73" s="29" t="s">
        <v>132</v>
      </c>
      <c r="D73" s="40">
        <f t="shared" si="2"/>
        <v>0</v>
      </c>
      <c r="E73" s="60"/>
      <c r="F73" s="60"/>
      <c r="G73" s="60"/>
      <c r="H73" s="60"/>
      <c r="I73" s="60"/>
    </row>
    <row r="74" spans="1:9" x14ac:dyDescent="0.2">
      <c r="A74" s="126">
        <v>66</v>
      </c>
      <c r="B74" s="8" t="s">
        <v>133</v>
      </c>
      <c r="C74" s="29" t="s">
        <v>134</v>
      </c>
      <c r="D74" s="40">
        <f t="shared" ref="D74:D137" si="3">E74+F74+G74+H74+I74</f>
        <v>0</v>
      </c>
      <c r="E74" s="60"/>
      <c r="F74" s="60"/>
      <c r="G74" s="60"/>
      <c r="H74" s="60"/>
      <c r="I74" s="60"/>
    </row>
    <row r="75" spans="1:9" x14ac:dyDescent="0.2">
      <c r="A75" s="126">
        <v>67</v>
      </c>
      <c r="B75" s="11" t="s">
        <v>135</v>
      </c>
      <c r="C75" s="29" t="s">
        <v>136</v>
      </c>
      <c r="D75" s="40">
        <f t="shared" si="3"/>
        <v>0</v>
      </c>
      <c r="E75" s="60"/>
      <c r="F75" s="60"/>
      <c r="G75" s="60"/>
      <c r="H75" s="60"/>
      <c r="I75" s="60"/>
    </row>
    <row r="76" spans="1:9" x14ac:dyDescent="0.2">
      <c r="A76" s="126">
        <v>68</v>
      </c>
      <c r="B76" s="11" t="s">
        <v>137</v>
      </c>
      <c r="C76" s="29" t="s">
        <v>138</v>
      </c>
      <c r="D76" s="40">
        <f t="shared" si="3"/>
        <v>0</v>
      </c>
      <c r="E76" s="60"/>
      <c r="F76" s="60"/>
      <c r="G76" s="60"/>
      <c r="H76" s="60"/>
      <c r="I76" s="60"/>
    </row>
    <row r="77" spans="1:9" x14ac:dyDescent="0.2">
      <c r="A77" s="126">
        <v>69</v>
      </c>
      <c r="B77" s="11" t="s">
        <v>139</v>
      </c>
      <c r="C77" s="29" t="s">
        <v>140</v>
      </c>
      <c r="D77" s="40">
        <f t="shared" si="3"/>
        <v>0</v>
      </c>
      <c r="E77" s="60"/>
      <c r="F77" s="60"/>
      <c r="G77" s="60"/>
      <c r="H77" s="60"/>
      <c r="I77" s="60"/>
    </row>
    <row r="78" spans="1:9" x14ac:dyDescent="0.2">
      <c r="A78" s="126">
        <v>70</v>
      </c>
      <c r="B78" s="12" t="s">
        <v>141</v>
      </c>
      <c r="C78" s="29" t="s">
        <v>142</v>
      </c>
      <c r="D78" s="40">
        <f t="shared" si="3"/>
        <v>0</v>
      </c>
      <c r="E78" s="60"/>
      <c r="F78" s="60"/>
      <c r="G78" s="60"/>
      <c r="H78" s="60"/>
      <c r="I78" s="60"/>
    </row>
    <row r="79" spans="1:9" x14ac:dyDescent="0.2">
      <c r="A79" s="126">
        <v>71</v>
      </c>
      <c r="B79" s="11" t="s">
        <v>143</v>
      </c>
      <c r="C79" s="30" t="s">
        <v>144</v>
      </c>
      <c r="D79" s="40">
        <f t="shared" si="3"/>
        <v>0</v>
      </c>
      <c r="E79" s="60"/>
      <c r="F79" s="60"/>
      <c r="G79" s="60"/>
      <c r="H79" s="60"/>
      <c r="I79" s="60"/>
    </row>
    <row r="80" spans="1:9" x14ac:dyDescent="0.2">
      <c r="A80" s="126">
        <v>72</v>
      </c>
      <c r="B80" s="12" t="s">
        <v>145</v>
      </c>
      <c r="C80" s="29" t="s">
        <v>146</v>
      </c>
      <c r="D80" s="40">
        <f t="shared" si="3"/>
        <v>0</v>
      </c>
      <c r="E80" s="60"/>
      <c r="F80" s="60"/>
      <c r="G80" s="60"/>
      <c r="H80" s="60"/>
      <c r="I80" s="60"/>
    </row>
    <row r="81" spans="1:9" x14ac:dyDescent="0.2">
      <c r="A81" s="126">
        <v>73</v>
      </c>
      <c r="B81" s="11" t="s">
        <v>147</v>
      </c>
      <c r="C81" s="29" t="s">
        <v>148</v>
      </c>
      <c r="D81" s="40">
        <f t="shared" si="3"/>
        <v>0</v>
      </c>
      <c r="E81" s="60"/>
      <c r="F81" s="60"/>
      <c r="G81" s="60"/>
      <c r="H81" s="60"/>
      <c r="I81" s="60"/>
    </row>
    <row r="82" spans="1:9" x14ac:dyDescent="0.2">
      <c r="A82" s="126">
        <v>74</v>
      </c>
      <c r="B82" s="12" t="s">
        <v>149</v>
      </c>
      <c r="C82" s="29" t="s">
        <v>150</v>
      </c>
      <c r="D82" s="40">
        <f t="shared" si="3"/>
        <v>0</v>
      </c>
      <c r="E82" s="60"/>
      <c r="F82" s="60"/>
      <c r="G82" s="60"/>
      <c r="H82" s="60"/>
      <c r="I82" s="60"/>
    </row>
    <row r="83" spans="1:9" x14ac:dyDescent="0.2">
      <c r="A83" s="126">
        <v>75</v>
      </c>
      <c r="B83" s="12" t="s">
        <v>151</v>
      </c>
      <c r="C83" s="29" t="s">
        <v>152</v>
      </c>
      <c r="D83" s="40">
        <f t="shared" si="3"/>
        <v>0</v>
      </c>
      <c r="E83" s="60"/>
      <c r="F83" s="60"/>
      <c r="G83" s="60"/>
      <c r="H83" s="60"/>
      <c r="I83" s="60"/>
    </row>
    <row r="84" spans="1:9" ht="24" x14ac:dyDescent="0.2">
      <c r="A84" s="126">
        <v>76</v>
      </c>
      <c r="B84" s="20" t="s">
        <v>153</v>
      </c>
      <c r="C84" s="33" t="s">
        <v>154</v>
      </c>
      <c r="D84" s="40">
        <f t="shared" si="3"/>
        <v>0</v>
      </c>
      <c r="E84" s="60"/>
      <c r="F84" s="60"/>
      <c r="G84" s="60"/>
      <c r="H84" s="60"/>
      <c r="I84" s="60"/>
    </row>
    <row r="85" spans="1:9" ht="24" x14ac:dyDescent="0.2">
      <c r="A85" s="126">
        <v>77</v>
      </c>
      <c r="B85" s="8" t="s">
        <v>155</v>
      </c>
      <c r="C85" s="29" t="s">
        <v>156</v>
      </c>
      <c r="D85" s="40">
        <f t="shared" si="3"/>
        <v>0</v>
      </c>
      <c r="E85" s="60"/>
      <c r="F85" s="60"/>
      <c r="G85" s="60"/>
      <c r="H85" s="60"/>
      <c r="I85" s="60"/>
    </row>
    <row r="86" spans="1:9" ht="24" x14ac:dyDescent="0.2">
      <c r="A86" s="126">
        <v>78</v>
      </c>
      <c r="B86" s="11" t="s">
        <v>157</v>
      </c>
      <c r="C86" s="29" t="s">
        <v>158</v>
      </c>
      <c r="D86" s="40">
        <f t="shared" si="3"/>
        <v>0</v>
      </c>
      <c r="E86" s="60"/>
      <c r="F86" s="60"/>
      <c r="G86" s="60"/>
      <c r="H86" s="60"/>
      <c r="I86" s="60"/>
    </row>
    <row r="87" spans="1:9" ht="24" x14ac:dyDescent="0.2">
      <c r="A87" s="126">
        <v>79</v>
      </c>
      <c r="B87" s="11" t="s">
        <v>159</v>
      </c>
      <c r="C87" s="29" t="s">
        <v>160</v>
      </c>
      <c r="D87" s="40">
        <f t="shared" si="3"/>
        <v>0</v>
      </c>
      <c r="E87" s="60"/>
      <c r="F87" s="60"/>
      <c r="G87" s="60"/>
      <c r="H87" s="60"/>
      <c r="I87" s="60"/>
    </row>
    <row r="88" spans="1:9" ht="24" x14ac:dyDescent="0.2">
      <c r="A88" s="126">
        <v>80</v>
      </c>
      <c r="B88" s="8" t="s">
        <v>161</v>
      </c>
      <c r="C88" s="29" t="s">
        <v>162</v>
      </c>
      <c r="D88" s="40">
        <f t="shared" si="3"/>
        <v>0</v>
      </c>
      <c r="E88" s="60"/>
      <c r="F88" s="60"/>
      <c r="G88" s="60"/>
      <c r="H88" s="60"/>
      <c r="I88" s="60"/>
    </row>
    <row r="89" spans="1:9" ht="24" x14ac:dyDescent="0.2">
      <c r="A89" s="126">
        <v>81</v>
      </c>
      <c r="B89" s="8" t="s">
        <v>163</v>
      </c>
      <c r="C89" s="29" t="s">
        <v>164</v>
      </c>
      <c r="D89" s="40">
        <f t="shared" si="3"/>
        <v>0</v>
      </c>
      <c r="E89" s="60"/>
      <c r="F89" s="60"/>
      <c r="G89" s="60"/>
      <c r="H89" s="60"/>
      <c r="I89" s="60"/>
    </row>
    <row r="90" spans="1:9" ht="24" x14ac:dyDescent="0.2">
      <c r="A90" s="126">
        <v>82</v>
      </c>
      <c r="B90" s="8" t="s">
        <v>165</v>
      </c>
      <c r="C90" s="29" t="s">
        <v>166</v>
      </c>
      <c r="D90" s="40">
        <f t="shared" si="3"/>
        <v>0</v>
      </c>
      <c r="E90" s="60"/>
      <c r="F90" s="60"/>
      <c r="G90" s="60"/>
      <c r="H90" s="60"/>
      <c r="I90" s="60"/>
    </row>
    <row r="91" spans="1:9" ht="24" x14ac:dyDescent="0.2">
      <c r="A91" s="126">
        <v>83</v>
      </c>
      <c r="B91" s="12" t="s">
        <v>167</v>
      </c>
      <c r="C91" s="29" t="s">
        <v>168</v>
      </c>
      <c r="D91" s="40">
        <f t="shared" si="3"/>
        <v>0</v>
      </c>
      <c r="E91" s="60"/>
      <c r="F91" s="60"/>
      <c r="G91" s="60"/>
      <c r="H91" s="60"/>
      <c r="I91" s="60"/>
    </row>
    <row r="92" spans="1:9" x14ac:dyDescent="0.2">
      <c r="A92" s="126">
        <v>84</v>
      </c>
      <c r="B92" s="8" t="s">
        <v>169</v>
      </c>
      <c r="C92" s="29" t="s">
        <v>170</v>
      </c>
      <c r="D92" s="40">
        <f t="shared" si="3"/>
        <v>0</v>
      </c>
      <c r="E92" s="60"/>
      <c r="F92" s="60"/>
      <c r="G92" s="60"/>
      <c r="H92" s="60"/>
      <c r="I92" s="60"/>
    </row>
    <row r="93" spans="1:9" x14ac:dyDescent="0.2">
      <c r="A93" s="126">
        <v>85</v>
      </c>
      <c r="B93" s="12" t="s">
        <v>171</v>
      </c>
      <c r="C93" s="29" t="s">
        <v>172</v>
      </c>
      <c r="D93" s="40">
        <f t="shared" si="3"/>
        <v>0</v>
      </c>
      <c r="E93" s="60"/>
      <c r="F93" s="60"/>
      <c r="G93" s="60"/>
      <c r="H93" s="60"/>
      <c r="I93" s="60"/>
    </row>
    <row r="94" spans="1:9" x14ac:dyDescent="0.2">
      <c r="A94" s="126">
        <v>86</v>
      </c>
      <c r="B94" s="14" t="s">
        <v>173</v>
      </c>
      <c r="C94" s="31" t="s">
        <v>174</v>
      </c>
      <c r="D94" s="40">
        <f t="shared" si="3"/>
        <v>0</v>
      </c>
      <c r="E94" s="60"/>
      <c r="F94" s="60"/>
      <c r="G94" s="60"/>
      <c r="H94" s="60"/>
      <c r="I94" s="60"/>
    </row>
    <row r="95" spans="1:9" x14ac:dyDescent="0.2">
      <c r="A95" s="126">
        <v>87</v>
      </c>
      <c r="B95" s="8" t="s">
        <v>175</v>
      </c>
      <c r="C95" s="29" t="s">
        <v>176</v>
      </c>
      <c r="D95" s="40">
        <f t="shared" si="3"/>
        <v>0</v>
      </c>
      <c r="E95" s="60"/>
      <c r="F95" s="60"/>
      <c r="G95" s="60"/>
      <c r="H95" s="60"/>
      <c r="I95" s="60"/>
    </row>
    <row r="96" spans="1:9" x14ac:dyDescent="0.2">
      <c r="A96" s="126">
        <v>88</v>
      </c>
      <c r="B96" s="8" t="s">
        <v>177</v>
      </c>
      <c r="C96" s="29" t="s">
        <v>178</v>
      </c>
      <c r="D96" s="40">
        <f t="shared" si="3"/>
        <v>0</v>
      </c>
      <c r="E96" s="60"/>
      <c r="F96" s="60"/>
      <c r="G96" s="60"/>
      <c r="H96" s="60"/>
      <c r="I96" s="60"/>
    </row>
    <row r="97" spans="1:9" ht="13.5" customHeight="1" x14ac:dyDescent="0.2">
      <c r="A97" s="126">
        <v>89</v>
      </c>
      <c r="B97" s="14" t="s">
        <v>179</v>
      </c>
      <c r="C97" s="31" t="s">
        <v>180</v>
      </c>
      <c r="D97" s="40">
        <f t="shared" si="3"/>
        <v>0</v>
      </c>
      <c r="E97" s="60"/>
      <c r="F97" s="60"/>
      <c r="G97" s="60"/>
      <c r="H97" s="60"/>
      <c r="I97" s="60"/>
    </row>
    <row r="98" spans="1:9" ht="14.25" customHeight="1" x14ac:dyDescent="0.2">
      <c r="A98" s="126">
        <v>90</v>
      </c>
      <c r="B98" s="8" t="s">
        <v>181</v>
      </c>
      <c r="C98" s="29" t="s">
        <v>182</v>
      </c>
      <c r="D98" s="40">
        <f t="shared" si="3"/>
        <v>4825873</v>
      </c>
      <c r="E98" s="60"/>
      <c r="F98" s="60">
        <v>4825873</v>
      </c>
      <c r="G98" s="60"/>
      <c r="H98" s="60"/>
      <c r="I98" s="60"/>
    </row>
    <row r="99" spans="1:9" x14ac:dyDescent="0.2">
      <c r="A99" s="126">
        <v>91</v>
      </c>
      <c r="B99" s="14" t="s">
        <v>183</v>
      </c>
      <c r="C99" s="31" t="s">
        <v>184</v>
      </c>
      <c r="D99" s="40">
        <f t="shared" si="3"/>
        <v>0</v>
      </c>
      <c r="E99" s="60"/>
      <c r="F99" s="60"/>
      <c r="G99" s="60"/>
      <c r="H99" s="60"/>
      <c r="I99" s="60"/>
    </row>
    <row r="100" spans="1:9" x14ac:dyDescent="0.2">
      <c r="A100" s="126">
        <v>92</v>
      </c>
      <c r="B100" s="11" t="s">
        <v>185</v>
      </c>
      <c r="C100" s="29" t="s">
        <v>186</v>
      </c>
      <c r="D100" s="40">
        <f t="shared" si="3"/>
        <v>0</v>
      </c>
      <c r="E100" s="60"/>
      <c r="F100" s="60"/>
      <c r="G100" s="60"/>
      <c r="H100" s="60"/>
      <c r="I100" s="60"/>
    </row>
    <row r="101" spans="1:9" ht="24" x14ac:dyDescent="0.2">
      <c r="A101" s="126">
        <v>93</v>
      </c>
      <c r="B101" s="12" t="s">
        <v>187</v>
      </c>
      <c r="C101" s="29" t="s">
        <v>188</v>
      </c>
      <c r="D101" s="40">
        <f t="shared" si="3"/>
        <v>0</v>
      </c>
      <c r="E101" s="60"/>
      <c r="F101" s="60"/>
      <c r="G101" s="60"/>
      <c r="H101" s="60"/>
      <c r="I101" s="60"/>
    </row>
    <row r="102" spans="1:9" ht="24" x14ac:dyDescent="0.2">
      <c r="A102" s="126">
        <v>94</v>
      </c>
      <c r="B102" s="11" t="s">
        <v>189</v>
      </c>
      <c r="C102" s="30" t="s">
        <v>190</v>
      </c>
      <c r="D102" s="40">
        <f t="shared" si="3"/>
        <v>0</v>
      </c>
      <c r="E102" s="60"/>
      <c r="F102" s="60"/>
      <c r="G102" s="60"/>
      <c r="H102" s="60"/>
      <c r="I102" s="60"/>
    </row>
    <row r="103" spans="1:9" x14ac:dyDescent="0.2">
      <c r="A103" s="126">
        <v>95</v>
      </c>
      <c r="B103" s="11" t="s">
        <v>191</v>
      </c>
      <c r="C103" s="31" t="s">
        <v>192</v>
      </c>
      <c r="D103" s="40">
        <f t="shared" si="3"/>
        <v>0</v>
      </c>
      <c r="E103" s="60"/>
      <c r="F103" s="60"/>
      <c r="G103" s="60"/>
      <c r="H103" s="60"/>
      <c r="I103" s="60"/>
    </row>
    <row r="104" spans="1:9" x14ac:dyDescent="0.2">
      <c r="A104" s="126">
        <v>96</v>
      </c>
      <c r="B104" s="12" t="s">
        <v>193</v>
      </c>
      <c r="C104" s="29" t="s">
        <v>194</v>
      </c>
      <c r="D104" s="40">
        <f t="shared" si="3"/>
        <v>0</v>
      </c>
      <c r="E104" s="60"/>
      <c r="F104" s="60"/>
      <c r="G104" s="60"/>
      <c r="H104" s="60"/>
      <c r="I104" s="60"/>
    </row>
    <row r="105" spans="1:9" x14ac:dyDescent="0.2">
      <c r="A105" s="126">
        <v>97</v>
      </c>
      <c r="B105" s="11" t="s">
        <v>195</v>
      </c>
      <c r="C105" s="34" t="s">
        <v>196</v>
      </c>
      <c r="D105" s="40">
        <f t="shared" si="3"/>
        <v>0</v>
      </c>
      <c r="E105" s="60"/>
      <c r="F105" s="60"/>
      <c r="G105" s="60"/>
      <c r="H105" s="60"/>
      <c r="I105" s="60"/>
    </row>
    <row r="106" spans="1:9" x14ac:dyDescent="0.2">
      <c r="A106" s="126">
        <v>98</v>
      </c>
      <c r="B106" s="12" t="s">
        <v>197</v>
      </c>
      <c r="C106" s="29" t="s">
        <v>198</v>
      </c>
      <c r="D106" s="40">
        <f t="shared" si="3"/>
        <v>0</v>
      </c>
      <c r="E106" s="60"/>
      <c r="F106" s="60"/>
      <c r="G106" s="60"/>
      <c r="H106" s="60"/>
      <c r="I106" s="60"/>
    </row>
    <row r="107" spans="1:9" x14ac:dyDescent="0.2">
      <c r="A107" s="126">
        <v>99</v>
      </c>
      <c r="B107" s="12" t="s">
        <v>199</v>
      </c>
      <c r="C107" s="29" t="s">
        <v>200</v>
      </c>
      <c r="D107" s="40">
        <f t="shared" si="3"/>
        <v>0</v>
      </c>
      <c r="E107" s="60"/>
      <c r="F107" s="60"/>
      <c r="G107" s="60"/>
      <c r="H107" s="60"/>
      <c r="I107" s="60"/>
    </row>
    <row r="108" spans="1:9" x14ac:dyDescent="0.2">
      <c r="A108" s="126">
        <v>100</v>
      </c>
      <c r="B108" s="11" t="s">
        <v>201</v>
      </c>
      <c r="C108" s="31" t="s">
        <v>202</v>
      </c>
      <c r="D108" s="40">
        <f t="shared" si="3"/>
        <v>0</v>
      </c>
      <c r="E108" s="60"/>
      <c r="F108" s="60"/>
      <c r="G108" s="60"/>
      <c r="H108" s="60"/>
      <c r="I108" s="60"/>
    </row>
    <row r="109" spans="1:9" x14ac:dyDescent="0.2">
      <c r="A109" s="126">
        <v>101</v>
      </c>
      <c r="B109" s="11" t="s">
        <v>203</v>
      </c>
      <c r="C109" s="30" t="s">
        <v>204</v>
      </c>
      <c r="D109" s="40">
        <f t="shared" si="3"/>
        <v>0</v>
      </c>
      <c r="E109" s="60"/>
      <c r="F109" s="60"/>
      <c r="G109" s="60"/>
      <c r="H109" s="60"/>
      <c r="I109" s="60"/>
    </row>
    <row r="110" spans="1:9" x14ac:dyDescent="0.2">
      <c r="A110" s="126">
        <v>102</v>
      </c>
      <c r="B110" s="8" t="s">
        <v>205</v>
      </c>
      <c r="C110" s="30" t="s">
        <v>206</v>
      </c>
      <c r="D110" s="40">
        <f t="shared" si="3"/>
        <v>0</v>
      </c>
      <c r="E110" s="60"/>
      <c r="F110" s="60"/>
      <c r="G110" s="60"/>
      <c r="H110" s="60"/>
      <c r="I110" s="60"/>
    </row>
    <row r="111" spans="1:9" x14ac:dyDescent="0.2">
      <c r="A111" s="126">
        <v>103</v>
      </c>
      <c r="B111" s="8" t="s">
        <v>207</v>
      </c>
      <c r="C111" s="30" t="s">
        <v>208</v>
      </c>
      <c r="D111" s="40">
        <f t="shared" si="3"/>
        <v>0</v>
      </c>
      <c r="E111" s="60"/>
      <c r="F111" s="60"/>
      <c r="G111" s="60"/>
      <c r="H111" s="60"/>
      <c r="I111" s="60"/>
    </row>
    <row r="112" spans="1:9" x14ac:dyDescent="0.2">
      <c r="A112" s="126">
        <v>104</v>
      </c>
      <c r="B112" s="12" t="s">
        <v>209</v>
      </c>
      <c r="C112" s="29" t="s">
        <v>210</v>
      </c>
      <c r="D112" s="40">
        <f t="shared" si="3"/>
        <v>0</v>
      </c>
      <c r="E112" s="60"/>
      <c r="F112" s="60"/>
      <c r="G112" s="60"/>
      <c r="H112" s="60"/>
      <c r="I112" s="60"/>
    </row>
    <row r="113" spans="1:9" x14ac:dyDescent="0.2">
      <c r="A113" s="126">
        <v>105</v>
      </c>
      <c r="B113" s="14" t="s">
        <v>211</v>
      </c>
      <c r="C113" s="31" t="s">
        <v>212</v>
      </c>
      <c r="D113" s="40">
        <f t="shared" si="3"/>
        <v>0</v>
      </c>
      <c r="E113" s="60"/>
      <c r="F113" s="60"/>
      <c r="G113" s="60"/>
      <c r="H113" s="60"/>
      <c r="I113" s="60"/>
    </row>
    <row r="114" spans="1:9" x14ac:dyDescent="0.2">
      <c r="A114" s="126">
        <v>106</v>
      </c>
      <c r="B114" s="8" t="s">
        <v>213</v>
      </c>
      <c r="C114" s="30" t="s">
        <v>214</v>
      </c>
      <c r="D114" s="40">
        <f t="shared" si="3"/>
        <v>0</v>
      </c>
      <c r="E114" s="60"/>
      <c r="F114" s="60"/>
      <c r="G114" s="60"/>
      <c r="H114" s="60"/>
      <c r="I114" s="60"/>
    </row>
    <row r="115" spans="1:9" x14ac:dyDescent="0.2">
      <c r="A115" s="126">
        <v>107</v>
      </c>
      <c r="B115" s="11" t="s">
        <v>215</v>
      </c>
      <c r="C115" s="30" t="s">
        <v>216</v>
      </c>
      <c r="D115" s="40">
        <f t="shared" si="3"/>
        <v>0</v>
      </c>
      <c r="E115" s="60"/>
      <c r="F115" s="60"/>
      <c r="G115" s="60"/>
      <c r="H115" s="60"/>
      <c r="I115" s="60"/>
    </row>
    <row r="116" spans="1:9" x14ac:dyDescent="0.2">
      <c r="A116" s="126">
        <v>108</v>
      </c>
      <c r="B116" s="12" t="s">
        <v>217</v>
      </c>
      <c r="C116" s="29" t="s">
        <v>218</v>
      </c>
      <c r="D116" s="40">
        <f t="shared" si="3"/>
        <v>0</v>
      </c>
      <c r="E116" s="60"/>
      <c r="F116" s="60"/>
      <c r="G116" s="60"/>
      <c r="H116" s="60"/>
      <c r="I116" s="60"/>
    </row>
    <row r="117" spans="1:9" ht="12" customHeight="1" x14ac:dyDescent="0.2">
      <c r="A117" s="126">
        <v>109</v>
      </c>
      <c r="B117" s="12" t="s">
        <v>219</v>
      </c>
      <c r="C117" s="29" t="s">
        <v>220</v>
      </c>
      <c r="D117" s="40">
        <f t="shared" si="3"/>
        <v>0</v>
      </c>
      <c r="E117" s="60"/>
      <c r="F117" s="60"/>
      <c r="G117" s="60"/>
      <c r="H117" s="60"/>
      <c r="I117" s="60"/>
    </row>
    <row r="118" spans="1:9" x14ac:dyDescent="0.2">
      <c r="A118" s="126">
        <v>110</v>
      </c>
      <c r="B118" s="8" t="s">
        <v>221</v>
      </c>
      <c r="C118" s="30" t="s">
        <v>222</v>
      </c>
      <c r="D118" s="40">
        <f t="shared" si="3"/>
        <v>0</v>
      </c>
      <c r="E118" s="60"/>
      <c r="F118" s="60"/>
      <c r="G118" s="60"/>
      <c r="H118" s="60"/>
      <c r="I118" s="60"/>
    </row>
    <row r="119" spans="1:9" x14ac:dyDescent="0.2">
      <c r="A119" s="126">
        <v>111</v>
      </c>
      <c r="B119" s="11" t="s">
        <v>223</v>
      </c>
      <c r="C119" s="30" t="s">
        <v>224</v>
      </c>
      <c r="D119" s="40">
        <f t="shared" si="3"/>
        <v>0</v>
      </c>
      <c r="E119" s="60"/>
      <c r="F119" s="60"/>
      <c r="G119" s="60"/>
      <c r="H119" s="60"/>
      <c r="I119" s="60"/>
    </row>
    <row r="120" spans="1:9" x14ac:dyDescent="0.2">
      <c r="A120" s="126">
        <v>112</v>
      </c>
      <c r="B120" s="8" t="s">
        <v>225</v>
      </c>
      <c r="C120" s="29" t="s">
        <v>226</v>
      </c>
      <c r="D120" s="40">
        <f t="shared" si="3"/>
        <v>148092344</v>
      </c>
      <c r="E120" s="60"/>
      <c r="F120" s="60"/>
      <c r="G120" s="60"/>
      <c r="H120" s="60"/>
      <c r="I120" s="60">
        <v>148092344</v>
      </c>
    </row>
    <row r="121" spans="1:9" x14ac:dyDescent="0.2">
      <c r="A121" s="126">
        <v>113</v>
      </c>
      <c r="B121" s="8" t="s">
        <v>227</v>
      </c>
      <c r="C121" s="30" t="s">
        <v>228</v>
      </c>
      <c r="D121" s="40">
        <f t="shared" si="3"/>
        <v>0</v>
      </c>
      <c r="E121" s="60"/>
      <c r="F121" s="60"/>
      <c r="G121" s="60"/>
      <c r="H121" s="60"/>
      <c r="I121" s="60"/>
    </row>
    <row r="122" spans="1:9" x14ac:dyDescent="0.2">
      <c r="A122" s="126">
        <v>114</v>
      </c>
      <c r="B122" s="12" t="s">
        <v>229</v>
      </c>
      <c r="C122" s="29" t="s">
        <v>230</v>
      </c>
      <c r="D122" s="40">
        <f t="shared" si="3"/>
        <v>44152400</v>
      </c>
      <c r="E122" s="60"/>
      <c r="F122" s="60"/>
      <c r="G122" s="60"/>
      <c r="H122" s="60"/>
      <c r="I122" s="60">
        <v>44152400</v>
      </c>
    </row>
    <row r="123" spans="1:9" ht="13.5" customHeight="1" x14ac:dyDescent="0.2">
      <c r="A123" s="126">
        <v>115</v>
      </c>
      <c r="B123" s="12" t="s">
        <v>231</v>
      </c>
      <c r="C123" s="29" t="s">
        <v>232</v>
      </c>
      <c r="D123" s="40">
        <f t="shared" si="3"/>
        <v>0</v>
      </c>
      <c r="E123" s="60"/>
      <c r="F123" s="60"/>
      <c r="G123" s="60"/>
      <c r="H123" s="60"/>
      <c r="I123" s="60"/>
    </row>
    <row r="124" spans="1:9" x14ac:dyDescent="0.2">
      <c r="A124" s="126">
        <v>116</v>
      </c>
      <c r="B124" s="12" t="s">
        <v>233</v>
      </c>
      <c r="C124" s="29" t="s">
        <v>234</v>
      </c>
      <c r="D124" s="40">
        <f t="shared" si="3"/>
        <v>0</v>
      </c>
      <c r="E124" s="60"/>
      <c r="F124" s="60"/>
      <c r="G124" s="60"/>
      <c r="H124" s="60"/>
      <c r="I124" s="60"/>
    </row>
    <row r="125" spans="1:9" ht="24" x14ac:dyDescent="0.2">
      <c r="A125" s="126">
        <v>117</v>
      </c>
      <c r="B125" s="12" t="s">
        <v>235</v>
      </c>
      <c r="C125" s="29" t="s">
        <v>236</v>
      </c>
      <c r="D125" s="40">
        <f t="shared" si="3"/>
        <v>0</v>
      </c>
      <c r="E125" s="60"/>
      <c r="F125" s="60"/>
      <c r="G125" s="60"/>
      <c r="H125" s="60"/>
      <c r="I125" s="60"/>
    </row>
    <row r="126" spans="1:9" x14ac:dyDescent="0.2">
      <c r="A126" s="126">
        <v>118</v>
      </c>
      <c r="B126" s="12" t="s">
        <v>237</v>
      </c>
      <c r="C126" s="29" t="s">
        <v>238</v>
      </c>
      <c r="D126" s="40">
        <f t="shared" si="3"/>
        <v>0</v>
      </c>
      <c r="E126" s="60"/>
      <c r="F126" s="60"/>
      <c r="G126" s="60"/>
      <c r="H126" s="60"/>
      <c r="I126" s="60"/>
    </row>
    <row r="127" spans="1:9" ht="12.75" customHeight="1" x14ac:dyDescent="0.2">
      <c r="A127" s="126">
        <v>119</v>
      </c>
      <c r="B127" s="12" t="s">
        <v>239</v>
      </c>
      <c r="C127" s="29" t="s">
        <v>240</v>
      </c>
      <c r="D127" s="40">
        <f t="shared" si="3"/>
        <v>659764284</v>
      </c>
      <c r="E127" s="60">
        <v>6330675</v>
      </c>
      <c r="F127" s="60"/>
      <c r="G127" s="60"/>
      <c r="H127" s="60"/>
      <c r="I127" s="60">
        <v>653433609</v>
      </c>
    </row>
    <row r="128" spans="1:9" x14ac:dyDescent="0.2">
      <c r="A128" s="126">
        <v>120</v>
      </c>
      <c r="B128" s="22" t="s">
        <v>241</v>
      </c>
      <c r="C128" s="35" t="s">
        <v>242</v>
      </c>
      <c r="D128" s="40">
        <f t="shared" si="3"/>
        <v>0</v>
      </c>
      <c r="E128" s="60"/>
      <c r="F128" s="60"/>
      <c r="G128" s="60"/>
      <c r="H128" s="60"/>
      <c r="I128" s="60"/>
    </row>
    <row r="129" spans="1:9" x14ac:dyDescent="0.2">
      <c r="A129" s="126">
        <v>121</v>
      </c>
      <c r="B129" s="11" t="s">
        <v>243</v>
      </c>
      <c r="C129" s="30" t="s">
        <v>244</v>
      </c>
      <c r="D129" s="40">
        <f t="shared" si="3"/>
        <v>0</v>
      </c>
      <c r="E129" s="60"/>
      <c r="F129" s="60"/>
      <c r="G129" s="60"/>
      <c r="H129" s="60"/>
      <c r="I129" s="60"/>
    </row>
    <row r="130" spans="1:9" x14ac:dyDescent="0.2">
      <c r="A130" s="126">
        <v>122</v>
      </c>
      <c r="B130" s="12" t="s">
        <v>245</v>
      </c>
      <c r="C130" s="29" t="s">
        <v>246</v>
      </c>
      <c r="D130" s="40">
        <f t="shared" si="3"/>
        <v>0</v>
      </c>
      <c r="E130" s="60"/>
      <c r="F130" s="60"/>
      <c r="G130" s="60"/>
      <c r="H130" s="60"/>
      <c r="I130" s="60"/>
    </row>
    <row r="131" spans="1:9" ht="24" x14ac:dyDescent="0.2">
      <c r="A131" s="126">
        <v>123</v>
      </c>
      <c r="B131" s="8" t="s">
        <v>247</v>
      </c>
      <c r="C131" s="36" t="s">
        <v>248</v>
      </c>
      <c r="D131" s="40">
        <f t="shared" si="3"/>
        <v>0</v>
      </c>
      <c r="E131" s="60"/>
      <c r="F131" s="60"/>
      <c r="G131" s="60"/>
      <c r="H131" s="60"/>
      <c r="I131" s="60"/>
    </row>
    <row r="132" spans="1:9" ht="24" x14ac:dyDescent="0.2">
      <c r="A132" s="126">
        <v>124</v>
      </c>
      <c r="B132" s="12" t="s">
        <v>249</v>
      </c>
      <c r="C132" s="29" t="s">
        <v>250</v>
      </c>
      <c r="D132" s="40">
        <f t="shared" si="3"/>
        <v>0</v>
      </c>
      <c r="E132" s="60"/>
      <c r="F132" s="60"/>
      <c r="G132" s="60"/>
      <c r="H132" s="60"/>
      <c r="I132" s="60"/>
    </row>
    <row r="133" spans="1:9" ht="21.75" customHeight="1" x14ac:dyDescent="0.2">
      <c r="A133" s="126">
        <v>125</v>
      </c>
      <c r="B133" s="12" t="s">
        <v>251</v>
      </c>
      <c r="C133" s="29" t="s">
        <v>252</v>
      </c>
      <c r="D133" s="40">
        <f t="shared" si="3"/>
        <v>0</v>
      </c>
      <c r="E133" s="60"/>
      <c r="F133" s="60"/>
      <c r="G133" s="60"/>
      <c r="H133" s="60"/>
      <c r="I133" s="60"/>
    </row>
    <row r="134" spans="1:9" x14ac:dyDescent="0.2">
      <c r="A134" s="126">
        <v>126</v>
      </c>
      <c r="B134" s="11" t="s">
        <v>253</v>
      </c>
      <c r="C134" s="29" t="s">
        <v>254</v>
      </c>
      <c r="D134" s="40">
        <f t="shared" si="3"/>
        <v>0</v>
      </c>
      <c r="E134" s="60"/>
      <c r="F134" s="60"/>
      <c r="G134" s="60"/>
      <c r="H134" s="60"/>
      <c r="I134" s="60"/>
    </row>
    <row r="135" spans="1:9" x14ac:dyDescent="0.2">
      <c r="A135" s="126">
        <v>127</v>
      </c>
      <c r="B135" s="14" t="s">
        <v>255</v>
      </c>
      <c r="C135" s="31" t="s">
        <v>256</v>
      </c>
      <c r="D135" s="40">
        <f t="shared" si="3"/>
        <v>0</v>
      </c>
      <c r="E135" s="60"/>
      <c r="F135" s="60"/>
      <c r="G135" s="60"/>
      <c r="H135" s="60"/>
      <c r="I135" s="60"/>
    </row>
    <row r="136" spans="1:9" x14ac:dyDescent="0.2">
      <c r="A136" s="126">
        <v>128</v>
      </c>
      <c r="B136" s="12" t="s">
        <v>257</v>
      </c>
      <c r="C136" s="29" t="s">
        <v>258</v>
      </c>
      <c r="D136" s="40">
        <f t="shared" si="3"/>
        <v>0</v>
      </c>
      <c r="E136" s="60"/>
      <c r="F136" s="60"/>
      <c r="G136" s="60"/>
      <c r="H136" s="60"/>
      <c r="I136" s="60"/>
    </row>
    <row r="137" spans="1:9" ht="11.25" customHeight="1" x14ac:dyDescent="0.2">
      <c r="A137" s="126">
        <v>129</v>
      </c>
      <c r="B137" s="8" t="s">
        <v>259</v>
      </c>
      <c r="C137" s="30" t="s">
        <v>260</v>
      </c>
      <c r="D137" s="40">
        <f t="shared" si="3"/>
        <v>58325732</v>
      </c>
      <c r="E137" s="60">
        <f>110381+77916</f>
        <v>188297</v>
      </c>
      <c r="F137" s="60"/>
      <c r="G137" s="60"/>
      <c r="H137" s="60"/>
      <c r="I137" s="60">
        <f>58215351-77916</f>
        <v>58137435</v>
      </c>
    </row>
    <row r="138" spans="1:9" x14ac:dyDescent="0.2">
      <c r="A138" s="126">
        <v>130</v>
      </c>
      <c r="B138" s="11" t="s">
        <v>261</v>
      </c>
      <c r="C138" s="30" t="s">
        <v>262</v>
      </c>
      <c r="D138" s="40">
        <f t="shared" ref="D138:D156" si="4">E138+F138+G138+H138+I138</f>
        <v>0</v>
      </c>
      <c r="E138" s="60"/>
      <c r="F138" s="60"/>
      <c r="G138" s="60"/>
      <c r="H138" s="60"/>
      <c r="I138" s="60"/>
    </row>
    <row r="139" spans="1:9" x14ac:dyDescent="0.2">
      <c r="A139" s="126">
        <v>131</v>
      </c>
      <c r="B139" s="12" t="s">
        <v>263</v>
      </c>
      <c r="C139" s="29" t="s">
        <v>264</v>
      </c>
      <c r="D139" s="40">
        <f>E139+F139+G139+H139+I139</f>
        <v>247652391</v>
      </c>
      <c r="E139" s="60">
        <v>629750</v>
      </c>
      <c r="F139" s="60">
        <v>0</v>
      </c>
      <c r="G139" s="60">
        <v>0</v>
      </c>
      <c r="H139" s="60">
        <v>0</v>
      </c>
      <c r="I139" s="60">
        <v>247022641</v>
      </c>
    </row>
    <row r="140" spans="1:9" x14ac:dyDescent="0.2">
      <c r="A140" s="126">
        <v>132</v>
      </c>
      <c r="B140" s="12" t="s">
        <v>265</v>
      </c>
      <c r="C140" s="29" t="s">
        <v>266</v>
      </c>
      <c r="D140" s="40">
        <f t="shared" si="4"/>
        <v>0</v>
      </c>
      <c r="E140" s="60"/>
      <c r="F140" s="60"/>
      <c r="G140" s="60"/>
      <c r="H140" s="60"/>
      <c r="I140" s="60"/>
    </row>
    <row r="141" spans="1:9" ht="13.5" customHeight="1" x14ac:dyDescent="0.2">
      <c r="A141" s="126">
        <v>133</v>
      </c>
      <c r="B141" s="12" t="s">
        <v>267</v>
      </c>
      <c r="C141" s="29" t="s">
        <v>268</v>
      </c>
      <c r="D141" s="40">
        <f t="shared" si="4"/>
        <v>48204344</v>
      </c>
      <c r="E141" s="60"/>
      <c r="F141" s="60">
        <v>7720430</v>
      </c>
      <c r="G141" s="60">
        <v>9739500</v>
      </c>
      <c r="H141" s="60">
        <v>3116640</v>
      </c>
      <c r="I141" s="60">
        <v>27627774</v>
      </c>
    </row>
    <row r="142" spans="1:9" x14ac:dyDescent="0.2">
      <c r="A142" s="126">
        <v>134</v>
      </c>
      <c r="B142" s="12" t="s">
        <v>269</v>
      </c>
      <c r="C142" s="29" t="s">
        <v>270</v>
      </c>
      <c r="D142" s="40">
        <f t="shared" si="4"/>
        <v>0</v>
      </c>
      <c r="E142" s="60"/>
      <c r="F142" s="60"/>
      <c r="G142" s="60"/>
      <c r="H142" s="60"/>
      <c r="I142" s="60"/>
    </row>
    <row r="143" spans="1:9" x14ac:dyDescent="0.2">
      <c r="A143" s="126">
        <v>135</v>
      </c>
      <c r="B143" s="12" t="s">
        <v>271</v>
      </c>
      <c r="C143" s="29" t="s">
        <v>272</v>
      </c>
      <c r="D143" s="40">
        <f t="shared" si="4"/>
        <v>2766890</v>
      </c>
      <c r="E143" s="60"/>
      <c r="F143" s="60">
        <v>2766890</v>
      </c>
      <c r="G143" s="60"/>
      <c r="H143" s="60"/>
      <c r="I143" s="60"/>
    </row>
    <row r="144" spans="1:9" x14ac:dyDescent="0.2">
      <c r="A144" s="126">
        <v>136</v>
      </c>
      <c r="B144" s="8" t="s">
        <v>273</v>
      </c>
      <c r="C144" s="30" t="s">
        <v>274</v>
      </c>
      <c r="D144" s="40">
        <f t="shared" si="4"/>
        <v>20963539</v>
      </c>
      <c r="E144" s="60">
        <v>0</v>
      </c>
      <c r="F144" s="60">
        <v>595699</v>
      </c>
      <c r="G144" s="60">
        <v>0</v>
      </c>
      <c r="H144" s="60">
        <v>0</v>
      </c>
      <c r="I144" s="60">
        <v>20367840</v>
      </c>
    </row>
    <row r="145" spans="1:9" ht="10.5" customHeight="1" x14ac:dyDescent="0.2">
      <c r="A145" s="126">
        <v>137</v>
      </c>
      <c r="B145" s="12" t="s">
        <v>275</v>
      </c>
      <c r="C145" s="29" t="s">
        <v>276</v>
      </c>
      <c r="D145" s="40">
        <f t="shared" si="4"/>
        <v>0</v>
      </c>
      <c r="E145" s="60"/>
      <c r="F145" s="60"/>
      <c r="G145" s="60"/>
      <c r="H145" s="60"/>
      <c r="I145" s="60"/>
    </row>
    <row r="146" spans="1:9" x14ac:dyDescent="0.2">
      <c r="A146" s="126">
        <v>138</v>
      </c>
      <c r="B146" s="8" t="s">
        <v>277</v>
      </c>
      <c r="C146" s="29" t="s">
        <v>278</v>
      </c>
      <c r="D146" s="40">
        <f t="shared" si="4"/>
        <v>0</v>
      </c>
      <c r="E146" s="60"/>
      <c r="F146" s="60"/>
      <c r="G146" s="60"/>
      <c r="H146" s="60"/>
      <c r="I146" s="60"/>
    </row>
    <row r="147" spans="1:9" x14ac:dyDescent="0.2">
      <c r="A147" s="126">
        <v>139</v>
      </c>
      <c r="B147" s="14" t="s">
        <v>279</v>
      </c>
      <c r="C147" s="31" t="s">
        <v>280</v>
      </c>
      <c r="D147" s="40">
        <f t="shared" si="4"/>
        <v>0</v>
      </c>
      <c r="E147" s="60"/>
      <c r="F147" s="60"/>
      <c r="G147" s="60"/>
      <c r="H147" s="60"/>
      <c r="I147" s="60"/>
    </row>
    <row r="148" spans="1:9" x14ac:dyDescent="0.2">
      <c r="A148" s="126">
        <v>140</v>
      </c>
      <c r="B148" s="12" t="s">
        <v>281</v>
      </c>
      <c r="C148" s="29" t="s">
        <v>282</v>
      </c>
      <c r="D148" s="40">
        <f t="shared" si="4"/>
        <v>0</v>
      </c>
      <c r="E148" s="60"/>
      <c r="F148" s="60"/>
      <c r="G148" s="60"/>
      <c r="H148" s="60"/>
      <c r="I148" s="60"/>
    </row>
    <row r="149" spans="1:9" x14ac:dyDescent="0.2">
      <c r="A149" s="126">
        <v>141</v>
      </c>
      <c r="B149" s="12" t="s">
        <v>283</v>
      </c>
      <c r="C149" s="29" t="s">
        <v>284</v>
      </c>
      <c r="D149" s="40">
        <f t="shared" si="4"/>
        <v>0</v>
      </c>
      <c r="E149" s="60"/>
      <c r="F149" s="60"/>
      <c r="G149" s="60"/>
      <c r="H149" s="60"/>
      <c r="I149" s="60"/>
    </row>
    <row r="150" spans="1:9" x14ac:dyDescent="0.2">
      <c r="A150" s="126">
        <v>142</v>
      </c>
      <c r="B150" s="12" t="s">
        <v>285</v>
      </c>
      <c r="C150" s="29" t="s">
        <v>286</v>
      </c>
      <c r="D150" s="40">
        <f t="shared" si="4"/>
        <v>0</v>
      </c>
      <c r="E150" s="60"/>
      <c r="F150" s="60"/>
      <c r="G150" s="60"/>
      <c r="H150" s="60"/>
      <c r="I150" s="60"/>
    </row>
    <row r="151" spans="1:9" x14ac:dyDescent="0.2">
      <c r="A151" s="126">
        <v>143</v>
      </c>
      <c r="B151" s="14" t="s">
        <v>287</v>
      </c>
      <c r="C151" s="31" t="s">
        <v>288</v>
      </c>
      <c r="D151" s="40">
        <f t="shared" si="4"/>
        <v>189995</v>
      </c>
      <c r="E151" s="60"/>
      <c r="F151" s="60">
        <v>189995</v>
      </c>
      <c r="G151" s="60"/>
      <c r="H151" s="60"/>
      <c r="I151" s="60"/>
    </row>
    <row r="152" spans="1:9" x14ac:dyDescent="0.2">
      <c r="A152" s="126">
        <v>144</v>
      </c>
      <c r="B152" s="11" t="s">
        <v>289</v>
      </c>
      <c r="C152" s="31" t="s">
        <v>290</v>
      </c>
      <c r="D152" s="40">
        <f t="shared" si="4"/>
        <v>949975</v>
      </c>
      <c r="E152" s="60"/>
      <c r="F152" s="60">
        <v>949975</v>
      </c>
      <c r="G152" s="60"/>
      <c r="H152" s="60"/>
      <c r="I152" s="60"/>
    </row>
    <row r="153" spans="1:9" x14ac:dyDescent="0.2">
      <c r="A153" s="126">
        <v>145</v>
      </c>
      <c r="B153" s="12" t="s">
        <v>291</v>
      </c>
      <c r="C153" s="29" t="s">
        <v>292</v>
      </c>
      <c r="D153" s="40">
        <f t="shared" si="4"/>
        <v>1899950</v>
      </c>
      <c r="E153" s="60"/>
      <c r="F153" s="60">
        <v>1899950</v>
      </c>
      <c r="G153" s="60"/>
      <c r="H153" s="60"/>
      <c r="I153" s="60"/>
    </row>
    <row r="154" spans="1:9" x14ac:dyDescent="0.2">
      <c r="A154" s="126">
        <v>146</v>
      </c>
      <c r="B154" s="8" t="s">
        <v>293</v>
      </c>
      <c r="C154" s="30" t="s">
        <v>294</v>
      </c>
      <c r="D154" s="40">
        <f t="shared" si="4"/>
        <v>0</v>
      </c>
      <c r="E154" s="60"/>
      <c r="F154" s="60"/>
      <c r="G154" s="60"/>
      <c r="H154" s="60"/>
      <c r="I154" s="60"/>
    </row>
    <row r="155" spans="1:9" x14ac:dyDescent="0.2">
      <c r="A155" s="126">
        <v>147</v>
      </c>
      <c r="B155" s="8" t="s">
        <v>295</v>
      </c>
      <c r="C155" s="30" t="s">
        <v>296</v>
      </c>
      <c r="D155" s="40">
        <f t="shared" si="4"/>
        <v>0</v>
      </c>
      <c r="E155" s="60"/>
      <c r="F155" s="60"/>
      <c r="G155" s="60"/>
      <c r="H155" s="60"/>
      <c r="I155" s="60"/>
    </row>
    <row r="156" spans="1:9" ht="12.75" x14ac:dyDescent="0.2">
      <c r="A156" s="126">
        <v>148</v>
      </c>
      <c r="B156" s="200" t="s">
        <v>297</v>
      </c>
      <c r="C156" s="26" t="s">
        <v>298</v>
      </c>
      <c r="D156" s="40">
        <f t="shared" si="4"/>
        <v>0</v>
      </c>
      <c r="E156" s="60"/>
      <c r="F156" s="60"/>
      <c r="G156" s="60"/>
      <c r="H156" s="60"/>
      <c r="I156" s="60"/>
    </row>
  </sheetData>
  <mergeCells count="10">
    <mergeCell ref="A2:I2"/>
    <mergeCell ref="A4:A5"/>
    <mergeCell ref="B4:B5"/>
    <mergeCell ref="C4:C5"/>
    <mergeCell ref="D4:D5"/>
    <mergeCell ref="A6:C6"/>
    <mergeCell ref="A7:C7"/>
    <mergeCell ref="A8:C8"/>
    <mergeCell ref="E4:F4"/>
    <mergeCell ref="G4:I4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L74" sqref="L74"/>
    </sheetView>
  </sheetViews>
  <sheetFormatPr defaultRowHeight="15" x14ac:dyDescent="0.2"/>
  <cols>
    <col min="1" max="1" width="5.140625" style="167" customWidth="1"/>
    <col min="2" max="2" width="12.42578125" style="167" customWidth="1"/>
    <col min="3" max="3" width="30.140625" style="167" customWidth="1"/>
    <col min="4" max="4" width="13.140625" style="167" customWidth="1"/>
    <col min="5" max="5" width="14.85546875" style="167" customWidth="1"/>
    <col min="6" max="7" width="14.140625" style="167" customWidth="1"/>
    <col min="8" max="8" width="11" style="167" customWidth="1"/>
    <col min="9" max="9" width="7.5703125" style="167" customWidth="1"/>
    <col min="10" max="10" width="7.85546875" style="167" customWidth="1"/>
    <col min="11" max="16384" width="9.140625" style="167"/>
  </cols>
  <sheetData>
    <row r="1" spans="1:15" ht="18.75" customHeight="1" x14ac:dyDescent="0.2">
      <c r="A1" s="165"/>
      <c r="B1" s="165"/>
      <c r="C1" s="165"/>
      <c r="D1" s="165"/>
      <c r="E1" s="165"/>
      <c r="F1" s="166"/>
      <c r="G1" s="165"/>
    </row>
    <row r="2" spans="1:15" ht="55.5" customHeight="1" x14ac:dyDescent="0.2">
      <c r="A2" s="221" t="s">
        <v>414</v>
      </c>
      <c r="B2" s="221"/>
      <c r="C2" s="221"/>
      <c r="D2" s="221"/>
      <c r="E2" s="221"/>
      <c r="F2" s="221"/>
      <c r="G2" s="221"/>
      <c r="H2" s="221"/>
    </row>
    <row r="3" spans="1:15" ht="22.5" customHeight="1" x14ac:dyDescent="0.2">
      <c r="A3" s="222" t="s">
        <v>327</v>
      </c>
      <c r="B3" s="222"/>
      <c r="C3" s="222"/>
      <c r="D3" s="222"/>
      <c r="E3" s="222"/>
      <c r="F3" s="222"/>
      <c r="G3" s="222"/>
      <c r="H3" s="222"/>
    </row>
    <row r="4" spans="1:15" ht="19.5" customHeight="1" x14ac:dyDescent="0.2">
      <c r="A4" s="223" t="s">
        <v>0</v>
      </c>
      <c r="B4" s="223" t="s">
        <v>1</v>
      </c>
      <c r="C4" s="224" t="s">
        <v>2</v>
      </c>
      <c r="D4" s="225" t="s">
        <v>346</v>
      </c>
      <c r="E4" s="226" t="s">
        <v>347</v>
      </c>
      <c r="F4" s="226"/>
      <c r="G4" s="226"/>
      <c r="H4" s="226"/>
      <c r="I4" s="168"/>
      <c r="J4" s="168"/>
      <c r="K4" s="168"/>
      <c r="L4" s="168"/>
      <c r="M4" s="168"/>
      <c r="N4" s="169"/>
      <c r="O4" s="169"/>
    </row>
    <row r="5" spans="1:15" ht="40.5" customHeight="1" x14ac:dyDescent="0.2">
      <c r="A5" s="223"/>
      <c r="B5" s="223"/>
      <c r="C5" s="224"/>
      <c r="D5" s="225"/>
      <c r="E5" s="170" t="s">
        <v>348</v>
      </c>
      <c r="F5" s="171" t="s">
        <v>349</v>
      </c>
      <c r="G5" s="172" t="s">
        <v>402</v>
      </c>
      <c r="H5" s="173" t="s">
        <v>403</v>
      </c>
      <c r="I5" s="168"/>
      <c r="J5" s="168"/>
      <c r="K5" s="168"/>
      <c r="L5" s="168"/>
      <c r="M5" s="168"/>
      <c r="N5" s="169"/>
      <c r="O5" s="169"/>
    </row>
    <row r="6" spans="1:15" ht="24" customHeight="1" x14ac:dyDescent="0.2">
      <c r="A6" s="214" t="s">
        <v>350</v>
      </c>
      <c r="B6" s="214"/>
      <c r="C6" s="214"/>
      <c r="D6" s="174">
        <f>D8+D11+D15+D52+D72+D74+D70</f>
        <v>1597982920.3200002</v>
      </c>
      <c r="E6" s="174">
        <f>E8+E11+E15+E52+E72+E74+E70</f>
        <v>194171536.99000001</v>
      </c>
      <c r="F6" s="174">
        <f>F8+F11+F15+F52+F72+F74+F70</f>
        <v>1113820770</v>
      </c>
      <c r="G6" s="174">
        <f>G8+G11+G15+G52+G72+G74+G70</f>
        <v>285040065</v>
      </c>
      <c r="H6" s="174">
        <f>H8+H11+H15+H52+H72+H74+H70</f>
        <v>4950548.3299999991</v>
      </c>
      <c r="I6" s="168"/>
      <c r="J6" s="168"/>
      <c r="K6" s="168"/>
      <c r="L6" s="168"/>
      <c r="M6" s="168"/>
      <c r="N6" s="169"/>
      <c r="O6" s="169"/>
    </row>
    <row r="7" spans="1:15" ht="33" customHeight="1" x14ac:dyDescent="0.2">
      <c r="A7" s="215" t="s">
        <v>415</v>
      </c>
      <c r="B7" s="215"/>
      <c r="C7" s="215"/>
      <c r="D7" s="215"/>
      <c r="E7" s="215"/>
      <c r="F7" s="215"/>
      <c r="G7" s="215"/>
      <c r="H7" s="215"/>
      <c r="I7" s="168"/>
      <c r="J7" s="193"/>
      <c r="K7" s="168"/>
      <c r="L7" s="168"/>
      <c r="M7" s="168"/>
      <c r="N7" s="169"/>
      <c r="O7" s="169"/>
    </row>
    <row r="8" spans="1:15" ht="29.25" customHeight="1" x14ac:dyDescent="0.2">
      <c r="A8" s="216" t="s">
        <v>425</v>
      </c>
      <c r="B8" s="216"/>
      <c r="C8" s="216"/>
      <c r="D8" s="197">
        <f>D9+D10</f>
        <v>95170726.039999992</v>
      </c>
      <c r="E8" s="197">
        <f>E9+E10</f>
        <v>95170726.039999992</v>
      </c>
      <c r="F8" s="175"/>
      <c r="G8" s="176"/>
      <c r="H8" s="174"/>
      <c r="I8" s="168"/>
      <c r="J8" s="168"/>
      <c r="K8" s="168"/>
      <c r="L8" s="168"/>
      <c r="M8" s="168"/>
      <c r="N8" s="169"/>
      <c r="O8" s="169"/>
    </row>
    <row r="9" spans="1:15" ht="23.25" customHeight="1" x14ac:dyDescent="0.2">
      <c r="A9" s="177">
        <v>1</v>
      </c>
      <c r="B9" s="68" t="s">
        <v>255</v>
      </c>
      <c r="C9" s="178" t="s">
        <v>256</v>
      </c>
      <c r="D9" s="187">
        <f>E9</f>
        <v>65401966.079999998</v>
      </c>
      <c r="E9" s="198">
        <v>65401966.079999998</v>
      </c>
      <c r="F9" s="177"/>
      <c r="G9" s="177"/>
      <c r="H9" s="173"/>
      <c r="I9" s="168"/>
      <c r="J9" s="168"/>
      <c r="K9" s="168"/>
      <c r="L9" s="168"/>
      <c r="M9" s="168"/>
      <c r="N9" s="169"/>
      <c r="O9" s="169"/>
    </row>
    <row r="10" spans="1:15" x14ac:dyDescent="0.2">
      <c r="A10" s="177">
        <v>2</v>
      </c>
      <c r="B10" s="25" t="s">
        <v>257</v>
      </c>
      <c r="C10" s="142" t="s">
        <v>258</v>
      </c>
      <c r="D10" s="187">
        <f>E10</f>
        <v>29768759.960000001</v>
      </c>
      <c r="E10" s="198">
        <v>29768759.960000001</v>
      </c>
      <c r="F10" s="177"/>
      <c r="G10" s="177"/>
      <c r="H10" s="173"/>
    </row>
    <row r="11" spans="1:15" ht="24.75" customHeight="1" x14ac:dyDescent="0.2">
      <c r="A11" s="216" t="s">
        <v>426</v>
      </c>
      <c r="B11" s="216"/>
      <c r="C11" s="216"/>
      <c r="D11" s="180">
        <f>D12</f>
        <v>82100000</v>
      </c>
      <c r="E11" s="180"/>
      <c r="F11" s="180">
        <f>F12</f>
        <v>82100000</v>
      </c>
      <c r="G11" s="176"/>
      <c r="H11" s="174"/>
    </row>
    <row r="12" spans="1:15" ht="24.75" customHeight="1" x14ac:dyDescent="0.2">
      <c r="A12" s="217">
        <v>1</v>
      </c>
      <c r="B12" s="218" t="s">
        <v>297</v>
      </c>
      <c r="C12" s="142" t="s">
        <v>298</v>
      </c>
      <c r="D12" s="173">
        <f>D13+D14</f>
        <v>82100000</v>
      </c>
      <c r="E12" s="181"/>
      <c r="F12" s="173">
        <f>F13+F14</f>
        <v>82100000</v>
      </c>
      <c r="G12" s="177"/>
      <c r="H12" s="173"/>
    </row>
    <row r="13" spans="1:15" ht="19.5" customHeight="1" x14ac:dyDescent="0.2">
      <c r="A13" s="217"/>
      <c r="B13" s="218"/>
      <c r="C13" s="182" t="s">
        <v>423</v>
      </c>
      <c r="D13" s="173">
        <f>F13</f>
        <v>15476000</v>
      </c>
      <c r="E13" s="179"/>
      <c r="F13" s="179">
        <v>15476000</v>
      </c>
      <c r="G13" s="177"/>
      <c r="H13" s="173"/>
    </row>
    <row r="14" spans="1:15" ht="17.25" customHeight="1" x14ac:dyDescent="0.2">
      <c r="A14" s="217"/>
      <c r="B14" s="218"/>
      <c r="C14" s="182" t="s">
        <v>424</v>
      </c>
      <c r="D14" s="173">
        <f>F14</f>
        <v>66624000</v>
      </c>
      <c r="E14" s="179"/>
      <c r="F14" s="179">
        <v>66624000</v>
      </c>
      <c r="G14" s="177"/>
      <c r="H14" s="173"/>
    </row>
    <row r="15" spans="1:15" ht="60" customHeight="1" x14ac:dyDescent="0.2">
      <c r="A15" s="219" t="s">
        <v>427</v>
      </c>
      <c r="B15" s="220"/>
      <c r="C15" s="220"/>
      <c r="D15" s="174">
        <f>SUM(D16:D49)</f>
        <v>4950548.3299999991</v>
      </c>
      <c r="E15" s="177"/>
      <c r="F15" s="177"/>
      <c r="G15" s="177"/>
      <c r="H15" s="174">
        <f>SUM(H16:H49)</f>
        <v>4950548.3299999991</v>
      </c>
    </row>
    <row r="16" spans="1:15" ht="20.25" customHeight="1" x14ac:dyDescent="0.2">
      <c r="A16" s="183">
        <v>1</v>
      </c>
      <c r="B16" s="157" t="s">
        <v>195</v>
      </c>
      <c r="C16" s="184" t="s">
        <v>196</v>
      </c>
      <c r="D16" s="173">
        <f>H16</f>
        <v>20512.09</v>
      </c>
      <c r="E16" s="177"/>
      <c r="F16" s="177"/>
      <c r="G16" s="177"/>
      <c r="H16" s="173">
        <v>20512.09</v>
      </c>
    </row>
    <row r="17" spans="1:8" ht="20.25" customHeight="1" x14ac:dyDescent="0.2">
      <c r="A17" s="183">
        <v>2</v>
      </c>
      <c r="B17" s="158" t="s">
        <v>3</v>
      </c>
      <c r="C17" s="184" t="s">
        <v>4</v>
      </c>
      <c r="D17" s="173">
        <f t="shared" ref="D17:D49" si="0">H17</f>
        <v>23187.58</v>
      </c>
      <c r="E17" s="177"/>
      <c r="F17" s="177"/>
      <c r="G17" s="177"/>
      <c r="H17" s="173">
        <v>23187.58</v>
      </c>
    </row>
    <row r="18" spans="1:8" x14ac:dyDescent="0.2">
      <c r="A18" s="183">
        <v>3</v>
      </c>
      <c r="B18" s="159" t="s">
        <v>5</v>
      </c>
      <c r="C18" s="184" t="s">
        <v>6</v>
      </c>
      <c r="D18" s="173">
        <f t="shared" si="0"/>
        <v>23187.58</v>
      </c>
      <c r="E18" s="177"/>
      <c r="F18" s="177"/>
      <c r="G18" s="177"/>
      <c r="H18" s="173">
        <v>23187.58</v>
      </c>
    </row>
    <row r="19" spans="1:8" x14ac:dyDescent="0.2">
      <c r="A19" s="183">
        <v>4</v>
      </c>
      <c r="B19" s="160" t="s">
        <v>7</v>
      </c>
      <c r="C19" s="184" t="s">
        <v>8</v>
      </c>
      <c r="D19" s="173">
        <f t="shared" si="0"/>
        <v>69562.740000000005</v>
      </c>
      <c r="E19" s="177"/>
      <c r="F19" s="177"/>
      <c r="G19" s="177"/>
      <c r="H19" s="173">
        <v>69562.740000000005</v>
      </c>
    </row>
    <row r="20" spans="1:8" x14ac:dyDescent="0.2">
      <c r="A20" s="183">
        <v>5</v>
      </c>
      <c r="B20" s="160" t="s">
        <v>199</v>
      </c>
      <c r="C20" s="184" t="s">
        <v>200</v>
      </c>
      <c r="D20" s="173">
        <f t="shared" si="0"/>
        <v>58860.78</v>
      </c>
      <c r="E20" s="177"/>
      <c r="F20" s="177"/>
      <c r="G20" s="177"/>
      <c r="H20" s="173">
        <v>58860.78</v>
      </c>
    </row>
    <row r="21" spans="1:8" x14ac:dyDescent="0.2">
      <c r="A21" s="183">
        <v>6</v>
      </c>
      <c r="B21" s="157" t="s">
        <v>203</v>
      </c>
      <c r="C21" s="184" t="s">
        <v>204</v>
      </c>
      <c r="D21" s="173">
        <f t="shared" si="0"/>
        <v>32105.88</v>
      </c>
      <c r="E21" s="177"/>
      <c r="F21" s="177"/>
      <c r="G21" s="177"/>
      <c r="H21" s="173">
        <v>32105.88</v>
      </c>
    </row>
    <row r="22" spans="1:8" x14ac:dyDescent="0.2">
      <c r="A22" s="183">
        <v>7</v>
      </c>
      <c r="B22" s="161" t="s">
        <v>9</v>
      </c>
      <c r="C22" s="184" t="s">
        <v>10</v>
      </c>
      <c r="D22" s="173">
        <f t="shared" si="0"/>
        <v>25863.07</v>
      </c>
      <c r="E22" s="177"/>
      <c r="F22" s="177"/>
      <c r="G22" s="177"/>
      <c r="H22" s="173">
        <v>25863.07</v>
      </c>
    </row>
    <row r="23" spans="1:8" x14ac:dyDescent="0.2">
      <c r="A23" s="183">
        <v>8</v>
      </c>
      <c r="B23" s="160" t="s">
        <v>99</v>
      </c>
      <c r="C23" s="184" t="s">
        <v>100</v>
      </c>
      <c r="D23" s="173">
        <f t="shared" si="0"/>
        <v>37456.86</v>
      </c>
      <c r="E23" s="177"/>
      <c r="F23" s="177"/>
      <c r="G23" s="177"/>
      <c r="H23" s="173">
        <v>37456.86</v>
      </c>
    </row>
    <row r="24" spans="1:8" x14ac:dyDescent="0.2">
      <c r="A24" s="183">
        <v>9</v>
      </c>
      <c r="B24" s="157" t="s">
        <v>101</v>
      </c>
      <c r="C24" s="184" t="s">
        <v>102</v>
      </c>
      <c r="D24" s="173">
        <f t="shared" si="0"/>
        <v>44591.5</v>
      </c>
      <c r="E24" s="177"/>
      <c r="F24" s="177"/>
      <c r="G24" s="177"/>
      <c r="H24" s="173">
        <v>44591.5</v>
      </c>
    </row>
    <row r="25" spans="1:8" x14ac:dyDescent="0.2">
      <c r="A25" s="183">
        <v>10</v>
      </c>
      <c r="B25" s="158" t="s">
        <v>205</v>
      </c>
      <c r="C25" s="184" t="s">
        <v>206</v>
      </c>
      <c r="D25" s="173">
        <f t="shared" si="0"/>
        <v>65103.59</v>
      </c>
      <c r="E25" s="177"/>
      <c r="F25" s="177"/>
      <c r="G25" s="177"/>
      <c r="H25" s="173">
        <v>65103.59</v>
      </c>
    </row>
    <row r="26" spans="1:8" x14ac:dyDescent="0.2">
      <c r="A26" s="183">
        <v>11</v>
      </c>
      <c r="B26" s="160" t="s">
        <v>75</v>
      </c>
      <c r="C26" s="184" t="s">
        <v>76</v>
      </c>
      <c r="D26" s="173">
        <f t="shared" si="0"/>
        <v>99884.96</v>
      </c>
      <c r="E26" s="177"/>
      <c r="F26" s="177"/>
      <c r="G26" s="177"/>
      <c r="H26" s="173">
        <v>99884.96</v>
      </c>
    </row>
    <row r="27" spans="1:8" x14ac:dyDescent="0.2">
      <c r="A27" s="183">
        <v>12</v>
      </c>
      <c r="B27" s="160" t="s">
        <v>19</v>
      </c>
      <c r="C27" s="184" t="s">
        <v>20</v>
      </c>
      <c r="D27" s="173">
        <f t="shared" si="0"/>
        <v>26754.9</v>
      </c>
      <c r="E27" s="177"/>
      <c r="F27" s="177"/>
      <c r="G27" s="177"/>
      <c r="H27" s="173">
        <v>26754.9</v>
      </c>
    </row>
    <row r="28" spans="1:8" x14ac:dyDescent="0.2">
      <c r="A28" s="183">
        <v>13</v>
      </c>
      <c r="B28" s="158" t="s">
        <v>207</v>
      </c>
      <c r="C28" s="184" t="s">
        <v>208</v>
      </c>
      <c r="D28" s="173">
        <f t="shared" si="0"/>
        <v>55293.46</v>
      </c>
      <c r="E28" s="177"/>
      <c r="F28" s="177"/>
      <c r="G28" s="177"/>
      <c r="H28" s="173">
        <v>55293.46</v>
      </c>
    </row>
    <row r="29" spans="1:8" x14ac:dyDescent="0.2">
      <c r="A29" s="183">
        <v>14</v>
      </c>
      <c r="B29" s="157" t="s">
        <v>77</v>
      </c>
      <c r="C29" s="184" t="s">
        <v>78</v>
      </c>
      <c r="D29" s="173">
        <f t="shared" si="0"/>
        <v>38348.69</v>
      </c>
      <c r="E29" s="177"/>
      <c r="F29" s="177"/>
      <c r="G29" s="177"/>
      <c r="H29" s="173">
        <v>38348.69</v>
      </c>
    </row>
    <row r="30" spans="1:8" x14ac:dyDescent="0.2">
      <c r="A30" s="183">
        <v>15</v>
      </c>
      <c r="B30" s="158" t="s">
        <v>211</v>
      </c>
      <c r="C30" s="184" t="s">
        <v>212</v>
      </c>
      <c r="D30" s="173">
        <f t="shared" si="0"/>
        <v>30322.22</v>
      </c>
      <c r="E30" s="177"/>
      <c r="F30" s="177"/>
      <c r="G30" s="177"/>
      <c r="H30" s="173">
        <v>30322.22</v>
      </c>
    </row>
    <row r="31" spans="1:8" x14ac:dyDescent="0.2">
      <c r="A31" s="183">
        <v>16</v>
      </c>
      <c r="B31" s="160" t="s">
        <v>23</v>
      </c>
      <c r="C31" s="184" t="s">
        <v>24</v>
      </c>
      <c r="D31" s="173">
        <f t="shared" si="0"/>
        <v>26754.9</v>
      </c>
      <c r="E31" s="177"/>
      <c r="F31" s="177"/>
      <c r="G31" s="177"/>
      <c r="H31" s="173">
        <v>26754.9</v>
      </c>
    </row>
    <row r="32" spans="1:8" x14ac:dyDescent="0.2">
      <c r="A32" s="183">
        <v>17</v>
      </c>
      <c r="B32" s="157" t="s">
        <v>105</v>
      </c>
      <c r="C32" s="184" t="s">
        <v>106</v>
      </c>
      <c r="D32" s="173">
        <f t="shared" si="0"/>
        <v>30322.22</v>
      </c>
      <c r="E32" s="177"/>
      <c r="F32" s="177"/>
      <c r="G32" s="177"/>
      <c r="H32" s="173">
        <v>30322.22</v>
      </c>
    </row>
    <row r="33" spans="1:8" x14ac:dyDescent="0.2">
      <c r="A33" s="183">
        <v>18</v>
      </c>
      <c r="B33" s="160" t="s">
        <v>217</v>
      </c>
      <c r="C33" s="184" t="s">
        <v>218</v>
      </c>
      <c r="D33" s="173">
        <f t="shared" si="0"/>
        <v>22295.75</v>
      </c>
      <c r="E33" s="177"/>
      <c r="F33" s="177"/>
      <c r="G33" s="177"/>
      <c r="H33" s="173">
        <v>22295.75</v>
      </c>
    </row>
    <row r="34" spans="1:8" x14ac:dyDescent="0.2">
      <c r="A34" s="183">
        <v>19</v>
      </c>
      <c r="B34" s="160" t="s">
        <v>107</v>
      </c>
      <c r="C34" s="184" t="s">
        <v>108</v>
      </c>
      <c r="D34" s="173">
        <f t="shared" si="0"/>
        <v>45483.33</v>
      </c>
      <c r="E34" s="177"/>
      <c r="F34" s="177"/>
      <c r="G34" s="177"/>
      <c r="H34" s="173">
        <v>45483.33</v>
      </c>
    </row>
    <row r="35" spans="1:8" x14ac:dyDescent="0.2">
      <c r="A35" s="183">
        <v>20</v>
      </c>
      <c r="B35" s="158" t="s">
        <v>83</v>
      </c>
      <c r="C35" s="185" t="s">
        <v>84</v>
      </c>
      <c r="D35" s="173">
        <f t="shared" si="0"/>
        <v>22295.75</v>
      </c>
      <c r="E35" s="177"/>
      <c r="F35" s="177"/>
      <c r="G35" s="177"/>
      <c r="H35" s="173">
        <v>22295.75</v>
      </c>
    </row>
    <row r="36" spans="1:8" x14ac:dyDescent="0.2">
      <c r="A36" s="183">
        <v>21</v>
      </c>
      <c r="B36" s="162" t="s">
        <v>85</v>
      </c>
      <c r="C36" s="185" t="s">
        <v>86</v>
      </c>
      <c r="D36" s="173">
        <f t="shared" si="0"/>
        <v>38348.69</v>
      </c>
      <c r="E36" s="177"/>
      <c r="F36" s="177"/>
      <c r="G36" s="177"/>
      <c r="H36" s="173">
        <v>38348.69</v>
      </c>
    </row>
    <row r="37" spans="1:8" x14ac:dyDescent="0.2">
      <c r="A37" s="183">
        <v>22</v>
      </c>
      <c r="B37" s="160" t="s">
        <v>219</v>
      </c>
      <c r="C37" s="185" t="s">
        <v>220</v>
      </c>
      <c r="D37" s="173">
        <f t="shared" si="0"/>
        <v>32997.71</v>
      </c>
      <c r="E37" s="177"/>
      <c r="F37" s="177"/>
      <c r="G37" s="177"/>
      <c r="H37" s="173">
        <v>32997.71</v>
      </c>
    </row>
    <row r="38" spans="1:8" x14ac:dyDescent="0.2">
      <c r="A38" s="183">
        <v>23</v>
      </c>
      <c r="B38" s="158" t="s">
        <v>221</v>
      </c>
      <c r="C38" s="185" t="s">
        <v>222</v>
      </c>
      <c r="D38" s="173">
        <f t="shared" si="0"/>
        <v>56185.29</v>
      </c>
      <c r="E38" s="177"/>
      <c r="F38" s="177"/>
      <c r="G38" s="177"/>
      <c r="H38" s="173">
        <v>56185.29</v>
      </c>
    </row>
    <row r="39" spans="1:8" x14ac:dyDescent="0.2">
      <c r="A39" s="183">
        <v>24</v>
      </c>
      <c r="B39" s="157" t="s">
        <v>223</v>
      </c>
      <c r="C39" s="185" t="s">
        <v>224</v>
      </c>
      <c r="D39" s="173">
        <f t="shared" si="0"/>
        <v>25863.07</v>
      </c>
      <c r="E39" s="177"/>
      <c r="F39" s="177"/>
      <c r="G39" s="177"/>
      <c r="H39" s="173">
        <v>25863.07</v>
      </c>
    </row>
    <row r="40" spans="1:8" ht="15.75" customHeight="1" x14ac:dyDescent="0.2">
      <c r="A40" s="183">
        <v>25</v>
      </c>
      <c r="B40" s="163" t="s">
        <v>47</v>
      </c>
      <c r="C40" s="185" t="s">
        <v>404</v>
      </c>
      <c r="D40" s="173">
        <f t="shared" si="0"/>
        <v>17836.599999999999</v>
      </c>
      <c r="E40" s="177"/>
      <c r="F40" s="177"/>
      <c r="G40" s="177"/>
      <c r="H40" s="173">
        <v>17836.599999999999</v>
      </c>
    </row>
    <row r="41" spans="1:8" x14ac:dyDescent="0.2">
      <c r="A41" s="183">
        <v>26</v>
      </c>
      <c r="B41" s="157" t="s">
        <v>67</v>
      </c>
      <c r="C41" s="185" t="s">
        <v>405</v>
      </c>
      <c r="D41" s="173">
        <f t="shared" si="0"/>
        <v>285385.59999999998</v>
      </c>
      <c r="E41" s="177"/>
      <c r="F41" s="177"/>
      <c r="G41" s="177"/>
      <c r="H41" s="173">
        <v>285385.59999999998</v>
      </c>
    </row>
    <row r="42" spans="1:8" x14ac:dyDescent="0.2">
      <c r="A42" s="183">
        <v>27</v>
      </c>
      <c r="B42" s="160" t="s">
        <v>91</v>
      </c>
      <c r="C42" s="185" t="s">
        <v>406</v>
      </c>
      <c r="D42" s="173">
        <f t="shared" si="0"/>
        <v>490506.5</v>
      </c>
      <c r="E42" s="177"/>
      <c r="F42" s="177"/>
      <c r="G42" s="177"/>
      <c r="H42" s="173">
        <v>490506.5</v>
      </c>
    </row>
    <row r="43" spans="1:8" x14ac:dyDescent="0.2">
      <c r="A43" s="183">
        <v>28</v>
      </c>
      <c r="B43" s="162" t="s">
        <v>69</v>
      </c>
      <c r="C43" s="185" t="s">
        <v>399</v>
      </c>
      <c r="D43" s="173">
        <f t="shared" si="0"/>
        <v>169447.7</v>
      </c>
      <c r="E43" s="177"/>
      <c r="F43" s="177"/>
      <c r="G43" s="177"/>
      <c r="H43" s="173">
        <v>169447.7</v>
      </c>
    </row>
    <row r="44" spans="1:8" x14ac:dyDescent="0.2">
      <c r="A44" s="183">
        <v>29</v>
      </c>
      <c r="B44" s="158" t="s">
        <v>63</v>
      </c>
      <c r="C44" s="185" t="s">
        <v>407</v>
      </c>
      <c r="D44" s="173">
        <f t="shared" si="0"/>
        <v>395972.52</v>
      </c>
      <c r="E44" s="177"/>
      <c r="F44" s="177"/>
      <c r="G44" s="177"/>
      <c r="H44" s="173">
        <v>395972.52</v>
      </c>
    </row>
    <row r="45" spans="1:8" x14ac:dyDescent="0.2">
      <c r="A45" s="183">
        <v>30</v>
      </c>
      <c r="B45" s="157" t="s">
        <v>185</v>
      </c>
      <c r="C45" s="185" t="s">
        <v>408</v>
      </c>
      <c r="D45" s="173">
        <f t="shared" si="0"/>
        <v>1638291.71</v>
      </c>
      <c r="E45" s="177"/>
      <c r="F45" s="177"/>
      <c r="G45" s="177"/>
      <c r="H45" s="173">
        <v>1638291.71</v>
      </c>
    </row>
    <row r="46" spans="1:8" x14ac:dyDescent="0.2">
      <c r="A46" s="183">
        <v>31</v>
      </c>
      <c r="B46" s="160" t="s">
        <v>37</v>
      </c>
      <c r="C46" s="185" t="s">
        <v>409</v>
      </c>
      <c r="D46" s="173">
        <f t="shared" si="0"/>
        <v>276467.3</v>
      </c>
      <c r="E46" s="177"/>
      <c r="F46" s="177"/>
      <c r="G46" s="177"/>
      <c r="H46" s="173">
        <v>276467.3</v>
      </c>
    </row>
    <row r="47" spans="1:8" x14ac:dyDescent="0.2">
      <c r="A47" s="183">
        <v>32</v>
      </c>
      <c r="B47" s="163" t="s">
        <v>13</v>
      </c>
      <c r="C47" s="185" t="s">
        <v>390</v>
      </c>
      <c r="D47" s="173">
        <f t="shared" si="0"/>
        <v>402215.33</v>
      </c>
      <c r="E47" s="177"/>
      <c r="F47" s="177"/>
      <c r="G47" s="177"/>
      <c r="H47" s="173">
        <v>402215.33</v>
      </c>
    </row>
    <row r="48" spans="1:8" x14ac:dyDescent="0.2">
      <c r="A48" s="183">
        <v>33</v>
      </c>
      <c r="B48" s="157" t="s">
        <v>215</v>
      </c>
      <c r="C48" s="185" t="s">
        <v>216</v>
      </c>
      <c r="D48" s="173">
        <f t="shared" si="0"/>
        <v>131099.01</v>
      </c>
      <c r="E48" s="177"/>
      <c r="F48" s="177"/>
      <c r="G48" s="177"/>
      <c r="H48" s="173">
        <v>131099.01</v>
      </c>
    </row>
    <row r="49" spans="1:8" x14ac:dyDescent="0.2">
      <c r="A49" s="183">
        <v>34</v>
      </c>
      <c r="B49" s="158" t="s">
        <v>45</v>
      </c>
      <c r="C49" s="185" t="s">
        <v>400</v>
      </c>
      <c r="D49" s="173">
        <f t="shared" si="0"/>
        <v>191743.45</v>
      </c>
      <c r="E49" s="177"/>
      <c r="F49" s="177"/>
      <c r="G49" s="177"/>
      <c r="H49" s="173">
        <v>191743.45</v>
      </c>
    </row>
    <row r="50" spans="1:8" x14ac:dyDescent="0.2">
      <c r="A50" s="177"/>
      <c r="B50" s="177"/>
      <c r="C50" s="186"/>
      <c r="D50" s="173"/>
      <c r="E50" s="187"/>
      <c r="F50" s="187"/>
      <c r="G50" s="177"/>
      <c r="H50" s="173"/>
    </row>
    <row r="51" spans="1:8" ht="39" customHeight="1" x14ac:dyDescent="0.2">
      <c r="A51" s="215" t="s">
        <v>416</v>
      </c>
      <c r="B51" s="215"/>
      <c r="C51" s="215"/>
      <c r="D51" s="215"/>
      <c r="E51" s="215"/>
      <c r="F51" s="215"/>
      <c r="G51" s="215"/>
      <c r="H51" s="215"/>
    </row>
    <row r="52" spans="1:8" ht="35.25" customHeight="1" x14ac:dyDescent="0.2">
      <c r="A52" s="219" t="s">
        <v>422</v>
      </c>
      <c r="B52" s="220"/>
      <c r="C52" s="220"/>
      <c r="D52" s="174">
        <f>SUM(D53:D69)</f>
        <v>281569749</v>
      </c>
      <c r="E52" s="174"/>
      <c r="F52" s="174"/>
      <c r="G52" s="174">
        <f>SUM(G53:G69)</f>
        <v>281569749</v>
      </c>
      <c r="H52" s="173"/>
    </row>
    <row r="53" spans="1:8" ht="25.5" x14ac:dyDescent="0.2">
      <c r="A53" s="177">
        <v>1</v>
      </c>
      <c r="B53" s="116" t="s">
        <v>187</v>
      </c>
      <c r="C53" s="188" t="s">
        <v>188</v>
      </c>
      <c r="D53" s="173">
        <f>G53</f>
        <v>4285103</v>
      </c>
      <c r="E53" s="173"/>
      <c r="F53" s="173"/>
      <c r="G53" s="173">
        <v>4285103</v>
      </c>
      <c r="H53" s="173"/>
    </row>
    <row r="54" spans="1:8" x14ac:dyDescent="0.2">
      <c r="A54" s="177">
        <v>2</v>
      </c>
      <c r="B54" s="116" t="s">
        <v>281</v>
      </c>
      <c r="C54" s="189" t="s">
        <v>282</v>
      </c>
      <c r="D54" s="173">
        <f t="shared" ref="D54:D69" si="1">G54</f>
        <v>23564991</v>
      </c>
      <c r="E54" s="177"/>
      <c r="F54" s="177"/>
      <c r="G54" s="173">
        <v>23564991</v>
      </c>
      <c r="H54" s="173"/>
    </row>
    <row r="55" spans="1:8" x14ac:dyDescent="0.2">
      <c r="A55" s="177">
        <v>3</v>
      </c>
      <c r="B55" s="14" t="s">
        <v>277</v>
      </c>
      <c r="C55" s="189" t="s">
        <v>278</v>
      </c>
      <c r="D55" s="173">
        <f t="shared" si="1"/>
        <v>25395373</v>
      </c>
      <c r="E55" s="177"/>
      <c r="F55" s="177"/>
      <c r="G55" s="173">
        <v>25395373</v>
      </c>
      <c r="H55" s="173"/>
    </row>
    <row r="56" spans="1:8" x14ac:dyDescent="0.2">
      <c r="A56" s="177">
        <v>4</v>
      </c>
      <c r="B56" s="116" t="s">
        <v>13</v>
      </c>
      <c r="C56" s="189" t="s">
        <v>390</v>
      </c>
      <c r="D56" s="173">
        <f t="shared" si="1"/>
        <v>22988615</v>
      </c>
      <c r="E56" s="177"/>
      <c r="F56" s="177"/>
      <c r="G56" s="173">
        <v>22988615</v>
      </c>
      <c r="H56" s="173"/>
    </row>
    <row r="57" spans="1:8" x14ac:dyDescent="0.2">
      <c r="A57" s="177">
        <v>5</v>
      </c>
      <c r="B57" s="115" t="s">
        <v>289</v>
      </c>
      <c r="C57" s="189" t="s">
        <v>394</v>
      </c>
      <c r="D57" s="173">
        <f t="shared" si="1"/>
        <v>28080890</v>
      </c>
      <c r="E57" s="177"/>
      <c r="F57" s="177"/>
      <c r="G57" s="173">
        <v>28080890</v>
      </c>
      <c r="H57" s="173"/>
    </row>
    <row r="58" spans="1:8" x14ac:dyDescent="0.2">
      <c r="A58" s="177">
        <v>6</v>
      </c>
      <c r="B58" s="116" t="s">
        <v>55</v>
      </c>
      <c r="C58" s="189" t="s">
        <v>395</v>
      </c>
      <c r="D58" s="173">
        <f t="shared" si="1"/>
        <v>23173498</v>
      </c>
      <c r="E58" s="177"/>
      <c r="F58" s="177"/>
      <c r="G58" s="173">
        <v>23173498</v>
      </c>
      <c r="H58" s="173"/>
    </row>
    <row r="59" spans="1:8" x14ac:dyDescent="0.2">
      <c r="A59" s="177">
        <v>7</v>
      </c>
      <c r="B59" s="116" t="s">
        <v>291</v>
      </c>
      <c r="C59" s="189" t="s">
        <v>292</v>
      </c>
      <c r="D59" s="173">
        <f t="shared" si="1"/>
        <v>25621660</v>
      </c>
      <c r="E59" s="177"/>
      <c r="F59" s="177"/>
      <c r="G59" s="173">
        <v>25621660</v>
      </c>
      <c r="H59" s="173"/>
    </row>
    <row r="60" spans="1:8" x14ac:dyDescent="0.2">
      <c r="A60" s="177">
        <v>8</v>
      </c>
      <c r="B60" s="116" t="s">
        <v>269</v>
      </c>
      <c r="C60" s="189" t="s">
        <v>396</v>
      </c>
      <c r="D60" s="173">
        <f t="shared" si="1"/>
        <v>13044291</v>
      </c>
      <c r="E60" s="177"/>
      <c r="F60" s="177"/>
      <c r="G60" s="173">
        <v>13044291</v>
      </c>
      <c r="H60" s="173"/>
    </row>
    <row r="61" spans="1:8" x14ac:dyDescent="0.2">
      <c r="A61" s="177">
        <v>9</v>
      </c>
      <c r="B61" s="116" t="s">
        <v>37</v>
      </c>
      <c r="C61" s="189" t="s">
        <v>38</v>
      </c>
      <c r="D61" s="173">
        <f t="shared" si="1"/>
        <v>21600968</v>
      </c>
      <c r="E61" s="177"/>
      <c r="F61" s="177"/>
      <c r="G61" s="173">
        <v>21600968</v>
      </c>
      <c r="H61" s="173"/>
    </row>
    <row r="62" spans="1:8" x14ac:dyDescent="0.2">
      <c r="A62" s="177">
        <v>10</v>
      </c>
      <c r="B62" s="116" t="s">
        <v>267</v>
      </c>
      <c r="C62" s="189" t="s">
        <v>397</v>
      </c>
      <c r="D62" s="173">
        <f t="shared" si="1"/>
        <v>13985513</v>
      </c>
      <c r="E62" s="177"/>
      <c r="F62" s="177"/>
      <c r="G62" s="173">
        <v>13985513</v>
      </c>
      <c r="H62" s="173"/>
    </row>
    <row r="63" spans="1:8" x14ac:dyDescent="0.2">
      <c r="A63" s="177">
        <v>11</v>
      </c>
      <c r="B63" s="14" t="s">
        <v>177</v>
      </c>
      <c r="C63" s="189" t="s">
        <v>391</v>
      </c>
      <c r="D63" s="173">
        <f t="shared" si="1"/>
        <v>26181638</v>
      </c>
      <c r="E63" s="177"/>
      <c r="F63" s="177"/>
      <c r="G63" s="173">
        <v>26181638</v>
      </c>
      <c r="H63" s="173"/>
    </row>
    <row r="64" spans="1:8" x14ac:dyDescent="0.2">
      <c r="A64" s="177">
        <v>12</v>
      </c>
      <c r="B64" s="115" t="s">
        <v>89</v>
      </c>
      <c r="C64" s="189" t="s">
        <v>398</v>
      </c>
      <c r="D64" s="173">
        <f t="shared" si="1"/>
        <v>885880</v>
      </c>
      <c r="E64" s="177"/>
      <c r="F64" s="177"/>
      <c r="G64" s="173">
        <v>885880</v>
      </c>
      <c r="H64" s="173"/>
    </row>
    <row r="65" spans="1:8" x14ac:dyDescent="0.2">
      <c r="A65" s="177">
        <v>13</v>
      </c>
      <c r="B65" s="14" t="s">
        <v>15</v>
      </c>
      <c r="C65" s="189" t="s">
        <v>16</v>
      </c>
      <c r="D65" s="173">
        <f t="shared" si="1"/>
        <v>5557967</v>
      </c>
      <c r="E65" s="177"/>
      <c r="F65" s="177"/>
      <c r="G65" s="173">
        <v>5557967</v>
      </c>
      <c r="H65" s="173"/>
    </row>
    <row r="66" spans="1:8" x14ac:dyDescent="0.2">
      <c r="A66" s="177">
        <v>14</v>
      </c>
      <c r="B66" s="14" t="s">
        <v>69</v>
      </c>
      <c r="C66" s="189" t="s">
        <v>399</v>
      </c>
      <c r="D66" s="173">
        <f t="shared" si="1"/>
        <v>5892068</v>
      </c>
      <c r="E66" s="177"/>
      <c r="F66" s="177"/>
      <c r="G66" s="173">
        <v>5892068</v>
      </c>
      <c r="H66" s="173"/>
    </row>
    <row r="67" spans="1:8" x14ac:dyDescent="0.2">
      <c r="A67" s="177">
        <v>15</v>
      </c>
      <c r="B67" s="14" t="s">
        <v>45</v>
      </c>
      <c r="C67" s="189" t="s">
        <v>400</v>
      </c>
      <c r="D67" s="173">
        <f>G67</f>
        <v>8603821</v>
      </c>
      <c r="E67" s="177"/>
      <c r="F67" s="177"/>
      <c r="G67" s="173">
        <v>8603821</v>
      </c>
      <c r="H67" s="173"/>
    </row>
    <row r="68" spans="1:8" x14ac:dyDescent="0.2">
      <c r="A68" s="177">
        <v>16</v>
      </c>
      <c r="B68" s="116" t="s">
        <v>91</v>
      </c>
      <c r="C68" s="189" t="s">
        <v>401</v>
      </c>
      <c r="D68" s="173">
        <f t="shared" si="1"/>
        <v>23442829</v>
      </c>
      <c r="E68" s="177"/>
      <c r="F68" s="177"/>
      <c r="G68" s="173">
        <v>23442829</v>
      </c>
      <c r="H68" s="173"/>
    </row>
    <row r="69" spans="1:8" x14ac:dyDescent="0.2">
      <c r="A69" s="196">
        <v>17</v>
      </c>
      <c r="B69" s="116" t="s">
        <v>287</v>
      </c>
      <c r="C69" s="189" t="s">
        <v>288</v>
      </c>
      <c r="D69" s="173">
        <f t="shared" si="1"/>
        <v>9264644</v>
      </c>
      <c r="E69" s="196"/>
      <c r="F69" s="196"/>
      <c r="G69" s="173">
        <v>9264644</v>
      </c>
      <c r="H69" s="173"/>
    </row>
    <row r="70" spans="1:8" ht="31.5" customHeight="1" x14ac:dyDescent="0.2">
      <c r="A70" s="213" t="s">
        <v>421</v>
      </c>
      <c r="B70" s="213"/>
      <c r="C70" s="213"/>
      <c r="D70" s="174">
        <f>D71</f>
        <v>3470316</v>
      </c>
      <c r="E70" s="174">
        <f t="shared" ref="E70:H70" si="2">E71</f>
        <v>0</v>
      </c>
      <c r="F70" s="174">
        <f t="shared" si="2"/>
        <v>0</v>
      </c>
      <c r="G70" s="174">
        <f t="shared" si="2"/>
        <v>3470316</v>
      </c>
      <c r="H70" s="174">
        <f t="shared" si="2"/>
        <v>0</v>
      </c>
    </row>
    <row r="71" spans="1:8" x14ac:dyDescent="0.2">
      <c r="A71" s="177">
        <v>1</v>
      </c>
      <c r="B71" s="14" t="s">
        <v>297</v>
      </c>
      <c r="C71" s="189" t="s">
        <v>298</v>
      </c>
      <c r="D71" s="173">
        <f>E71+F71+G71</f>
        <v>3470316</v>
      </c>
      <c r="E71" s="177"/>
      <c r="F71" s="177"/>
      <c r="G71" s="173">
        <v>3470316</v>
      </c>
      <c r="H71" s="173"/>
    </row>
    <row r="72" spans="1:8" ht="42.75" customHeight="1" x14ac:dyDescent="0.2">
      <c r="A72" s="213" t="s">
        <v>420</v>
      </c>
      <c r="B72" s="213"/>
      <c r="C72" s="213"/>
      <c r="D72" s="174">
        <f>D73</f>
        <v>231594827</v>
      </c>
      <c r="E72" s="174">
        <f t="shared" ref="E72:H72" si="3">E73</f>
        <v>0</v>
      </c>
      <c r="F72" s="174">
        <f t="shared" si="3"/>
        <v>231594827</v>
      </c>
      <c r="G72" s="174">
        <f t="shared" si="3"/>
        <v>0</v>
      </c>
      <c r="H72" s="174">
        <f t="shared" si="3"/>
        <v>0</v>
      </c>
    </row>
    <row r="73" spans="1:8" ht="15" customHeight="1" x14ac:dyDescent="0.2">
      <c r="A73" s="177">
        <v>1</v>
      </c>
      <c r="B73" s="14" t="s">
        <v>297</v>
      </c>
      <c r="C73" s="189" t="s">
        <v>298</v>
      </c>
      <c r="D73" s="173">
        <f>E73+F73+G73+H73</f>
        <v>231594827</v>
      </c>
      <c r="E73" s="190"/>
      <c r="F73" s="173">
        <v>231594827</v>
      </c>
      <c r="G73" s="190"/>
      <c r="H73" s="190"/>
    </row>
    <row r="74" spans="1:8" ht="27" customHeight="1" x14ac:dyDescent="0.2">
      <c r="A74" s="213" t="s">
        <v>417</v>
      </c>
      <c r="B74" s="213"/>
      <c r="C74" s="213"/>
      <c r="D74" s="174">
        <f>D75</f>
        <v>899126753.95000005</v>
      </c>
      <c r="E74" s="174">
        <f t="shared" ref="E74:H74" si="4">E75</f>
        <v>99000810.950000003</v>
      </c>
      <c r="F74" s="174">
        <f t="shared" si="4"/>
        <v>800125943</v>
      </c>
      <c r="G74" s="174">
        <f t="shared" si="4"/>
        <v>0</v>
      </c>
      <c r="H74" s="174">
        <f t="shared" si="4"/>
        <v>0</v>
      </c>
    </row>
    <row r="75" spans="1:8" ht="15" customHeight="1" x14ac:dyDescent="0.2">
      <c r="A75" s="177">
        <v>1</v>
      </c>
      <c r="B75" s="57" t="s">
        <v>269</v>
      </c>
      <c r="C75" s="156" t="s">
        <v>270</v>
      </c>
      <c r="D75" s="173">
        <f>E75+F75+G75+H75</f>
        <v>899126753.95000005</v>
      </c>
      <c r="E75" s="173">
        <v>99000810.950000003</v>
      </c>
      <c r="F75" s="173">
        <v>800125943</v>
      </c>
      <c r="G75" s="190"/>
      <c r="H75" s="190"/>
    </row>
    <row r="76" spans="1:8" x14ac:dyDescent="0.2">
      <c r="D76" s="191"/>
    </row>
    <row r="77" spans="1:8" x14ac:dyDescent="0.2">
      <c r="F77" s="191"/>
    </row>
    <row r="78" spans="1:8" x14ac:dyDescent="0.2">
      <c r="D78" s="203"/>
    </row>
    <row r="79" spans="1:8" x14ac:dyDescent="0.2">
      <c r="D79" s="191"/>
    </row>
  </sheetData>
  <mergeCells count="19">
    <mergeCell ref="A2:H2"/>
    <mergeCell ref="A3:H3"/>
    <mergeCell ref="A4:A5"/>
    <mergeCell ref="B4:B5"/>
    <mergeCell ref="C4:C5"/>
    <mergeCell ref="D4:D5"/>
    <mergeCell ref="E4:H4"/>
    <mergeCell ref="A74:C74"/>
    <mergeCell ref="A6:C6"/>
    <mergeCell ref="A7:H7"/>
    <mergeCell ref="A8:C8"/>
    <mergeCell ref="A11:C11"/>
    <mergeCell ref="A12:A14"/>
    <mergeCell ref="B12:B14"/>
    <mergeCell ref="A15:C15"/>
    <mergeCell ref="A51:H51"/>
    <mergeCell ref="A52:C52"/>
    <mergeCell ref="A70:C70"/>
    <mergeCell ref="A72:C72"/>
  </mergeCells>
  <pageMargins left="0" right="0" top="0" bottom="0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6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H10" sqref="H10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4" width="12.7109375" style="2" customWidth="1"/>
    <col min="5" max="6" width="13.7109375" style="2" customWidth="1"/>
    <col min="7" max="7" width="14.5703125" style="3" customWidth="1"/>
    <col min="8" max="16384" width="9.140625" style="3"/>
  </cols>
  <sheetData>
    <row r="2" spans="1:7" ht="39.75" customHeight="1" x14ac:dyDescent="0.2">
      <c r="A2" s="204" t="s">
        <v>338</v>
      </c>
      <c r="B2" s="204"/>
      <c r="C2" s="204"/>
      <c r="D2" s="204"/>
      <c r="E2" s="204"/>
      <c r="F2" s="204"/>
      <c r="G2" s="204"/>
    </row>
    <row r="3" spans="1:7" x14ac:dyDescent="0.2">
      <c r="C3" s="4"/>
      <c r="D3" s="4"/>
      <c r="E3" s="4"/>
      <c r="F3" s="4"/>
      <c r="G3" s="3" t="s">
        <v>327</v>
      </c>
    </row>
    <row r="4" spans="1:7" s="5" customFormat="1" ht="24.75" customHeight="1" x14ac:dyDescent="0.2">
      <c r="A4" s="230" t="s">
        <v>0</v>
      </c>
      <c r="B4" s="230" t="s">
        <v>1</v>
      </c>
      <c r="C4" s="230" t="s">
        <v>2</v>
      </c>
      <c r="D4" s="230" t="s">
        <v>339</v>
      </c>
      <c r="E4" s="230"/>
      <c r="F4" s="230"/>
      <c r="G4" s="230"/>
    </row>
    <row r="5" spans="1:7" ht="51.75" customHeight="1" x14ac:dyDescent="0.2">
      <c r="A5" s="230"/>
      <c r="B5" s="230"/>
      <c r="C5" s="230"/>
      <c r="D5" s="192" t="s">
        <v>320</v>
      </c>
      <c r="E5" s="192" t="s">
        <v>340</v>
      </c>
      <c r="F5" s="192" t="s">
        <v>342</v>
      </c>
      <c r="G5" s="192" t="s">
        <v>341</v>
      </c>
    </row>
    <row r="6" spans="1:7" s="5" customFormat="1" x14ac:dyDescent="0.2">
      <c r="A6" s="231" t="s">
        <v>300</v>
      </c>
      <c r="B6" s="231"/>
      <c r="C6" s="231"/>
      <c r="D6" s="41">
        <f>D8+D7</f>
        <v>3503425720</v>
      </c>
      <c r="E6" s="41">
        <f>E8+E7</f>
        <v>3288451612</v>
      </c>
      <c r="F6" s="41">
        <f t="shared" ref="F6:G6" si="0">F8+F7</f>
        <v>38565785</v>
      </c>
      <c r="G6" s="41">
        <f t="shared" si="0"/>
        <v>119401561</v>
      </c>
    </row>
    <row r="7" spans="1:7" s="5" customFormat="1" ht="12.75" customHeight="1" x14ac:dyDescent="0.2">
      <c r="A7" s="227" t="s">
        <v>299</v>
      </c>
      <c r="B7" s="228"/>
      <c r="C7" s="229"/>
      <c r="D7" s="40">
        <v>57006762</v>
      </c>
      <c r="E7" s="48"/>
      <c r="F7" s="102"/>
      <c r="G7" s="27"/>
    </row>
    <row r="8" spans="1:7" ht="12.75" customHeight="1" x14ac:dyDescent="0.2">
      <c r="A8" s="227" t="s">
        <v>364</v>
      </c>
      <c r="B8" s="228"/>
      <c r="C8" s="229"/>
      <c r="D8" s="42">
        <f>SUM(D9:D156)</f>
        <v>3446418958</v>
      </c>
      <c r="E8" s="42">
        <f t="shared" ref="E8:G8" si="1">SUM(E9:E156)</f>
        <v>3288451612</v>
      </c>
      <c r="F8" s="42">
        <f t="shared" si="1"/>
        <v>38565785</v>
      </c>
      <c r="G8" s="42">
        <f t="shared" si="1"/>
        <v>119401561</v>
      </c>
    </row>
    <row r="9" spans="1:7" ht="12" customHeight="1" x14ac:dyDescent="0.2">
      <c r="A9" s="7">
        <v>1</v>
      </c>
      <c r="B9" s="8" t="s">
        <v>3</v>
      </c>
      <c r="C9" s="30" t="s">
        <v>4</v>
      </c>
      <c r="D9" s="48">
        <f>E9+F9+G9</f>
        <v>15975376</v>
      </c>
      <c r="E9" s="48">
        <v>15109397</v>
      </c>
      <c r="F9" s="48">
        <v>865979</v>
      </c>
      <c r="G9" s="40"/>
    </row>
    <row r="10" spans="1:7" x14ac:dyDescent="0.2">
      <c r="A10" s="7">
        <v>2</v>
      </c>
      <c r="B10" s="11" t="s">
        <v>5</v>
      </c>
      <c r="C10" s="30" t="s">
        <v>6</v>
      </c>
      <c r="D10" s="48">
        <f t="shared" ref="D10:D73" si="2">E10+F10+G10</f>
        <v>16126746</v>
      </c>
      <c r="E10" s="48">
        <v>15549427</v>
      </c>
      <c r="F10" s="48">
        <v>577319</v>
      </c>
      <c r="G10" s="60"/>
    </row>
    <row r="11" spans="1:7" x14ac:dyDescent="0.2">
      <c r="A11" s="7">
        <v>3</v>
      </c>
      <c r="B11" s="12" t="s">
        <v>7</v>
      </c>
      <c r="C11" s="29" t="s">
        <v>8</v>
      </c>
      <c r="D11" s="48">
        <f t="shared" si="2"/>
        <v>46622547</v>
      </c>
      <c r="E11" s="48">
        <v>45900898</v>
      </c>
      <c r="F11" s="95">
        <v>721649</v>
      </c>
      <c r="G11" s="60"/>
    </row>
    <row r="12" spans="1:7" ht="14.25" customHeight="1" x14ac:dyDescent="0.2">
      <c r="A12" s="7">
        <v>4</v>
      </c>
      <c r="B12" s="8" t="s">
        <v>9</v>
      </c>
      <c r="C12" s="30" t="s">
        <v>10</v>
      </c>
      <c r="D12" s="48">
        <f t="shared" si="2"/>
        <v>18110843</v>
      </c>
      <c r="E12" s="48">
        <v>17244864</v>
      </c>
      <c r="F12" s="48">
        <v>865979</v>
      </c>
      <c r="G12" s="60"/>
    </row>
    <row r="13" spans="1:7" x14ac:dyDescent="0.2">
      <c r="A13" s="7">
        <v>5</v>
      </c>
      <c r="B13" s="8" t="s">
        <v>11</v>
      </c>
      <c r="C13" s="30" t="s">
        <v>12</v>
      </c>
      <c r="D13" s="48">
        <f t="shared" si="2"/>
        <v>0</v>
      </c>
      <c r="E13" s="48">
        <v>0</v>
      </c>
      <c r="F13" s="48">
        <v>0</v>
      </c>
      <c r="G13" s="60"/>
    </row>
    <row r="14" spans="1:7" x14ac:dyDescent="0.2">
      <c r="A14" s="7">
        <v>6</v>
      </c>
      <c r="B14" s="12" t="s">
        <v>13</v>
      </c>
      <c r="C14" s="29" t="s">
        <v>14</v>
      </c>
      <c r="D14" s="48">
        <f t="shared" si="2"/>
        <v>272203704</v>
      </c>
      <c r="E14" s="48">
        <v>266091061</v>
      </c>
      <c r="F14" s="95">
        <v>6112643</v>
      </c>
      <c r="G14" s="60">
        <v>0</v>
      </c>
    </row>
    <row r="15" spans="1:7" x14ac:dyDescent="0.2">
      <c r="A15" s="7">
        <v>7</v>
      </c>
      <c r="B15" s="14" t="s">
        <v>15</v>
      </c>
      <c r="C15" s="31" t="s">
        <v>16</v>
      </c>
      <c r="D15" s="48">
        <f t="shared" si="2"/>
        <v>0</v>
      </c>
      <c r="E15" s="48">
        <v>0</v>
      </c>
      <c r="F15" s="96">
        <v>0</v>
      </c>
      <c r="G15" s="60"/>
    </row>
    <row r="16" spans="1:7" x14ac:dyDescent="0.2">
      <c r="A16" s="7">
        <v>8</v>
      </c>
      <c r="B16" s="12" t="s">
        <v>17</v>
      </c>
      <c r="C16" s="29" t="s">
        <v>18</v>
      </c>
      <c r="D16" s="48">
        <f t="shared" si="2"/>
        <v>0</v>
      </c>
      <c r="E16" s="48">
        <v>0</v>
      </c>
      <c r="F16" s="95">
        <v>0</v>
      </c>
      <c r="G16" s="60"/>
    </row>
    <row r="17" spans="1:7" x14ac:dyDescent="0.2">
      <c r="A17" s="7">
        <v>9</v>
      </c>
      <c r="B17" s="12" t="s">
        <v>19</v>
      </c>
      <c r="C17" s="29" t="s">
        <v>20</v>
      </c>
      <c r="D17" s="48">
        <f t="shared" si="2"/>
        <v>17948341</v>
      </c>
      <c r="E17" s="48">
        <v>17515351</v>
      </c>
      <c r="F17" s="95">
        <v>432990</v>
      </c>
      <c r="G17" s="60"/>
    </row>
    <row r="18" spans="1:7" x14ac:dyDescent="0.2">
      <c r="A18" s="7">
        <v>10</v>
      </c>
      <c r="B18" s="12" t="s">
        <v>21</v>
      </c>
      <c r="C18" s="29" t="s">
        <v>22</v>
      </c>
      <c r="D18" s="48">
        <f t="shared" si="2"/>
        <v>0</v>
      </c>
      <c r="E18" s="48">
        <v>0</v>
      </c>
      <c r="F18" s="95">
        <v>0</v>
      </c>
      <c r="G18" s="60"/>
    </row>
    <row r="19" spans="1:7" x14ac:dyDescent="0.2">
      <c r="A19" s="7">
        <v>11</v>
      </c>
      <c r="B19" s="12" t="s">
        <v>23</v>
      </c>
      <c r="C19" s="29" t="s">
        <v>24</v>
      </c>
      <c r="D19" s="48">
        <f t="shared" si="2"/>
        <v>17838281</v>
      </c>
      <c r="E19" s="48">
        <v>17477456</v>
      </c>
      <c r="F19" s="95">
        <v>360825</v>
      </c>
      <c r="G19" s="60"/>
    </row>
    <row r="20" spans="1:7" x14ac:dyDescent="0.2">
      <c r="A20" s="7">
        <v>12</v>
      </c>
      <c r="B20" s="12" t="s">
        <v>25</v>
      </c>
      <c r="C20" s="29" t="s">
        <v>26</v>
      </c>
      <c r="D20" s="48">
        <f t="shared" si="2"/>
        <v>0</v>
      </c>
      <c r="E20" s="48">
        <v>0</v>
      </c>
      <c r="F20" s="95">
        <v>0</v>
      </c>
      <c r="G20" s="60"/>
    </row>
    <row r="21" spans="1:7" x14ac:dyDescent="0.2">
      <c r="A21" s="7">
        <v>13</v>
      </c>
      <c r="B21" s="8" t="s">
        <v>27</v>
      </c>
      <c r="C21" s="29" t="s">
        <v>28</v>
      </c>
      <c r="D21" s="48">
        <f t="shared" si="2"/>
        <v>0</v>
      </c>
      <c r="E21" s="48">
        <v>0</v>
      </c>
      <c r="F21" s="95">
        <v>0</v>
      </c>
      <c r="G21" s="60"/>
    </row>
    <row r="22" spans="1:7" x14ac:dyDescent="0.2">
      <c r="A22" s="7">
        <v>14</v>
      </c>
      <c r="B22" s="8" t="s">
        <v>29</v>
      </c>
      <c r="C22" s="30" t="s">
        <v>30</v>
      </c>
      <c r="D22" s="48">
        <f t="shared" si="2"/>
        <v>0</v>
      </c>
      <c r="E22" s="48">
        <v>0</v>
      </c>
      <c r="F22" s="48">
        <v>0</v>
      </c>
      <c r="G22" s="60"/>
    </row>
    <row r="23" spans="1:7" x14ac:dyDescent="0.2">
      <c r="A23" s="7">
        <v>15</v>
      </c>
      <c r="B23" s="12" t="s">
        <v>31</v>
      </c>
      <c r="C23" s="29" t="s">
        <v>32</v>
      </c>
      <c r="D23" s="48">
        <f t="shared" si="2"/>
        <v>0</v>
      </c>
      <c r="E23" s="48">
        <v>0</v>
      </c>
      <c r="F23" s="95">
        <v>0</v>
      </c>
      <c r="G23" s="60"/>
    </row>
    <row r="24" spans="1:7" x14ac:dyDescent="0.2">
      <c r="A24" s="7">
        <v>16</v>
      </c>
      <c r="B24" s="12" t="s">
        <v>33</v>
      </c>
      <c r="C24" s="29" t="s">
        <v>34</v>
      </c>
      <c r="D24" s="48">
        <f t="shared" si="2"/>
        <v>0</v>
      </c>
      <c r="E24" s="48">
        <v>0</v>
      </c>
      <c r="F24" s="95">
        <v>0</v>
      </c>
      <c r="G24" s="60"/>
    </row>
    <row r="25" spans="1:7" x14ac:dyDescent="0.2">
      <c r="A25" s="7">
        <v>17</v>
      </c>
      <c r="B25" s="12" t="s">
        <v>35</v>
      </c>
      <c r="C25" s="29" t="s">
        <v>36</v>
      </c>
      <c r="D25" s="48">
        <f t="shared" si="2"/>
        <v>0</v>
      </c>
      <c r="E25" s="48">
        <v>0</v>
      </c>
      <c r="F25" s="95">
        <v>0</v>
      </c>
      <c r="G25" s="60"/>
    </row>
    <row r="26" spans="1:7" x14ac:dyDescent="0.2">
      <c r="A26" s="7">
        <v>18</v>
      </c>
      <c r="B26" s="12" t="s">
        <v>37</v>
      </c>
      <c r="C26" s="29" t="s">
        <v>38</v>
      </c>
      <c r="D26" s="48">
        <f t="shared" si="2"/>
        <v>184568742</v>
      </c>
      <c r="E26" s="48">
        <v>182403794</v>
      </c>
      <c r="F26" s="95">
        <v>2164948</v>
      </c>
      <c r="G26" s="60"/>
    </row>
    <row r="27" spans="1:7" x14ac:dyDescent="0.2">
      <c r="A27" s="7">
        <v>19</v>
      </c>
      <c r="B27" s="8" t="s">
        <v>39</v>
      </c>
      <c r="C27" s="30" t="s">
        <v>40</v>
      </c>
      <c r="D27" s="48">
        <f t="shared" si="2"/>
        <v>0</v>
      </c>
      <c r="E27" s="48">
        <v>0</v>
      </c>
      <c r="F27" s="48">
        <v>0</v>
      </c>
      <c r="G27" s="60"/>
    </row>
    <row r="28" spans="1:7" x14ac:dyDescent="0.2">
      <c r="A28" s="7">
        <v>20</v>
      </c>
      <c r="B28" s="8" t="s">
        <v>41</v>
      </c>
      <c r="C28" s="30" t="s">
        <v>42</v>
      </c>
      <c r="D28" s="48">
        <f t="shared" si="2"/>
        <v>0</v>
      </c>
      <c r="E28" s="48">
        <v>0</v>
      </c>
      <c r="F28" s="48">
        <v>0</v>
      </c>
      <c r="G28" s="60"/>
    </row>
    <row r="29" spans="1:7" x14ac:dyDescent="0.2">
      <c r="A29" s="7">
        <v>21</v>
      </c>
      <c r="B29" s="8" t="s">
        <v>43</v>
      </c>
      <c r="C29" s="30" t="s">
        <v>44</v>
      </c>
      <c r="D29" s="48">
        <f t="shared" si="2"/>
        <v>0</v>
      </c>
      <c r="E29" s="48">
        <v>0</v>
      </c>
      <c r="F29" s="48">
        <v>0</v>
      </c>
      <c r="G29" s="60"/>
    </row>
    <row r="30" spans="1:7" x14ac:dyDescent="0.2">
      <c r="A30" s="7">
        <v>22</v>
      </c>
      <c r="B30" s="8" t="s">
        <v>45</v>
      </c>
      <c r="C30" s="30" t="s">
        <v>46</v>
      </c>
      <c r="D30" s="48">
        <f t="shared" si="2"/>
        <v>128301435</v>
      </c>
      <c r="E30" s="48">
        <v>126400163</v>
      </c>
      <c r="F30" s="48">
        <v>1901272</v>
      </c>
      <c r="G30" s="60"/>
    </row>
    <row r="31" spans="1:7" x14ac:dyDescent="0.2">
      <c r="A31" s="7">
        <v>23</v>
      </c>
      <c r="B31" s="12" t="s">
        <v>47</v>
      </c>
      <c r="C31" s="29" t="s">
        <v>48</v>
      </c>
      <c r="D31" s="48">
        <f t="shared" si="2"/>
        <v>25354667</v>
      </c>
      <c r="E31" s="48">
        <v>24831304</v>
      </c>
      <c r="F31" s="95">
        <v>523363.00000000006</v>
      </c>
      <c r="G31" s="60"/>
    </row>
    <row r="32" spans="1:7" ht="12" customHeight="1" x14ac:dyDescent="0.2">
      <c r="A32" s="7">
        <v>24</v>
      </c>
      <c r="B32" s="12" t="s">
        <v>49</v>
      </c>
      <c r="C32" s="29" t="s">
        <v>50</v>
      </c>
      <c r="D32" s="48">
        <f t="shared" si="2"/>
        <v>0</v>
      </c>
      <c r="E32" s="48">
        <v>0</v>
      </c>
      <c r="F32" s="95">
        <v>0</v>
      </c>
      <c r="G32" s="60"/>
    </row>
    <row r="33" spans="1:7" ht="24" x14ac:dyDescent="0.2">
      <c r="A33" s="7">
        <v>25</v>
      </c>
      <c r="B33" s="12" t="s">
        <v>51</v>
      </c>
      <c r="C33" s="29" t="s">
        <v>52</v>
      </c>
      <c r="D33" s="48">
        <f t="shared" si="2"/>
        <v>0</v>
      </c>
      <c r="E33" s="48">
        <v>0</v>
      </c>
      <c r="F33" s="95">
        <v>0</v>
      </c>
      <c r="G33" s="60"/>
    </row>
    <row r="34" spans="1:7" x14ac:dyDescent="0.2">
      <c r="A34" s="7">
        <v>26</v>
      </c>
      <c r="B34" s="8" t="s">
        <v>53</v>
      </c>
      <c r="C34" s="31" t="s">
        <v>54</v>
      </c>
      <c r="D34" s="48">
        <f t="shared" si="2"/>
        <v>0</v>
      </c>
      <c r="E34" s="48">
        <v>0</v>
      </c>
      <c r="F34" s="96">
        <v>0</v>
      </c>
      <c r="G34" s="60"/>
    </row>
    <row r="35" spans="1:7" x14ac:dyDescent="0.2">
      <c r="A35" s="7">
        <v>27</v>
      </c>
      <c r="B35" s="12" t="s">
        <v>55</v>
      </c>
      <c r="C35" s="29" t="s">
        <v>56</v>
      </c>
      <c r="D35" s="48">
        <f t="shared" si="2"/>
        <v>0</v>
      </c>
      <c r="E35" s="48">
        <v>0</v>
      </c>
      <c r="F35" s="95">
        <v>0</v>
      </c>
      <c r="G35" s="60"/>
    </row>
    <row r="36" spans="1:7" ht="24" customHeight="1" x14ac:dyDescent="0.2">
      <c r="A36" s="7">
        <v>28</v>
      </c>
      <c r="B36" s="12" t="s">
        <v>57</v>
      </c>
      <c r="C36" s="29" t="s">
        <v>58</v>
      </c>
      <c r="D36" s="48">
        <f t="shared" si="2"/>
        <v>0</v>
      </c>
      <c r="E36" s="48">
        <v>0</v>
      </c>
      <c r="F36" s="95">
        <v>0</v>
      </c>
      <c r="G36" s="60"/>
    </row>
    <row r="37" spans="1:7" ht="12" customHeight="1" x14ac:dyDescent="0.2">
      <c r="A37" s="7">
        <v>29</v>
      </c>
      <c r="B37" s="8" t="s">
        <v>59</v>
      </c>
      <c r="C37" s="30" t="s">
        <v>60</v>
      </c>
      <c r="D37" s="48">
        <f t="shared" si="2"/>
        <v>0</v>
      </c>
      <c r="E37" s="48">
        <v>0</v>
      </c>
      <c r="F37" s="48">
        <v>0</v>
      </c>
      <c r="G37" s="60"/>
    </row>
    <row r="38" spans="1:7" x14ac:dyDescent="0.2">
      <c r="A38" s="7">
        <v>30</v>
      </c>
      <c r="B38" s="11" t="s">
        <v>61</v>
      </c>
      <c r="C38" s="31" t="s">
        <v>62</v>
      </c>
      <c r="D38" s="48">
        <f t="shared" si="2"/>
        <v>0</v>
      </c>
      <c r="E38" s="48">
        <v>0</v>
      </c>
      <c r="F38" s="96">
        <v>0</v>
      </c>
      <c r="G38" s="60"/>
    </row>
    <row r="39" spans="1:7" ht="24" x14ac:dyDescent="0.2">
      <c r="A39" s="7">
        <v>31</v>
      </c>
      <c r="B39" s="8" t="s">
        <v>63</v>
      </c>
      <c r="C39" s="30" t="s">
        <v>64</v>
      </c>
      <c r="D39" s="48">
        <f t="shared" si="2"/>
        <v>262774913</v>
      </c>
      <c r="E39" s="48">
        <v>261331615</v>
      </c>
      <c r="F39" s="48">
        <v>1443298</v>
      </c>
      <c r="G39" s="60"/>
    </row>
    <row r="40" spans="1:7" x14ac:dyDescent="0.2">
      <c r="A40" s="7">
        <v>32</v>
      </c>
      <c r="B40" s="12" t="s">
        <v>65</v>
      </c>
      <c r="C40" s="29" t="s">
        <v>66</v>
      </c>
      <c r="D40" s="48">
        <f t="shared" si="2"/>
        <v>0</v>
      </c>
      <c r="E40" s="48">
        <v>0</v>
      </c>
      <c r="F40" s="95">
        <v>0</v>
      </c>
      <c r="G40" s="60"/>
    </row>
    <row r="41" spans="1:7" x14ac:dyDescent="0.2">
      <c r="A41" s="7">
        <v>33</v>
      </c>
      <c r="B41" s="11" t="s">
        <v>67</v>
      </c>
      <c r="C41" s="30" t="s">
        <v>68</v>
      </c>
      <c r="D41" s="48">
        <f t="shared" si="2"/>
        <v>133378851</v>
      </c>
      <c r="E41" s="48">
        <v>129409781</v>
      </c>
      <c r="F41" s="48">
        <v>3969070</v>
      </c>
      <c r="G41" s="60"/>
    </row>
    <row r="42" spans="1:7" x14ac:dyDescent="0.2">
      <c r="A42" s="7">
        <v>34</v>
      </c>
      <c r="B42" s="14" t="s">
        <v>69</v>
      </c>
      <c r="C42" s="31" t="s">
        <v>70</v>
      </c>
      <c r="D42" s="48">
        <f t="shared" si="2"/>
        <v>112815741</v>
      </c>
      <c r="E42" s="48">
        <v>112452861</v>
      </c>
      <c r="F42" s="96">
        <v>362880</v>
      </c>
      <c r="G42" s="60"/>
    </row>
    <row r="43" spans="1:7" x14ac:dyDescent="0.2">
      <c r="A43" s="7">
        <v>35</v>
      </c>
      <c r="B43" s="8" t="s">
        <v>71</v>
      </c>
      <c r="C43" s="30" t="s">
        <v>72</v>
      </c>
      <c r="D43" s="48">
        <f t="shared" si="2"/>
        <v>0</v>
      </c>
      <c r="E43" s="48">
        <v>0</v>
      </c>
      <c r="F43" s="48">
        <v>0</v>
      </c>
      <c r="G43" s="60"/>
    </row>
    <row r="44" spans="1:7" x14ac:dyDescent="0.2">
      <c r="A44" s="7">
        <v>36</v>
      </c>
      <c r="B44" s="11" t="s">
        <v>73</v>
      </c>
      <c r="C44" s="30" t="s">
        <v>74</v>
      </c>
      <c r="D44" s="48">
        <f t="shared" si="2"/>
        <v>9877762</v>
      </c>
      <c r="E44" s="48">
        <v>9877762</v>
      </c>
      <c r="F44" s="48">
        <v>0</v>
      </c>
      <c r="G44" s="60"/>
    </row>
    <row r="45" spans="1:7" x14ac:dyDescent="0.2">
      <c r="A45" s="7">
        <v>37</v>
      </c>
      <c r="B45" s="12" t="s">
        <v>75</v>
      </c>
      <c r="C45" s="29" t="s">
        <v>76</v>
      </c>
      <c r="D45" s="48">
        <f t="shared" si="2"/>
        <v>67234798</v>
      </c>
      <c r="E45" s="48">
        <v>66439342</v>
      </c>
      <c r="F45" s="95">
        <v>795456</v>
      </c>
      <c r="G45" s="60"/>
    </row>
    <row r="46" spans="1:7" x14ac:dyDescent="0.2">
      <c r="A46" s="7">
        <v>38</v>
      </c>
      <c r="B46" s="11" t="s">
        <v>77</v>
      </c>
      <c r="C46" s="30" t="s">
        <v>78</v>
      </c>
      <c r="D46" s="48">
        <f t="shared" si="2"/>
        <v>26483990</v>
      </c>
      <c r="E46" s="48">
        <v>25304367</v>
      </c>
      <c r="F46" s="48">
        <v>1179623</v>
      </c>
      <c r="G46" s="60"/>
    </row>
    <row r="47" spans="1:7" x14ac:dyDescent="0.2">
      <c r="A47" s="7">
        <v>39</v>
      </c>
      <c r="B47" s="8" t="s">
        <v>79</v>
      </c>
      <c r="C47" s="30" t="s">
        <v>80</v>
      </c>
      <c r="D47" s="48">
        <f t="shared" si="2"/>
        <v>32819418</v>
      </c>
      <c r="E47" s="48">
        <v>32169934</v>
      </c>
      <c r="F47" s="48">
        <v>649484</v>
      </c>
      <c r="G47" s="60"/>
    </row>
    <row r="48" spans="1:7" x14ac:dyDescent="0.2">
      <c r="A48" s="7">
        <v>40</v>
      </c>
      <c r="B48" s="16" t="s">
        <v>81</v>
      </c>
      <c r="C48" s="32" t="s">
        <v>82</v>
      </c>
      <c r="D48" s="48">
        <f t="shared" si="2"/>
        <v>11551569</v>
      </c>
      <c r="E48" s="48">
        <v>11551569</v>
      </c>
      <c r="F48" s="97">
        <v>0</v>
      </c>
      <c r="G48" s="60"/>
    </row>
    <row r="49" spans="1:7" x14ac:dyDescent="0.2">
      <c r="A49" s="7">
        <v>41</v>
      </c>
      <c r="B49" s="8" t="s">
        <v>83</v>
      </c>
      <c r="C49" s="30" t="s">
        <v>84</v>
      </c>
      <c r="D49" s="48">
        <f t="shared" si="2"/>
        <v>15152849</v>
      </c>
      <c r="E49" s="48">
        <v>14792024</v>
      </c>
      <c r="F49" s="48">
        <v>360825</v>
      </c>
      <c r="G49" s="60"/>
    </row>
    <row r="50" spans="1:7" x14ac:dyDescent="0.2">
      <c r="A50" s="7">
        <v>42</v>
      </c>
      <c r="B50" s="14" t="s">
        <v>85</v>
      </c>
      <c r="C50" s="31" t="s">
        <v>86</v>
      </c>
      <c r="D50" s="48">
        <f t="shared" si="2"/>
        <v>25995061</v>
      </c>
      <c r="E50" s="48">
        <v>25634236</v>
      </c>
      <c r="F50" s="96">
        <v>360825</v>
      </c>
      <c r="G50" s="60"/>
    </row>
    <row r="51" spans="1:7" x14ac:dyDescent="0.2">
      <c r="A51" s="7">
        <v>43</v>
      </c>
      <c r="B51" s="12" t="s">
        <v>87</v>
      </c>
      <c r="C51" s="29" t="s">
        <v>88</v>
      </c>
      <c r="D51" s="48">
        <f t="shared" si="2"/>
        <v>6010318</v>
      </c>
      <c r="E51" s="48">
        <v>5938153</v>
      </c>
      <c r="F51" s="95">
        <v>72165</v>
      </c>
      <c r="G51" s="60"/>
    </row>
    <row r="52" spans="1:7" x14ac:dyDescent="0.2">
      <c r="A52" s="7">
        <v>44</v>
      </c>
      <c r="B52" s="11" t="s">
        <v>89</v>
      </c>
      <c r="C52" s="30" t="s">
        <v>90</v>
      </c>
      <c r="D52" s="48">
        <f t="shared" si="2"/>
        <v>0</v>
      </c>
      <c r="E52" s="48">
        <v>0</v>
      </c>
      <c r="F52" s="48">
        <v>0</v>
      </c>
      <c r="G52" s="60"/>
    </row>
    <row r="53" spans="1:7" x14ac:dyDescent="0.2">
      <c r="A53" s="7">
        <v>45</v>
      </c>
      <c r="B53" s="12" t="s">
        <v>91</v>
      </c>
      <c r="C53" s="29" t="s">
        <v>92</v>
      </c>
      <c r="D53" s="48">
        <f t="shared" si="2"/>
        <v>211094779</v>
      </c>
      <c r="E53" s="48">
        <v>206042699</v>
      </c>
      <c r="F53" s="95">
        <v>5052080</v>
      </c>
      <c r="G53" s="60"/>
    </row>
    <row r="54" spans="1:7" x14ac:dyDescent="0.2">
      <c r="A54" s="7">
        <v>46</v>
      </c>
      <c r="B54" s="8" t="s">
        <v>93</v>
      </c>
      <c r="C54" s="30" t="s">
        <v>94</v>
      </c>
      <c r="D54" s="48">
        <f t="shared" si="2"/>
        <v>10953718</v>
      </c>
      <c r="E54" s="48">
        <v>10665058</v>
      </c>
      <c r="F54" s="48">
        <v>288660</v>
      </c>
      <c r="G54" s="60"/>
    </row>
    <row r="55" spans="1:7" ht="10.5" customHeight="1" x14ac:dyDescent="0.2">
      <c r="A55" s="7">
        <v>47</v>
      </c>
      <c r="B55" s="8" t="s">
        <v>95</v>
      </c>
      <c r="C55" s="30" t="s">
        <v>96</v>
      </c>
      <c r="D55" s="48">
        <f t="shared" si="2"/>
        <v>36299378</v>
      </c>
      <c r="E55" s="48">
        <v>36155048</v>
      </c>
      <c r="F55" s="48">
        <v>144330</v>
      </c>
      <c r="G55" s="60"/>
    </row>
    <row r="56" spans="1:7" x14ac:dyDescent="0.2">
      <c r="A56" s="7">
        <v>48</v>
      </c>
      <c r="B56" s="18" t="s">
        <v>97</v>
      </c>
      <c r="C56" s="33" t="s">
        <v>98</v>
      </c>
      <c r="D56" s="48">
        <f t="shared" si="2"/>
        <v>8249029</v>
      </c>
      <c r="E56" s="48">
        <v>8104699</v>
      </c>
      <c r="F56" s="98">
        <v>144330</v>
      </c>
      <c r="G56" s="60"/>
    </row>
    <row r="57" spans="1:7" x14ac:dyDescent="0.2">
      <c r="A57" s="7">
        <v>49</v>
      </c>
      <c r="B57" s="12" t="s">
        <v>99</v>
      </c>
      <c r="C57" s="29" t="s">
        <v>100</v>
      </c>
      <c r="D57" s="48">
        <f t="shared" si="2"/>
        <v>25590987</v>
      </c>
      <c r="E57" s="48">
        <v>25085833</v>
      </c>
      <c r="F57" s="95">
        <v>505154</v>
      </c>
      <c r="G57" s="60"/>
    </row>
    <row r="58" spans="1:7" x14ac:dyDescent="0.2">
      <c r="A58" s="7">
        <v>50</v>
      </c>
      <c r="B58" s="11" t="s">
        <v>101</v>
      </c>
      <c r="C58" s="30" t="s">
        <v>102</v>
      </c>
      <c r="D58" s="48">
        <f t="shared" si="2"/>
        <v>29849933</v>
      </c>
      <c r="E58" s="48">
        <v>29561273</v>
      </c>
      <c r="F58" s="48">
        <v>288660</v>
      </c>
      <c r="G58" s="60"/>
    </row>
    <row r="59" spans="1:7" ht="10.5" customHeight="1" x14ac:dyDescent="0.2">
      <c r="A59" s="7">
        <v>51</v>
      </c>
      <c r="B59" s="12" t="s">
        <v>103</v>
      </c>
      <c r="C59" s="29" t="s">
        <v>104</v>
      </c>
      <c r="D59" s="48">
        <f t="shared" si="2"/>
        <v>5098962</v>
      </c>
      <c r="E59" s="48">
        <v>5098962</v>
      </c>
      <c r="F59" s="95">
        <v>0</v>
      </c>
      <c r="G59" s="60"/>
    </row>
    <row r="60" spans="1:7" x14ac:dyDescent="0.2">
      <c r="A60" s="7">
        <v>52</v>
      </c>
      <c r="B60" s="11" t="s">
        <v>105</v>
      </c>
      <c r="C60" s="30" t="s">
        <v>106</v>
      </c>
      <c r="D60" s="48">
        <f t="shared" si="2"/>
        <v>21101455</v>
      </c>
      <c r="E60" s="48">
        <v>20235476</v>
      </c>
      <c r="F60" s="48">
        <v>865979</v>
      </c>
      <c r="G60" s="60"/>
    </row>
    <row r="61" spans="1:7" x14ac:dyDescent="0.2">
      <c r="A61" s="7">
        <v>53</v>
      </c>
      <c r="B61" s="12" t="s">
        <v>107</v>
      </c>
      <c r="C61" s="29" t="s">
        <v>108</v>
      </c>
      <c r="D61" s="48">
        <f t="shared" si="2"/>
        <v>30575989</v>
      </c>
      <c r="E61" s="48">
        <v>30215164</v>
      </c>
      <c r="F61" s="95">
        <v>360825</v>
      </c>
      <c r="G61" s="60"/>
    </row>
    <row r="62" spans="1:7" x14ac:dyDescent="0.2">
      <c r="A62" s="7">
        <v>54</v>
      </c>
      <c r="B62" s="12" t="s">
        <v>109</v>
      </c>
      <c r="C62" s="29" t="s">
        <v>110</v>
      </c>
      <c r="D62" s="48">
        <f t="shared" si="2"/>
        <v>51462145</v>
      </c>
      <c r="E62" s="48">
        <v>51462145</v>
      </c>
      <c r="F62" s="95">
        <v>0</v>
      </c>
      <c r="G62" s="60"/>
    </row>
    <row r="63" spans="1:7" x14ac:dyDescent="0.2">
      <c r="A63" s="7">
        <v>55</v>
      </c>
      <c r="B63" s="12" t="s">
        <v>111</v>
      </c>
      <c r="C63" s="29" t="s">
        <v>112</v>
      </c>
      <c r="D63" s="48">
        <f t="shared" si="2"/>
        <v>8295647</v>
      </c>
      <c r="E63" s="48">
        <v>8223482</v>
      </c>
      <c r="F63" s="95">
        <v>72165</v>
      </c>
      <c r="G63" s="60"/>
    </row>
    <row r="64" spans="1:7" x14ac:dyDescent="0.2">
      <c r="A64" s="7">
        <v>56</v>
      </c>
      <c r="B64" s="12" t="s">
        <v>113</v>
      </c>
      <c r="C64" s="29" t="s">
        <v>114</v>
      </c>
      <c r="D64" s="48">
        <f t="shared" si="2"/>
        <v>0</v>
      </c>
      <c r="E64" s="48">
        <v>0</v>
      </c>
      <c r="F64" s="95">
        <v>0</v>
      </c>
      <c r="G64" s="60"/>
    </row>
    <row r="65" spans="1:7" x14ac:dyDescent="0.2">
      <c r="A65" s="7">
        <v>57</v>
      </c>
      <c r="B65" s="12" t="s">
        <v>115</v>
      </c>
      <c r="C65" s="29" t="s">
        <v>116</v>
      </c>
      <c r="D65" s="48">
        <f t="shared" si="2"/>
        <v>0</v>
      </c>
      <c r="E65" s="48">
        <v>0</v>
      </c>
      <c r="F65" s="95">
        <v>0</v>
      </c>
      <c r="G65" s="60"/>
    </row>
    <row r="66" spans="1:7" ht="17.25" customHeight="1" x14ac:dyDescent="0.2">
      <c r="A66" s="7">
        <v>58</v>
      </c>
      <c r="B66" s="12" t="s">
        <v>117</v>
      </c>
      <c r="C66" s="29" t="s">
        <v>118</v>
      </c>
      <c r="D66" s="48">
        <f t="shared" si="2"/>
        <v>0</v>
      </c>
      <c r="E66" s="48">
        <v>0</v>
      </c>
      <c r="F66" s="95">
        <v>0</v>
      </c>
      <c r="G66" s="60"/>
    </row>
    <row r="67" spans="1:7" ht="15" customHeight="1" x14ac:dyDescent="0.2">
      <c r="A67" s="7">
        <v>59</v>
      </c>
      <c r="B67" s="11" t="s">
        <v>119</v>
      </c>
      <c r="C67" s="29" t="s">
        <v>120</v>
      </c>
      <c r="D67" s="48">
        <f t="shared" si="2"/>
        <v>0</v>
      </c>
      <c r="E67" s="48">
        <v>0</v>
      </c>
      <c r="F67" s="95">
        <v>0</v>
      </c>
      <c r="G67" s="60"/>
    </row>
    <row r="68" spans="1:7" ht="16.5" customHeight="1" x14ac:dyDescent="0.2">
      <c r="A68" s="7">
        <v>60</v>
      </c>
      <c r="B68" s="14" t="s">
        <v>121</v>
      </c>
      <c r="C68" s="31" t="s">
        <v>122</v>
      </c>
      <c r="D68" s="48">
        <f t="shared" si="2"/>
        <v>0</v>
      </c>
      <c r="E68" s="48">
        <v>0</v>
      </c>
      <c r="F68" s="96">
        <v>0</v>
      </c>
      <c r="G68" s="60"/>
    </row>
    <row r="69" spans="1:7" ht="17.25" customHeight="1" x14ac:dyDescent="0.2">
      <c r="A69" s="7">
        <v>61</v>
      </c>
      <c r="B69" s="11" t="s">
        <v>123</v>
      </c>
      <c r="C69" s="29" t="s">
        <v>124</v>
      </c>
      <c r="D69" s="48">
        <f t="shared" si="2"/>
        <v>0</v>
      </c>
      <c r="E69" s="48">
        <v>0</v>
      </c>
      <c r="F69" s="95">
        <v>0</v>
      </c>
      <c r="G69" s="60"/>
    </row>
    <row r="70" spans="1:7" ht="12.75" customHeight="1" x14ac:dyDescent="0.2">
      <c r="A70" s="7">
        <v>62</v>
      </c>
      <c r="B70" s="12" t="s">
        <v>125</v>
      </c>
      <c r="C70" s="29" t="s">
        <v>126</v>
      </c>
      <c r="D70" s="48">
        <f t="shared" si="2"/>
        <v>0</v>
      </c>
      <c r="E70" s="48">
        <v>0</v>
      </c>
      <c r="F70" s="95">
        <v>0</v>
      </c>
      <c r="G70" s="60"/>
    </row>
    <row r="71" spans="1:7" ht="27.75" customHeight="1" x14ac:dyDescent="0.2">
      <c r="A71" s="7">
        <v>63</v>
      </c>
      <c r="B71" s="8" t="s">
        <v>127</v>
      </c>
      <c r="C71" s="29" t="s">
        <v>128</v>
      </c>
      <c r="D71" s="48">
        <f t="shared" si="2"/>
        <v>0</v>
      </c>
      <c r="E71" s="48">
        <v>0</v>
      </c>
      <c r="F71" s="95">
        <v>0</v>
      </c>
      <c r="G71" s="60"/>
    </row>
    <row r="72" spans="1:7" ht="24" x14ac:dyDescent="0.2">
      <c r="A72" s="7">
        <v>64</v>
      </c>
      <c r="B72" s="8" t="s">
        <v>129</v>
      </c>
      <c r="C72" s="29" t="s">
        <v>130</v>
      </c>
      <c r="D72" s="48">
        <f t="shared" si="2"/>
        <v>0</v>
      </c>
      <c r="E72" s="48">
        <v>0</v>
      </c>
      <c r="F72" s="95">
        <v>0</v>
      </c>
      <c r="G72" s="60"/>
    </row>
    <row r="73" spans="1:7" x14ac:dyDescent="0.2">
      <c r="A73" s="7">
        <v>65</v>
      </c>
      <c r="B73" s="11" t="s">
        <v>131</v>
      </c>
      <c r="C73" s="29" t="s">
        <v>132</v>
      </c>
      <c r="D73" s="48">
        <f t="shared" si="2"/>
        <v>0</v>
      </c>
      <c r="E73" s="48">
        <v>0</v>
      </c>
      <c r="F73" s="95">
        <v>0</v>
      </c>
      <c r="G73" s="60"/>
    </row>
    <row r="74" spans="1:7" x14ac:dyDescent="0.2">
      <c r="A74" s="7">
        <v>66</v>
      </c>
      <c r="B74" s="8" t="s">
        <v>133</v>
      </c>
      <c r="C74" s="29" t="s">
        <v>134</v>
      </c>
      <c r="D74" s="48">
        <f t="shared" ref="D74:D137" si="3">E74+F74+G74</f>
        <v>0</v>
      </c>
      <c r="E74" s="48">
        <v>0</v>
      </c>
      <c r="F74" s="95">
        <v>0</v>
      </c>
      <c r="G74" s="60"/>
    </row>
    <row r="75" spans="1:7" x14ac:dyDescent="0.2">
      <c r="A75" s="7">
        <v>67</v>
      </c>
      <c r="B75" s="11" t="s">
        <v>135</v>
      </c>
      <c r="C75" s="29" t="s">
        <v>136</v>
      </c>
      <c r="D75" s="48">
        <f t="shared" si="3"/>
        <v>0</v>
      </c>
      <c r="E75" s="48">
        <v>0</v>
      </c>
      <c r="F75" s="95">
        <v>0</v>
      </c>
      <c r="G75" s="60"/>
    </row>
    <row r="76" spans="1:7" x14ac:dyDescent="0.2">
      <c r="A76" s="7">
        <v>68</v>
      </c>
      <c r="B76" s="11" t="s">
        <v>137</v>
      </c>
      <c r="C76" s="29" t="s">
        <v>138</v>
      </c>
      <c r="D76" s="48">
        <f t="shared" si="3"/>
        <v>0</v>
      </c>
      <c r="E76" s="48">
        <v>0</v>
      </c>
      <c r="F76" s="95">
        <v>0</v>
      </c>
      <c r="G76" s="60"/>
    </row>
    <row r="77" spans="1:7" x14ac:dyDescent="0.2">
      <c r="A77" s="7">
        <v>69</v>
      </c>
      <c r="B77" s="11" t="s">
        <v>139</v>
      </c>
      <c r="C77" s="29" t="s">
        <v>140</v>
      </c>
      <c r="D77" s="48">
        <f t="shared" si="3"/>
        <v>0</v>
      </c>
      <c r="E77" s="48">
        <v>0</v>
      </c>
      <c r="F77" s="95">
        <v>0</v>
      </c>
      <c r="G77" s="60"/>
    </row>
    <row r="78" spans="1:7" x14ac:dyDescent="0.2">
      <c r="A78" s="7">
        <v>70</v>
      </c>
      <c r="B78" s="12" t="s">
        <v>141</v>
      </c>
      <c r="C78" s="29" t="s">
        <v>142</v>
      </c>
      <c r="D78" s="48">
        <f t="shared" si="3"/>
        <v>0</v>
      </c>
      <c r="E78" s="48">
        <v>0</v>
      </c>
      <c r="F78" s="95">
        <v>0</v>
      </c>
      <c r="G78" s="60"/>
    </row>
    <row r="79" spans="1:7" x14ac:dyDescent="0.2">
      <c r="A79" s="7">
        <v>71</v>
      </c>
      <c r="B79" s="11" t="s">
        <v>143</v>
      </c>
      <c r="C79" s="30" t="s">
        <v>144</v>
      </c>
      <c r="D79" s="48">
        <f t="shared" si="3"/>
        <v>0</v>
      </c>
      <c r="E79" s="48">
        <v>0</v>
      </c>
      <c r="F79" s="48">
        <v>0</v>
      </c>
      <c r="G79" s="60"/>
    </row>
    <row r="80" spans="1:7" x14ac:dyDescent="0.2">
      <c r="A80" s="7">
        <v>72</v>
      </c>
      <c r="B80" s="12" t="s">
        <v>145</v>
      </c>
      <c r="C80" s="29" t="s">
        <v>146</v>
      </c>
      <c r="D80" s="48">
        <f t="shared" si="3"/>
        <v>0</v>
      </c>
      <c r="E80" s="48">
        <v>0</v>
      </c>
      <c r="F80" s="95">
        <v>0</v>
      </c>
      <c r="G80" s="60"/>
    </row>
    <row r="81" spans="1:7" x14ac:dyDescent="0.2">
      <c r="A81" s="7">
        <v>73</v>
      </c>
      <c r="B81" s="11" t="s">
        <v>147</v>
      </c>
      <c r="C81" s="29" t="s">
        <v>148</v>
      </c>
      <c r="D81" s="48">
        <f t="shared" si="3"/>
        <v>0</v>
      </c>
      <c r="E81" s="48">
        <v>0</v>
      </c>
      <c r="F81" s="95">
        <v>0</v>
      </c>
      <c r="G81" s="60"/>
    </row>
    <row r="82" spans="1:7" x14ac:dyDescent="0.2">
      <c r="A82" s="7">
        <v>74</v>
      </c>
      <c r="B82" s="12" t="s">
        <v>149</v>
      </c>
      <c r="C82" s="29" t="s">
        <v>150</v>
      </c>
      <c r="D82" s="48">
        <f t="shared" si="3"/>
        <v>0</v>
      </c>
      <c r="E82" s="48">
        <v>0</v>
      </c>
      <c r="F82" s="95">
        <v>0</v>
      </c>
      <c r="G82" s="60"/>
    </row>
    <row r="83" spans="1:7" x14ac:dyDescent="0.2">
      <c r="A83" s="7">
        <v>75</v>
      </c>
      <c r="B83" s="12" t="s">
        <v>151</v>
      </c>
      <c r="C83" s="29" t="s">
        <v>152</v>
      </c>
      <c r="D83" s="48">
        <f t="shared" si="3"/>
        <v>0</v>
      </c>
      <c r="E83" s="48">
        <v>0</v>
      </c>
      <c r="F83" s="95">
        <v>0</v>
      </c>
      <c r="G83" s="60"/>
    </row>
    <row r="84" spans="1:7" ht="24" x14ac:dyDescent="0.2">
      <c r="A84" s="7">
        <v>76</v>
      </c>
      <c r="B84" s="20" t="s">
        <v>153</v>
      </c>
      <c r="C84" s="33" t="s">
        <v>154</v>
      </c>
      <c r="D84" s="48">
        <f t="shared" si="3"/>
        <v>0</v>
      </c>
      <c r="E84" s="48">
        <v>0</v>
      </c>
      <c r="F84" s="98">
        <v>0</v>
      </c>
      <c r="G84" s="60"/>
    </row>
    <row r="85" spans="1:7" ht="24" x14ac:dyDescent="0.2">
      <c r="A85" s="7">
        <v>77</v>
      </c>
      <c r="B85" s="8" t="s">
        <v>155</v>
      </c>
      <c r="C85" s="29" t="s">
        <v>156</v>
      </c>
      <c r="D85" s="48">
        <f t="shared" si="3"/>
        <v>0</v>
      </c>
      <c r="E85" s="48">
        <v>0</v>
      </c>
      <c r="F85" s="95">
        <v>0</v>
      </c>
      <c r="G85" s="60"/>
    </row>
    <row r="86" spans="1:7" ht="24" x14ac:dyDescent="0.2">
      <c r="A86" s="7">
        <v>78</v>
      </c>
      <c r="B86" s="11" t="s">
        <v>157</v>
      </c>
      <c r="C86" s="29" t="s">
        <v>158</v>
      </c>
      <c r="D86" s="48">
        <f t="shared" si="3"/>
        <v>0</v>
      </c>
      <c r="E86" s="48">
        <v>0</v>
      </c>
      <c r="F86" s="95">
        <v>0</v>
      </c>
      <c r="G86" s="60"/>
    </row>
    <row r="87" spans="1:7" ht="24" x14ac:dyDescent="0.2">
      <c r="A87" s="7">
        <v>79</v>
      </c>
      <c r="B87" s="11" t="s">
        <v>159</v>
      </c>
      <c r="C87" s="29" t="s">
        <v>160</v>
      </c>
      <c r="D87" s="48">
        <f t="shared" si="3"/>
        <v>0</v>
      </c>
      <c r="E87" s="48">
        <v>0</v>
      </c>
      <c r="F87" s="95">
        <v>0</v>
      </c>
      <c r="G87" s="60"/>
    </row>
    <row r="88" spans="1:7" ht="24" x14ac:dyDescent="0.2">
      <c r="A88" s="7">
        <v>80</v>
      </c>
      <c r="B88" s="8" t="s">
        <v>161</v>
      </c>
      <c r="C88" s="29" t="s">
        <v>162</v>
      </c>
      <c r="D88" s="48">
        <f t="shared" si="3"/>
        <v>0</v>
      </c>
      <c r="E88" s="48">
        <v>0</v>
      </c>
      <c r="F88" s="95">
        <v>0</v>
      </c>
      <c r="G88" s="60"/>
    </row>
    <row r="89" spans="1:7" ht="24" x14ac:dyDescent="0.2">
      <c r="A89" s="7">
        <v>81</v>
      </c>
      <c r="B89" s="8" t="s">
        <v>163</v>
      </c>
      <c r="C89" s="29" t="s">
        <v>164</v>
      </c>
      <c r="D89" s="48">
        <f t="shared" si="3"/>
        <v>0</v>
      </c>
      <c r="E89" s="48">
        <v>0</v>
      </c>
      <c r="F89" s="95">
        <v>0</v>
      </c>
      <c r="G89" s="60"/>
    </row>
    <row r="90" spans="1:7" ht="24" x14ac:dyDescent="0.2">
      <c r="A90" s="7">
        <v>82</v>
      </c>
      <c r="B90" s="8" t="s">
        <v>165</v>
      </c>
      <c r="C90" s="29" t="s">
        <v>166</v>
      </c>
      <c r="D90" s="48">
        <f t="shared" si="3"/>
        <v>0</v>
      </c>
      <c r="E90" s="48">
        <v>0</v>
      </c>
      <c r="F90" s="95">
        <v>0</v>
      </c>
      <c r="G90" s="60"/>
    </row>
    <row r="91" spans="1:7" x14ac:dyDescent="0.2">
      <c r="A91" s="7">
        <v>83</v>
      </c>
      <c r="B91" s="12" t="s">
        <v>167</v>
      </c>
      <c r="C91" s="29" t="s">
        <v>168</v>
      </c>
      <c r="D91" s="48">
        <f t="shared" si="3"/>
        <v>0</v>
      </c>
      <c r="E91" s="48">
        <v>0</v>
      </c>
      <c r="F91" s="95">
        <v>0</v>
      </c>
      <c r="G91" s="60"/>
    </row>
    <row r="92" spans="1:7" x14ac:dyDescent="0.2">
      <c r="A92" s="7">
        <v>84</v>
      </c>
      <c r="B92" s="8" t="s">
        <v>169</v>
      </c>
      <c r="C92" s="29" t="s">
        <v>170</v>
      </c>
      <c r="D92" s="48">
        <f t="shared" si="3"/>
        <v>0</v>
      </c>
      <c r="E92" s="48">
        <v>0</v>
      </c>
      <c r="F92" s="95">
        <v>0</v>
      </c>
      <c r="G92" s="60"/>
    </row>
    <row r="93" spans="1:7" x14ac:dyDescent="0.2">
      <c r="A93" s="7">
        <v>85</v>
      </c>
      <c r="B93" s="12" t="s">
        <v>171</v>
      </c>
      <c r="C93" s="29" t="s">
        <v>172</v>
      </c>
      <c r="D93" s="48">
        <f t="shared" si="3"/>
        <v>0</v>
      </c>
      <c r="E93" s="48">
        <v>0</v>
      </c>
      <c r="F93" s="95">
        <v>0</v>
      </c>
      <c r="G93" s="60"/>
    </row>
    <row r="94" spans="1:7" x14ac:dyDescent="0.2">
      <c r="A94" s="7">
        <v>86</v>
      </c>
      <c r="B94" s="14" t="s">
        <v>173</v>
      </c>
      <c r="C94" s="31" t="s">
        <v>174</v>
      </c>
      <c r="D94" s="48">
        <f t="shared" si="3"/>
        <v>0</v>
      </c>
      <c r="E94" s="48">
        <v>0</v>
      </c>
      <c r="F94" s="96">
        <v>0</v>
      </c>
      <c r="G94" s="60"/>
    </row>
    <row r="95" spans="1:7" x14ac:dyDescent="0.2">
      <c r="A95" s="7">
        <v>87</v>
      </c>
      <c r="B95" s="8" t="s">
        <v>175</v>
      </c>
      <c r="C95" s="29" t="s">
        <v>176</v>
      </c>
      <c r="D95" s="48">
        <f t="shared" si="3"/>
        <v>0</v>
      </c>
      <c r="E95" s="48">
        <v>0</v>
      </c>
      <c r="F95" s="95">
        <v>0</v>
      </c>
      <c r="G95" s="60"/>
    </row>
    <row r="96" spans="1:7" x14ac:dyDescent="0.2">
      <c r="A96" s="7">
        <v>88</v>
      </c>
      <c r="B96" s="8" t="s">
        <v>177</v>
      </c>
      <c r="C96" s="29" t="s">
        <v>178</v>
      </c>
      <c r="D96" s="48">
        <f t="shared" si="3"/>
        <v>0</v>
      </c>
      <c r="E96" s="48">
        <v>0</v>
      </c>
      <c r="F96" s="95">
        <v>0</v>
      </c>
      <c r="G96" s="60"/>
    </row>
    <row r="97" spans="1:7" ht="13.5" customHeight="1" x14ac:dyDescent="0.2">
      <c r="A97" s="7">
        <v>89</v>
      </c>
      <c r="B97" s="14" t="s">
        <v>179</v>
      </c>
      <c r="C97" s="31" t="s">
        <v>180</v>
      </c>
      <c r="D97" s="48">
        <f t="shared" si="3"/>
        <v>0</v>
      </c>
      <c r="E97" s="48">
        <v>0</v>
      </c>
      <c r="F97" s="96">
        <v>0</v>
      </c>
      <c r="G97" s="60"/>
    </row>
    <row r="98" spans="1:7" ht="14.25" customHeight="1" x14ac:dyDescent="0.2">
      <c r="A98" s="7">
        <v>90</v>
      </c>
      <c r="B98" s="8" t="s">
        <v>181</v>
      </c>
      <c r="C98" s="29" t="s">
        <v>182</v>
      </c>
      <c r="D98" s="48">
        <f t="shared" si="3"/>
        <v>0</v>
      </c>
      <c r="E98" s="48">
        <v>0</v>
      </c>
      <c r="F98" s="95">
        <v>0</v>
      </c>
      <c r="G98" s="60"/>
    </row>
    <row r="99" spans="1:7" x14ac:dyDescent="0.2">
      <c r="A99" s="7">
        <v>91</v>
      </c>
      <c r="B99" s="14" t="s">
        <v>183</v>
      </c>
      <c r="C99" s="31" t="s">
        <v>184</v>
      </c>
      <c r="D99" s="48">
        <f t="shared" si="3"/>
        <v>0</v>
      </c>
      <c r="E99" s="48">
        <v>0</v>
      </c>
      <c r="F99" s="96">
        <v>0</v>
      </c>
      <c r="G99" s="60"/>
    </row>
    <row r="100" spans="1:7" x14ac:dyDescent="0.2">
      <c r="A100" s="7">
        <v>92</v>
      </c>
      <c r="B100" s="11" t="s">
        <v>185</v>
      </c>
      <c r="C100" s="29" t="s">
        <v>186</v>
      </c>
      <c r="D100" s="48">
        <f t="shared" si="3"/>
        <v>1203749167</v>
      </c>
      <c r="E100" s="48">
        <v>1083261021</v>
      </c>
      <c r="F100" s="95">
        <v>1086585</v>
      </c>
      <c r="G100" s="60">
        <v>119401561</v>
      </c>
    </row>
    <row r="101" spans="1:7" x14ac:dyDescent="0.2">
      <c r="A101" s="7">
        <v>93</v>
      </c>
      <c r="B101" s="12" t="s">
        <v>187</v>
      </c>
      <c r="C101" s="29" t="s">
        <v>188</v>
      </c>
      <c r="D101" s="48">
        <f t="shared" si="3"/>
        <v>0</v>
      </c>
      <c r="E101" s="48">
        <v>0</v>
      </c>
      <c r="F101" s="95">
        <v>0</v>
      </c>
      <c r="G101" s="60"/>
    </row>
    <row r="102" spans="1:7" ht="24" x14ac:dyDescent="0.2">
      <c r="A102" s="7">
        <v>94</v>
      </c>
      <c r="B102" s="11" t="s">
        <v>189</v>
      </c>
      <c r="C102" s="30" t="s">
        <v>190</v>
      </c>
      <c r="D102" s="48">
        <f t="shared" si="3"/>
        <v>0</v>
      </c>
      <c r="E102" s="48">
        <v>0</v>
      </c>
      <c r="F102" s="48">
        <v>0</v>
      </c>
      <c r="G102" s="60"/>
    </row>
    <row r="103" spans="1:7" x14ac:dyDescent="0.2">
      <c r="A103" s="7">
        <v>95</v>
      </c>
      <c r="B103" s="11" t="s">
        <v>191</v>
      </c>
      <c r="C103" s="31" t="s">
        <v>192</v>
      </c>
      <c r="D103" s="48">
        <f t="shared" si="3"/>
        <v>0</v>
      </c>
      <c r="E103" s="48">
        <v>0</v>
      </c>
      <c r="F103" s="96">
        <v>0</v>
      </c>
      <c r="G103" s="60"/>
    </row>
    <row r="104" spans="1:7" x14ac:dyDescent="0.2">
      <c r="A104" s="7">
        <v>96</v>
      </c>
      <c r="B104" s="12" t="s">
        <v>193</v>
      </c>
      <c r="C104" s="29" t="s">
        <v>194</v>
      </c>
      <c r="D104" s="48">
        <f t="shared" si="3"/>
        <v>0</v>
      </c>
      <c r="E104" s="48">
        <v>0</v>
      </c>
      <c r="F104" s="95">
        <v>0</v>
      </c>
      <c r="G104" s="60"/>
    </row>
    <row r="105" spans="1:7" x14ac:dyDescent="0.2">
      <c r="A105" s="7">
        <v>97</v>
      </c>
      <c r="B105" s="11" t="s">
        <v>195</v>
      </c>
      <c r="C105" s="34" t="s">
        <v>196</v>
      </c>
      <c r="D105" s="48">
        <f t="shared" si="3"/>
        <v>14000400</v>
      </c>
      <c r="E105" s="48">
        <v>13783905</v>
      </c>
      <c r="F105" s="99">
        <v>216495</v>
      </c>
      <c r="G105" s="60"/>
    </row>
    <row r="106" spans="1:7" x14ac:dyDescent="0.2">
      <c r="A106" s="7">
        <v>98</v>
      </c>
      <c r="B106" s="12" t="s">
        <v>197</v>
      </c>
      <c r="C106" s="29" t="s">
        <v>198</v>
      </c>
      <c r="D106" s="48">
        <f t="shared" si="3"/>
        <v>0</v>
      </c>
      <c r="E106" s="48">
        <v>0</v>
      </c>
      <c r="F106" s="95">
        <v>0</v>
      </c>
      <c r="G106" s="60"/>
    </row>
    <row r="107" spans="1:7" x14ac:dyDescent="0.2">
      <c r="A107" s="7">
        <v>99</v>
      </c>
      <c r="B107" s="12" t="s">
        <v>199</v>
      </c>
      <c r="C107" s="29" t="s">
        <v>200</v>
      </c>
      <c r="D107" s="48">
        <f t="shared" si="3"/>
        <v>38949915</v>
      </c>
      <c r="E107" s="48">
        <v>38516925</v>
      </c>
      <c r="F107" s="95">
        <v>432990</v>
      </c>
      <c r="G107" s="60"/>
    </row>
    <row r="108" spans="1:7" x14ac:dyDescent="0.2">
      <c r="A108" s="7">
        <v>100</v>
      </c>
      <c r="B108" s="11" t="s">
        <v>201</v>
      </c>
      <c r="C108" s="31" t="s">
        <v>202</v>
      </c>
      <c r="D108" s="48">
        <f t="shared" si="3"/>
        <v>0</v>
      </c>
      <c r="E108" s="48">
        <v>0</v>
      </c>
      <c r="F108" s="96">
        <v>0</v>
      </c>
      <c r="G108" s="60"/>
    </row>
    <row r="109" spans="1:7" x14ac:dyDescent="0.2">
      <c r="A109" s="7">
        <v>101</v>
      </c>
      <c r="B109" s="11" t="s">
        <v>203</v>
      </c>
      <c r="C109" s="30" t="s">
        <v>204</v>
      </c>
      <c r="D109" s="48">
        <f t="shared" si="3"/>
        <v>22360898</v>
      </c>
      <c r="E109" s="48">
        <v>21231691</v>
      </c>
      <c r="F109" s="48">
        <v>1129207</v>
      </c>
      <c r="G109" s="60"/>
    </row>
    <row r="110" spans="1:7" x14ac:dyDescent="0.2">
      <c r="A110" s="7">
        <v>102</v>
      </c>
      <c r="B110" s="8" t="s">
        <v>205</v>
      </c>
      <c r="C110" s="30" t="s">
        <v>206</v>
      </c>
      <c r="D110" s="48">
        <f t="shared" si="3"/>
        <v>43040665</v>
      </c>
      <c r="E110" s="48">
        <v>42752005</v>
      </c>
      <c r="F110" s="48">
        <v>288660</v>
      </c>
      <c r="G110" s="60"/>
    </row>
    <row r="111" spans="1:7" x14ac:dyDescent="0.2">
      <c r="A111" s="7">
        <v>103</v>
      </c>
      <c r="B111" s="8" t="s">
        <v>207</v>
      </c>
      <c r="C111" s="30" t="s">
        <v>208</v>
      </c>
      <c r="D111" s="48">
        <f t="shared" si="3"/>
        <v>36662181</v>
      </c>
      <c r="E111" s="48">
        <v>36301356</v>
      </c>
      <c r="F111" s="48">
        <v>360825</v>
      </c>
      <c r="G111" s="60"/>
    </row>
    <row r="112" spans="1:7" x14ac:dyDescent="0.2">
      <c r="A112" s="7">
        <v>104</v>
      </c>
      <c r="B112" s="12" t="s">
        <v>209</v>
      </c>
      <c r="C112" s="29" t="s">
        <v>210</v>
      </c>
      <c r="D112" s="48">
        <f t="shared" si="3"/>
        <v>0</v>
      </c>
      <c r="E112" s="48">
        <v>0</v>
      </c>
      <c r="F112" s="95">
        <v>0</v>
      </c>
      <c r="G112" s="60"/>
    </row>
    <row r="113" spans="1:7" x14ac:dyDescent="0.2">
      <c r="A113" s="7">
        <v>105</v>
      </c>
      <c r="B113" s="14" t="s">
        <v>211</v>
      </c>
      <c r="C113" s="31" t="s">
        <v>212</v>
      </c>
      <c r="D113" s="48">
        <f t="shared" si="3"/>
        <v>20907162</v>
      </c>
      <c r="E113" s="48">
        <v>20041183</v>
      </c>
      <c r="F113" s="96">
        <v>865979</v>
      </c>
      <c r="G113" s="60"/>
    </row>
    <row r="114" spans="1:7" x14ac:dyDescent="0.2">
      <c r="A114" s="7">
        <v>106</v>
      </c>
      <c r="B114" s="8" t="s">
        <v>213</v>
      </c>
      <c r="C114" s="30" t="s">
        <v>214</v>
      </c>
      <c r="D114" s="48">
        <f t="shared" si="3"/>
        <v>0</v>
      </c>
      <c r="E114" s="48">
        <v>0</v>
      </c>
      <c r="F114" s="48">
        <v>0</v>
      </c>
      <c r="G114" s="60"/>
    </row>
    <row r="115" spans="1:7" x14ac:dyDescent="0.2">
      <c r="A115" s="7">
        <v>107</v>
      </c>
      <c r="B115" s="11" t="s">
        <v>215</v>
      </c>
      <c r="C115" s="30" t="s">
        <v>216</v>
      </c>
      <c r="D115" s="48">
        <f t="shared" si="3"/>
        <v>87336878</v>
      </c>
      <c r="E115" s="48">
        <v>86326568</v>
      </c>
      <c r="F115" s="48">
        <v>1010310</v>
      </c>
      <c r="G115" s="60"/>
    </row>
    <row r="116" spans="1:7" x14ac:dyDescent="0.2">
      <c r="A116" s="7">
        <v>108</v>
      </c>
      <c r="B116" s="12" t="s">
        <v>217</v>
      </c>
      <c r="C116" s="29" t="s">
        <v>218</v>
      </c>
      <c r="D116" s="48">
        <f t="shared" si="3"/>
        <v>15081918</v>
      </c>
      <c r="E116" s="48">
        <v>14865423</v>
      </c>
      <c r="F116" s="95">
        <v>216495</v>
      </c>
      <c r="G116" s="60"/>
    </row>
    <row r="117" spans="1:7" ht="12" customHeight="1" x14ac:dyDescent="0.2">
      <c r="A117" s="7">
        <v>109</v>
      </c>
      <c r="B117" s="12" t="s">
        <v>219</v>
      </c>
      <c r="C117" s="29" t="s">
        <v>220</v>
      </c>
      <c r="D117" s="48">
        <f t="shared" si="3"/>
        <v>22469524</v>
      </c>
      <c r="E117" s="48">
        <v>22253029</v>
      </c>
      <c r="F117" s="95">
        <v>216495</v>
      </c>
      <c r="G117" s="60"/>
    </row>
    <row r="118" spans="1:7" x14ac:dyDescent="0.2">
      <c r="A118" s="7">
        <v>110</v>
      </c>
      <c r="B118" s="8" t="s">
        <v>221</v>
      </c>
      <c r="C118" s="30" t="s">
        <v>222</v>
      </c>
      <c r="D118" s="48">
        <f t="shared" si="3"/>
        <v>38631550</v>
      </c>
      <c r="E118" s="48">
        <v>37549077</v>
      </c>
      <c r="F118" s="48">
        <v>1082473</v>
      </c>
      <c r="G118" s="60"/>
    </row>
    <row r="119" spans="1:7" x14ac:dyDescent="0.2">
      <c r="A119" s="7">
        <v>111</v>
      </c>
      <c r="B119" s="11" t="s">
        <v>223</v>
      </c>
      <c r="C119" s="30" t="s">
        <v>224</v>
      </c>
      <c r="D119" s="48">
        <f t="shared" si="3"/>
        <v>17510726</v>
      </c>
      <c r="E119" s="48">
        <v>17294231</v>
      </c>
      <c r="F119" s="48">
        <v>216495</v>
      </c>
      <c r="G119" s="60"/>
    </row>
    <row r="120" spans="1:7" x14ac:dyDescent="0.2">
      <c r="A120" s="7">
        <v>112</v>
      </c>
      <c r="B120" s="8" t="s">
        <v>225</v>
      </c>
      <c r="C120" s="29" t="s">
        <v>226</v>
      </c>
      <c r="D120" s="48">
        <f t="shared" si="3"/>
        <v>0</v>
      </c>
      <c r="E120" s="48">
        <v>0</v>
      </c>
      <c r="F120" s="95">
        <v>0</v>
      </c>
      <c r="G120" s="60"/>
    </row>
    <row r="121" spans="1:7" x14ac:dyDescent="0.2">
      <c r="A121" s="7">
        <v>113</v>
      </c>
      <c r="B121" s="8" t="s">
        <v>227</v>
      </c>
      <c r="C121" s="30" t="s">
        <v>228</v>
      </c>
      <c r="D121" s="48">
        <f t="shared" si="3"/>
        <v>0</v>
      </c>
      <c r="E121" s="48">
        <v>0</v>
      </c>
      <c r="F121" s="48">
        <v>0</v>
      </c>
      <c r="G121" s="60"/>
    </row>
    <row r="122" spans="1:7" x14ac:dyDescent="0.2">
      <c r="A122" s="7">
        <v>114</v>
      </c>
      <c r="B122" s="12" t="s">
        <v>229</v>
      </c>
      <c r="C122" s="29" t="s">
        <v>230</v>
      </c>
      <c r="D122" s="48">
        <f t="shared" si="3"/>
        <v>0</v>
      </c>
      <c r="E122" s="48">
        <v>0</v>
      </c>
      <c r="F122" s="95">
        <v>0</v>
      </c>
      <c r="G122" s="60"/>
    </row>
    <row r="123" spans="1:7" ht="13.5" customHeight="1" x14ac:dyDescent="0.2">
      <c r="A123" s="7">
        <v>115</v>
      </c>
      <c r="B123" s="12" t="s">
        <v>231</v>
      </c>
      <c r="C123" s="29" t="s">
        <v>232</v>
      </c>
      <c r="D123" s="48">
        <f t="shared" si="3"/>
        <v>0</v>
      </c>
      <c r="E123" s="48">
        <v>0</v>
      </c>
      <c r="F123" s="95">
        <v>0</v>
      </c>
      <c r="G123" s="60"/>
    </row>
    <row r="124" spans="1:7" x14ac:dyDescent="0.2">
      <c r="A124" s="7">
        <v>116</v>
      </c>
      <c r="B124" s="12" t="s">
        <v>233</v>
      </c>
      <c r="C124" s="29" t="s">
        <v>234</v>
      </c>
      <c r="D124" s="48">
        <f t="shared" si="3"/>
        <v>0</v>
      </c>
      <c r="E124" s="48">
        <v>0</v>
      </c>
      <c r="F124" s="95">
        <v>0</v>
      </c>
      <c r="G124" s="60"/>
    </row>
    <row r="125" spans="1:7" ht="24" x14ac:dyDescent="0.2">
      <c r="A125" s="7">
        <v>117</v>
      </c>
      <c r="B125" s="12" t="s">
        <v>235</v>
      </c>
      <c r="C125" s="29" t="s">
        <v>236</v>
      </c>
      <c r="D125" s="48">
        <f t="shared" si="3"/>
        <v>0</v>
      </c>
      <c r="E125" s="48">
        <v>0</v>
      </c>
      <c r="F125" s="95">
        <v>0</v>
      </c>
      <c r="G125" s="60"/>
    </row>
    <row r="126" spans="1:7" x14ac:dyDescent="0.2">
      <c r="A126" s="7">
        <v>118</v>
      </c>
      <c r="B126" s="12" t="s">
        <v>237</v>
      </c>
      <c r="C126" s="29" t="s">
        <v>238</v>
      </c>
      <c r="D126" s="48">
        <f t="shared" si="3"/>
        <v>0</v>
      </c>
      <c r="E126" s="48">
        <v>0</v>
      </c>
      <c r="F126" s="95">
        <v>0</v>
      </c>
      <c r="G126" s="60"/>
    </row>
    <row r="127" spans="1:7" ht="12.75" customHeight="1" x14ac:dyDescent="0.2">
      <c r="A127" s="7">
        <v>119</v>
      </c>
      <c r="B127" s="12" t="s">
        <v>239</v>
      </c>
      <c r="C127" s="29" t="s">
        <v>240</v>
      </c>
      <c r="D127" s="48">
        <f t="shared" si="3"/>
        <v>0</v>
      </c>
      <c r="E127" s="48">
        <v>0</v>
      </c>
      <c r="F127" s="95">
        <v>0</v>
      </c>
      <c r="G127" s="60"/>
    </row>
    <row r="128" spans="1:7" x14ac:dyDescent="0.2">
      <c r="A128" s="7">
        <v>120</v>
      </c>
      <c r="B128" s="22" t="s">
        <v>241</v>
      </c>
      <c r="C128" s="35" t="s">
        <v>242</v>
      </c>
      <c r="D128" s="48">
        <f t="shared" si="3"/>
        <v>0</v>
      </c>
      <c r="E128" s="48">
        <v>0</v>
      </c>
      <c r="F128" s="100">
        <v>0</v>
      </c>
      <c r="G128" s="60"/>
    </row>
    <row r="129" spans="1:7" x14ac:dyDescent="0.2">
      <c r="A129" s="7">
        <v>121</v>
      </c>
      <c r="B129" s="11" t="s">
        <v>243</v>
      </c>
      <c r="C129" s="30" t="s">
        <v>244</v>
      </c>
      <c r="D129" s="48">
        <f t="shared" si="3"/>
        <v>0</v>
      </c>
      <c r="E129" s="48">
        <v>0</v>
      </c>
      <c r="F129" s="48">
        <v>0</v>
      </c>
      <c r="G129" s="60"/>
    </row>
    <row r="130" spans="1:7" x14ac:dyDescent="0.2">
      <c r="A130" s="7">
        <v>122</v>
      </c>
      <c r="B130" s="12" t="s">
        <v>245</v>
      </c>
      <c r="C130" s="29" t="s">
        <v>246</v>
      </c>
      <c r="D130" s="48">
        <f t="shared" si="3"/>
        <v>0</v>
      </c>
      <c r="E130" s="48">
        <v>0</v>
      </c>
      <c r="F130" s="95">
        <v>0</v>
      </c>
      <c r="G130" s="60"/>
    </row>
    <row r="131" spans="1:7" x14ac:dyDescent="0.2">
      <c r="A131" s="7">
        <v>123</v>
      </c>
      <c r="B131" s="8" t="s">
        <v>247</v>
      </c>
      <c r="C131" s="36" t="s">
        <v>248</v>
      </c>
      <c r="D131" s="48">
        <f t="shared" si="3"/>
        <v>0</v>
      </c>
      <c r="E131" s="48">
        <v>0</v>
      </c>
      <c r="F131" s="95">
        <v>0</v>
      </c>
      <c r="G131" s="60"/>
    </row>
    <row r="132" spans="1:7" ht="24" x14ac:dyDescent="0.2">
      <c r="A132" s="7">
        <v>124</v>
      </c>
      <c r="B132" s="12" t="s">
        <v>249</v>
      </c>
      <c r="C132" s="29" t="s">
        <v>250</v>
      </c>
      <c r="D132" s="48">
        <f t="shared" si="3"/>
        <v>0</v>
      </c>
      <c r="E132" s="48">
        <v>0</v>
      </c>
      <c r="F132" s="95">
        <v>0</v>
      </c>
      <c r="G132" s="60"/>
    </row>
    <row r="133" spans="1:7" ht="21.75" customHeight="1" x14ac:dyDescent="0.2">
      <c r="A133" s="7">
        <v>125</v>
      </c>
      <c r="B133" s="12" t="s">
        <v>251</v>
      </c>
      <c r="C133" s="29" t="s">
        <v>252</v>
      </c>
      <c r="D133" s="48">
        <f t="shared" si="3"/>
        <v>0</v>
      </c>
      <c r="E133" s="48">
        <v>0</v>
      </c>
      <c r="F133" s="95">
        <v>0</v>
      </c>
      <c r="G133" s="60"/>
    </row>
    <row r="134" spans="1:7" x14ac:dyDescent="0.2">
      <c r="A134" s="7">
        <v>126</v>
      </c>
      <c r="B134" s="11" t="s">
        <v>253</v>
      </c>
      <c r="C134" s="29" t="s">
        <v>254</v>
      </c>
      <c r="D134" s="48">
        <f t="shared" si="3"/>
        <v>0</v>
      </c>
      <c r="E134" s="48">
        <v>0</v>
      </c>
      <c r="F134" s="95">
        <v>0</v>
      </c>
      <c r="G134" s="60"/>
    </row>
    <row r="135" spans="1:7" x14ac:dyDescent="0.2">
      <c r="A135" s="7">
        <v>127</v>
      </c>
      <c r="B135" s="14" t="s">
        <v>255</v>
      </c>
      <c r="C135" s="31" t="s">
        <v>256</v>
      </c>
      <c r="D135" s="48">
        <f t="shared" si="3"/>
        <v>0</v>
      </c>
      <c r="E135" s="48">
        <v>0</v>
      </c>
      <c r="F135" s="96">
        <v>0</v>
      </c>
      <c r="G135" s="60"/>
    </row>
    <row r="136" spans="1:7" x14ac:dyDescent="0.2">
      <c r="A136" s="7">
        <v>128</v>
      </c>
      <c r="B136" s="12" t="s">
        <v>257</v>
      </c>
      <c r="C136" s="29" t="s">
        <v>258</v>
      </c>
      <c r="D136" s="48">
        <f t="shared" si="3"/>
        <v>0</v>
      </c>
      <c r="E136" s="48">
        <v>0</v>
      </c>
      <c r="F136" s="95">
        <v>0</v>
      </c>
      <c r="G136" s="60"/>
    </row>
    <row r="137" spans="1:7" ht="24" customHeight="1" x14ac:dyDescent="0.2">
      <c r="A137" s="7">
        <v>129</v>
      </c>
      <c r="B137" s="8" t="s">
        <v>259</v>
      </c>
      <c r="C137" s="30" t="s">
        <v>260</v>
      </c>
      <c r="D137" s="48">
        <f t="shared" si="3"/>
        <v>0</v>
      </c>
      <c r="E137" s="48">
        <v>0</v>
      </c>
      <c r="F137" s="48">
        <v>0</v>
      </c>
      <c r="G137" s="60"/>
    </row>
    <row r="138" spans="1:7" x14ac:dyDescent="0.2">
      <c r="A138" s="7">
        <v>130</v>
      </c>
      <c r="B138" s="11" t="s">
        <v>261</v>
      </c>
      <c r="C138" s="30" t="s">
        <v>262</v>
      </c>
      <c r="D138" s="48">
        <f t="shared" ref="D138:D156" si="4">E138+F138+G138</f>
        <v>0</v>
      </c>
      <c r="E138" s="48">
        <v>0</v>
      </c>
      <c r="F138" s="48">
        <v>0</v>
      </c>
      <c r="G138" s="60"/>
    </row>
    <row r="139" spans="1:7" x14ac:dyDescent="0.2">
      <c r="A139" s="7">
        <v>131</v>
      </c>
      <c r="B139" s="12" t="s">
        <v>263</v>
      </c>
      <c r="C139" s="29" t="s">
        <v>264</v>
      </c>
      <c r="D139" s="48">
        <f t="shared" si="4"/>
        <v>0</v>
      </c>
      <c r="E139" s="48">
        <v>0</v>
      </c>
      <c r="F139" s="95">
        <v>0</v>
      </c>
      <c r="G139" s="60"/>
    </row>
    <row r="140" spans="1:7" x14ac:dyDescent="0.2">
      <c r="A140" s="7">
        <v>132</v>
      </c>
      <c r="B140" s="12" t="s">
        <v>265</v>
      </c>
      <c r="C140" s="29" t="s">
        <v>266</v>
      </c>
      <c r="D140" s="48">
        <f t="shared" si="4"/>
        <v>0</v>
      </c>
      <c r="E140" s="48">
        <v>0</v>
      </c>
      <c r="F140" s="95">
        <v>0</v>
      </c>
      <c r="G140" s="60"/>
    </row>
    <row r="141" spans="1:7" ht="13.5" customHeight="1" x14ac:dyDescent="0.2">
      <c r="A141" s="7">
        <v>133</v>
      </c>
      <c r="B141" s="12" t="s">
        <v>267</v>
      </c>
      <c r="C141" s="29" t="s">
        <v>268</v>
      </c>
      <c r="D141" s="48">
        <f t="shared" si="4"/>
        <v>0</v>
      </c>
      <c r="E141" s="48">
        <v>0</v>
      </c>
      <c r="F141" s="95">
        <v>0</v>
      </c>
      <c r="G141" s="60"/>
    </row>
    <row r="142" spans="1:7" x14ac:dyDescent="0.2">
      <c r="A142" s="7">
        <v>134</v>
      </c>
      <c r="B142" s="12" t="s">
        <v>269</v>
      </c>
      <c r="C142" s="29" t="s">
        <v>270</v>
      </c>
      <c r="D142" s="48">
        <f t="shared" si="4"/>
        <v>0</v>
      </c>
      <c r="E142" s="48">
        <v>0</v>
      </c>
      <c r="F142" s="95">
        <v>0</v>
      </c>
      <c r="G142" s="60"/>
    </row>
    <row r="143" spans="1:7" x14ac:dyDescent="0.2">
      <c r="A143" s="7">
        <v>135</v>
      </c>
      <c r="B143" s="12" t="s">
        <v>271</v>
      </c>
      <c r="C143" s="29" t="s">
        <v>272</v>
      </c>
      <c r="D143" s="48">
        <f t="shared" si="4"/>
        <v>0</v>
      </c>
      <c r="E143" s="48">
        <v>0</v>
      </c>
      <c r="F143" s="95">
        <v>0</v>
      </c>
      <c r="G143" s="60"/>
    </row>
    <row r="144" spans="1:7" x14ac:dyDescent="0.2">
      <c r="A144" s="7">
        <v>136</v>
      </c>
      <c r="B144" s="8" t="s">
        <v>273</v>
      </c>
      <c r="C144" s="30" t="s">
        <v>274</v>
      </c>
      <c r="D144" s="48">
        <f t="shared" si="4"/>
        <v>0</v>
      </c>
      <c r="E144" s="48">
        <v>0</v>
      </c>
      <c r="F144" s="48">
        <v>0</v>
      </c>
      <c r="G144" s="60"/>
    </row>
    <row r="145" spans="1:7" ht="10.5" customHeight="1" x14ac:dyDescent="0.2">
      <c r="A145" s="7">
        <v>137</v>
      </c>
      <c r="B145" s="12" t="s">
        <v>275</v>
      </c>
      <c r="C145" s="29" t="s">
        <v>276</v>
      </c>
      <c r="D145" s="48">
        <f t="shared" si="4"/>
        <v>0</v>
      </c>
      <c r="E145" s="48">
        <v>0</v>
      </c>
      <c r="F145" s="95">
        <v>0</v>
      </c>
      <c r="G145" s="60"/>
    </row>
    <row r="146" spans="1:7" x14ac:dyDescent="0.2">
      <c r="A146" s="7">
        <v>138</v>
      </c>
      <c r="B146" s="8" t="s">
        <v>277</v>
      </c>
      <c r="C146" s="29" t="s">
        <v>278</v>
      </c>
      <c r="D146" s="48">
        <f t="shared" si="4"/>
        <v>0</v>
      </c>
      <c r="E146" s="48">
        <v>0</v>
      </c>
      <c r="F146" s="95">
        <v>0</v>
      </c>
      <c r="G146" s="60"/>
    </row>
    <row r="147" spans="1:7" x14ac:dyDescent="0.2">
      <c r="A147" s="7">
        <v>139</v>
      </c>
      <c r="B147" s="14" t="s">
        <v>279</v>
      </c>
      <c r="C147" s="31" t="s">
        <v>280</v>
      </c>
      <c r="D147" s="48">
        <f t="shared" si="4"/>
        <v>0</v>
      </c>
      <c r="E147" s="48">
        <v>0</v>
      </c>
      <c r="F147" s="96">
        <v>0</v>
      </c>
      <c r="G147" s="60"/>
    </row>
    <row r="148" spans="1:7" x14ac:dyDescent="0.2">
      <c r="A148" s="7">
        <v>140</v>
      </c>
      <c r="B148" s="12" t="s">
        <v>281</v>
      </c>
      <c r="C148" s="29" t="s">
        <v>282</v>
      </c>
      <c r="D148" s="48">
        <f t="shared" si="4"/>
        <v>0</v>
      </c>
      <c r="E148" s="48">
        <v>0</v>
      </c>
      <c r="F148" s="95">
        <v>0</v>
      </c>
      <c r="G148" s="60"/>
    </row>
    <row r="149" spans="1:7" x14ac:dyDescent="0.2">
      <c r="A149" s="7">
        <v>141</v>
      </c>
      <c r="B149" s="12" t="s">
        <v>283</v>
      </c>
      <c r="C149" s="29" t="s">
        <v>284</v>
      </c>
      <c r="D149" s="48">
        <f t="shared" si="4"/>
        <v>0</v>
      </c>
      <c r="E149" s="48">
        <v>0</v>
      </c>
      <c r="F149" s="95">
        <v>0</v>
      </c>
      <c r="G149" s="60"/>
    </row>
    <row r="150" spans="1:7" x14ac:dyDescent="0.2">
      <c r="A150" s="7">
        <v>142</v>
      </c>
      <c r="B150" s="12" t="s">
        <v>285</v>
      </c>
      <c r="C150" s="29" t="s">
        <v>286</v>
      </c>
      <c r="D150" s="48">
        <f t="shared" si="4"/>
        <v>0</v>
      </c>
      <c r="E150" s="48">
        <v>0</v>
      </c>
      <c r="F150" s="95">
        <v>0</v>
      </c>
      <c r="G150" s="60"/>
    </row>
    <row r="151" spans="1:7" x14ac:dyDescent="0.2">
      <c r="A151" s="7">
        <v>143</v>
      </c>
      <c r="B151" s="14" t="s">
        <v>287</v>
      </c>
      <c r="C151" s="31" t="s">
        <v>288</v>
      </c>
      <c r="D151" s="48">
        <f t="shared" si="4"/>
        <v>0</v>
      </c>
      <c r="E151" s="48">
        <v>0</v>
      </c>
      <c r="F151" s="96">
        <v>0</v>
      </c>
      <c r="G151" s="60"/>
    </row>
    <row r="152" spans="1:7" x14ac:dyDescent="0.2">
      <c r="A152" s="7">
        <v>144</v>
      </c>
      <c r="B152" s="11" t="s">
        <v>289</v>
      </c>
      <c r="C152" s="31" t="s">
        <v>290</v>
      </c>
      <c r="D152" s="48">
        <f t="shared" si="4"/>
        <v>0</v>
      </c>
      <c r="E152" s="48">
        <v>0</v>
      </c>
      <c r="F152" s="96">
        <v>0</v>
      </c>
      <c r="G152" s="60"/>
    </row>
    <row r="153" spans="1:7" x14ac:dyDescent="0.2">
      <c r="A153" s="7">
        <v>145</v>
      </c>
      <c r="B153" s="12" t="s">
        <v>291</v>
      </c>
      <c r="C153" s="29" t="s">
        <v>292</v>
      </c>
      <c r="D153" s="48">
        <f t="shared" si="4"/>
        <v>0</v>
      </c>
      <c r="E153" s="48">
        <v>0</v>
      </c>
      <c r="F153" s="95">
        <v>0</v>
      </c>
      <c r="G153" s="60"/>
    </row>
    <row r="154" spans="1:7" x14ac:dyDescent="0.2">
      <c r="A154" s="7">
        <v>146</v>
      </c>
      <c r="B154" s="8" t="s">
        <v>293</v>
      </c>
      <c r="C154" s="30" t="s">
        <v>294</v>
      </c>
      <c r="D154" s="48">
        <f t="shared" si="4"/>
        <v>0</v>
      </c>
      <c r="E154" s="48">
        <v>0</v>
      </c>
      <c r="F154" s="48">
        <v>0</v>
      </c>
      <c r="G154" s="60"/>
    </row>
    <row r="155" spans="1:7" x14ac:dyDescent="0.2">
      <c r="A155" s="7">
        <v>147</v>
      </c>
      <c r="B155" s="8" t="s">
        <v>295</v>
      </c>
      <c r="C155" s="30" t="s">
        <v>296</v>
      </c>
      <c r="D155" s="48">
        <f t="shared" si="4"/>
        <v>0</v>
      </c>
      <c r="E155" s="48">
        <v>0</v>
      </c>
      <c r="F155" s="48">
        <v>0</v>
      </c>
      <c r="G155" s="60"/>
    </row>
    <row r="156" spans="1:7" ht="12.75" x14ac:dyDescent="0.2">
      <c r="A156" s="7">
        <v>148</v>
      </c>
      <c r="B156" s="25" t="s">
        <v>297</v>
      </c>
      <c r="C156" s="26" t="s">
        <v>298</v>
      </c>
      <c r="D156" s="48">
        <f t="shared" si="4"/>
        <v>0</v>
      </c>
      <c r="E156" s="48">
        <v>0</v>
      </c>
      <c r="F156" s="101">
        <v>0</v>
      </c>
      <c r="G156" s="60"/>
    </row>
  </sheetData>
  <mergeCells count="8">
    <mergeCell ref="A7:C7"/>
    <mergeCell ref="A8:C8"/>
    <mergeCell ref="A2:G2"/>
    <mergeCell ref="A4:A5"/>
    <mergeCell ref="B4:B5"/>
    <mergeCell ref="C4:C5"/>
    <mergeCell ref="D4:G4"/>
    <mergeCell ref="A6:C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5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K12" sqref="K12"/>
    </sheetView>
  </sheetViews>
  <sheetFormatPr defaultRowHeight="12" x14ac:dyDescent="0.2"/>
  <cols>
    <col min="1" max="1" width="4" style="61" customWidth="1"/>
    <col min="2" max="2" width="9.28515625" style="61" customWidth="1"/>
    <col min="3" max="3" width="30.42578125" style="43" customWidth="1"/>
    <col min="4" max="7" width="13.28515625" style="61" customWidth="1"/>
    <col min="8" max="8" width="11.28515625" style="61" customWidth="1"/>
    <col min="9" max="9" width="12.5703125" style="61" customWidth="1"/>
    <col min="10" max="16384" width="9.140625" style="67"/>
  </cols>
  <sheetData>
    <row r="2" spans="1:9" ht="15.75" customHeight="1" x14ac:dyDescent="0.2">
      <c r="A2" s="232" t="s">
        <v>353</v>
      </c>
      <c r="B2" s="232"/>
      <c r="C2" s="232"/>
      <c r="D2" s="232"/>
      <c r="E2" s="232"/>
      <c r="F2" s="232"/>
      <c r="G2" s="232"/>
      <c r="H2" s="232"/>
      <c r="I2" s="232"/>
    </row>
    <row r="3" spans="1:9" x14ac:dyDescent="0.2">
      <c r="C3" s="110"/>
      <c r="I3" s="67" t="s">
        <v>327</v>
      </c>
    </row>
    <row r="4" spans="1:9" ht="87" customHeight="1" x14ac:dyDescent="0.2">
      <c r="A4" s="130" t="s">
        <v>0</v>
      </c>
      <c r="B4" s="130" t="s">
        <v>1</v>
      </c>
      <c r="C4" s="130" t="s">
        <v>2</v>
      </c>
      <c r="D4" s="125" t="s">
        <v>300</v>
      </c>
      <c r="E4" s="125" t="s">
        <v>354</v>
      </c>
      <c r="F4" s="125" t="s">
        <v>315</v>
      </c>
      <c r="G4" s="125" t="s">
        <v>316</v>
      </c>
      <c r="H4" s="125" t="s">
        <v>355</v>
      </c>
      <c r="I4" s="125" t="s">
        <v>356</v>
      </c>
    </row>
    <row r="5" spans="1:9" s="72" customFormat="1" ht="12.75" customHeight="1" x14ac:dyDescent="0.2">
      <c r="A5" s="231" t="s">
        <v>300</v>
      </c>
      <c r="B5" s="231"/>
      <c r="C5" s="231"/>
      <c r="D5" s="41">
        <f>D7+D6</f>
        <v>6017603248.7696543</v>
      </c>
      <c r="E5" s="41">
        <f t="shared" ref="E5:I5" si="0">E7+E6</f>
        <v>2592419345</v>
      </c>
      <c r="F5" s="41">
        <f t="shared" si="0"/>
        <v>139074063.76965368</v>
      </c>
      <c r="G5" s="41">
        <f t="shared" si="0"/>
        <v>237038692</v>
      </c>
      <c r="H5" s="41">
        <f t="shared" si="0"/>
        <v>2662390189</v>
      </c>
      <c r="I5" s="41">
        <f t="shared" si="0"/>
        <v>9735360</v>
      </c>
    </row>
    <row r="6" spans="1:9" s="72" customFormat="1" ht="12.75" customHeight="1" x14ac:dyDescent="0.2">
      <c r="A6" s="227" t="s">
        <v>299</v>
      </c>
      <c r="B6" s="228"/>
      <c r="C6" s="229"/>
      <c r="D6" s="59">
        <v>407688409</v>
      </c>
      <c r="E6" s="60">
        <f>2621234+9870224</f>
        <v>12491458</v>
      </c>
      <c r="F6" s="60">
        <v>4103713</v>
      </c>
      <c r="G6" s="60">
        <v>5396217</v>
      </c>
      <c r="H6" s="60">
        <v>8751422</v>
      </c>
      <c r="I6" s="60"/>
    </row>
    <row r="7" spans="1:9" ht="12.75" customHeight="1" x14ac:dyDescent="0.2">
      <c r="A7" s="227" t="s">
        <v>364</v>
      </c>
      <c r="B7" s="228"/>
      <c r="C7" s="229"/>
      <c r="D7" s="41">
        <f>SUM(D8:D155)</f>
        <v>5609914839.7696543</v>
      </c>
      <c r="E7" s="41">
        <f t="shared" ref="E7:I7" si="1">SUM(E8:E155)</f>
        <v>2579927887</v>
      </c>
      <c r="F7" s="41">
        <f t="shared" si="1"/>
        <v>134970350.76965368</v>
      </c>
      <c r="G7" s="41">
        <f t="shared" si="1"/>
        <v>231642475</v>
      </c>
      <c r="H7" s="41">
        <f t="shared" si="1"/>
        <v>2653638767</v>
      </c>
      <c r="I7" s="41">
        <f t="shared" si="1"/>
        <v>9735360</v>
      </c>
    </row>
    <row r="8" spans="1:9" ht="12" customHeight="1" x14ac:dyDescent="0.2">
      <c r="A8" s="60">
        <v>1</v>
      </c>
      <c r="B8" s="63" t="s">
        <v>3</v>
      </c>
      <c r="C8" s="47" t="s">
        <v>4</v>
      </c>
      <c r="D8" s="60">
        <f>E8+F8+G8+H8+I8</f>
        <v>12220254</v>
      </c>
      <c r="E8" s="60">
        <v>12220254</v>
      </c>
      <c r="F8" s="60"/>
      <c r="G8" s="60"/>
      <c r="H8" s="60">
        <v>0</v>
      </c>
      <c r="I8" s="60"/>
    </row>
    <row r="9" spans="1:9" x14ac:dyDescent="0.2">
      <c r="A9" s="60">
        <v>2</v>
      </c>
      <c r="B9" s="63" t="s">
        <v>5</v>
      </c>
      <c r="C9" s="47" t="s">
        <v>6</v>
      </c>
      <c r="D9" s="60">
        <f>E9+F9+G9+H9+I9</f>
        <v>13246648</v>
      </c>
      <c r="E9" s="60">
        <v>13246648</v>
      </c>
      <c r="F9" s="60"/>
      <c r="G9" s="60"/>
      <c r="H9" s="60">
        <v>0</v>
      </c>
      <c r="I9" s="60"/>
    </row>
    <row r="10" spans="1:9" x14ac:dyDescent="0.2">
      <c r="A10" s="60">
        <v>3</v>
      </c>
      <c r="B10" s="57" t="s">
        <v>7</v>
      </c>
      <c r="C10" s="49" t="s">
        <v>8</v>
      </c>
      <c r="D10" s="60">
        <f t="shared" ref="D10:D72" si="2">E10+F10+G10+H10+I10</f>
        <v>24504971</v>
      </c>
      <c r="E10" s="60">
        <v>24504971</v>
      </c>
      <c r="F10" s="60"/>
      <c r="G10" s="60"/>
      <c r="H10" s="60">
        <v>0</v>
      </c>
      <c r="I10" s="60"/>
    </row>
    <row r="11" spans="1:9" ht="11.25" customHeight="1" x14ac:dyDescent="0.2">
      <c r="A11" s="60">
        <v>4</v>
      </c>
      <c r="B11" s="63" t="s">
        <v>9</v>
      </c>
      <c r="C11" s="47" t="s">
        <v>10</v>
      </c>
      <c r="D11" s="60">
        <f t="shared" si="2"/>
        <v>13901962</v>
      </c>
      <c r="E11" s="60">
        <v>13901962</v>
      </c>
      <c r="F11" s="60"/>
      <c r="G11" s="60"/>
      <c r="H11" s="60">
        <v>0</v>
      </c>
      <c r="I11" s="60"/>
    </row>
    <row r="12" spans="1:9" ht="12.75" customHeight="1" x14ac:dyDescent="0.2">
      <c r="A12" s="60">
        <v>5</v>
      </c>
      <c r="B12" s="63" t="s">
        <v>11</v>
      </c>
      <c r="C12" s="47" t="s">
        <v>12</v>
      </c>
      <c r="D12" s="60">
        <f t="shared" si="2"/>
        <v>15489592</v>
      </c>
      <c r="E12" s="60">
        <v>15489592</v>
      </c>
      <c r="F12" s="60"/>
      <c r="G12" s="60"/>
      <c r="H12" s="60">
        <v>0</v>
      </c>
      <c r="I12" s="60"/>
    </row>
    <row r="13" spans="1:9" x14ac:dyDescent="0.2">
      <c r="A13" s="60">
        <v>6</v>
      </c>
      <c r="B13" s="57" t="s">
        <v>13</v>
      </c>
      <c r="C13" s="49" t="s">
        <v>14</v>
      </c>
      <c r="D13" s="60">
        <f t="shared" si="2"/>
        <v>83720374</v>
      </c>
      <c r="E13" s="60">
        <v>82179811</v>
      </c>
      <c r="F13" s="60"/>
      <c r="G13" s="60"/>
      <c r="H13" s="60">
        <v>1540563</v>
      </c>
      <c r="I13" s="60"/>
    </row>
    <row r="14" spans="1:9" x14ac:dyDescent="0.2">
      <c r="A14" s="60">
        <v>7</v>
      </c>
      <c r="B14" s="64" t="s">
        <v>15</v>
      </c>
      <c r="C14" s="50" t="s">
        <v>16</v>
      </c>
      <c r="D14" s="60">
        <f t="shared" si="2"/>
        <v>27771043</v>
      </c>
      <c r="E14" s="60">
        <v>27771043</v>
      </c>
      <c r="F14" s="60"/>
      <c r="G14" s="60"/>
      <c r="H14" s="60">
        <v>0</v>
      </c>
      <c r="I14" s="60"/>
    </row>
    <row r="15" spans="1:9" x14ac:dyDescent="0.2">
      <c r="A15" s="60">
        <v>8</v>
      </c>
      <c r="B15" s="57" t="s">
        <v>17</v>
      </c>
      <c r="C15" s="49" t="s">
        <v>18</v>
      </c>
      <c r="D15" s="60">
        <f t="shared" si="2"/>
        <v>15058262</v>
      </c>
      <c r="E15" s="60">
        <v>15058262</v>
      </c>
      <c r="F15" s="60"/>
      <c r="G15" s="60"/>
      <c r="H15" s="60">
        <v>0</v>
      </c>
      <c r="I15" s="60"/>
    </row>
    <row r="16" spans="1:9" x14ac:dyDescent="0.2">
      <c r="A16" s="60">
        <v>9</v>
      </c>
      <c r="B16" s="57" t="s">
        <v>19</v>
      </c>
      <c r="C16" s="49" t="s">
        <v>20</v>
      </c>
      <c r="D16" s="60">
        <f t="shared" si="2"/>
        <v>14500621</v>
      </c>
      <c r="E16" s="60">
        <v>14500621</v>
      </c>
      <c r="F16" s="60"/>
      <c r="G16" s="60"/>
      <c r="H16" s="60">
        <v>0</v>
      </c>
      <c r="I16" s="60"/>
    </row>
    <row r="17" spans="1:9" x14ac:dyDescent="0.2">
      <c r="A17" s="60">
        <v>10</v>
      </c>
      <c r="B17" s="57" t="s">
        <v>21</v>
      </c>
      <c r="C17" s="49" t="s">
        <v>22</v>
      </c>
      <c r="D17" s="60">
        <f t="shared" si="2"/>
        <v>15976761</v>
      </c>
      <c r="E17" s="60">
        <v>15976761</v>
      </c>
      <c r="F17" s="60"/>
      <c r="G17" s="60"/>
      <c r="H17" s="60">
        <v>0</v>
      </c>
      <c r="I17" s="60"/>
    </row>
    <row r="18" spans="1:9" x14ac:dyDescent="0.2">
      <c r="A18" s="60">
        <v>11</v>
      </c>
      <c r="B18" s="57" t="s">
        <v>23</v>
      </c>
      <c r="C18" s="49" t="s">
        <v>24</v>
      </c>
      <c r="D18" s="60">
        <f t="shared" si="2"/>
        <v>14851064</v>
      </c>
      <c r="E18" s="60">
        <v>14851064</v>
      </c>
      <c r="F18" s="60"/>
      <c r="G18" s="60"/>
      <c r="H18" s="60">
        <v>0</v>
      </c>
      <c r="I18" s="60"/>
    </row>
    <row r="19" spans="1:9" x14ac:dyDescent="0.2">
      <c r="A19" s="60">
        <v>12</v>
      </c>
      <c r="B19" s="57" t="s">
        <v>25</v>
      </c>
      <c r="C19" s="49" t="s">
        <v>26</v>
      </c>
      <c r="D19" s="60">
        <f t="shared" si="2"/>
        <v>27934312</v>
      </c>
      <c r="E19" s="60">
        <v>27934312</v>
      </c>
      <c r="F19" s="60"/>
      <c r="G19" s="60"/>
      <c r="H19" s="60">
        <v>0</v>
      </c>
      <c r="I19" s="60"/>
    </row>
    <row r="20" spans="1:9" ht="13.5" customHeight="1" x14ac:dyDescent="0.2">
      <c r="A20" s="60">
        <v>13</v>
      </c>
      <c r="B20" s="63" t="s">
        <v>27</v>
      </c>
      <c r="C20" s="49" t="s">
        <v>28</v>
      </c>
      <c r="D20" s="60">
        <f t="shared" si="2"/>
        <v>62450</v>
      </c>
      <c r="E20" s="60">
        <v>62450</v>
      </c>
      <c r="F20" s="60"/>
      <c r="G20" s="60"/>
      <c r="H20" s="60">
        <v>0</v>
      </c>
      <c r="I20" s="60"/>
    </row>
    <row r="21" spans="1:9" x14ac:dyDescent="0.2">
      <c r="A21" s="60">
        <v>14</v>
      </c>
      <c r="B21" s="63" t="s">
        <v>29</v>
      </c>
      <c r="C21" s="47" t="s">
        <v>30</v>
      </c>
      <c r="D21" s="60">
        <f t="shared" si="2"/>
        <v>0</v>
      </c>
      <c r="E21" s="60">
        <v>0</v>
      </c>
      <c r="F21" s="60"/>
      <c r="G21" s="60"/>
      <c r="H21" s="60">
        <v>0</v>
      </c>
      <c r="I21" s="60"/>
    </row>
    <row r="22" spans="1:9" x14ac:dyDescent="0.2">
      <c r="A22" s="60">
        <v>15</v>
      </c>
      <c r="B22" s="57" t="s">
        <v>31</v>
      </c>
      <c r="C22" s="49" t="s">
        <v>32</v>
      </c>
      <c r="D22" s="60">
        <f t="shared" si="2"/>
        <v>18324727</v>
      </c>
      <c r="E22" s="60">
        <v>18324727</v>
      </c>
      <c r="F22" s="60"/>
      <c r="G22" s="60"/>
      <c r="H22" s="60">
        <v>0</v>
      </c>
      <c r="I22" s="60"/>
    </row>
    <row r="23" spans="1:9" x14ac:dyDescent="0.2">
      <c r="A23" s="60">
        <v>16</v>
      </c>
      <c r="B23" s="57" t="s">
        <v>33</v>
      </c>
      <c r="C23" s="49" t="s">
        <v>34</v>
      </c>
      <c r="D23" s="60">
        <f t="shared" si="2"/>
        <v>24841779</v>
      </c>
      <c r="E23" s="60">
        <v>24841779</v>
      </c>
      <c r="F23" s="60"/>
      <c r="G23" s="60"/>
      <c r="H23" s="60">
        <v>0</v>
      </c>
      <c r="I23" s="60"/>
    </row>
    <row r="24" spans="1:9" x14ac:dyDescent="0.2">
      <c r="A24" s="60">
        <v>17</v>
      </c>
      <c r="B24" s="57" t="s">
        <v>35</v>
      </c>
      <c r="C24" s="49" t="s">
        <v>36</v>
      </c>
      <c r="D24" s="60">
        <f t="shared" si="2"/>
        <v>26753591</v>
      </c>
      <c r="E24" s="60">
        <v>26753591</v>
      </c>
      <c r="F24" s="60"/>
      <c r="G24" s="60"/>
      <c r="H24" s="60">
        <v>0</v>
      </c>
      <c r="I24" s="60"/>
    </row>
    <row r="25" spans="1:9" x14ac:dyDescent="0.2">
      <c r="A25" s="60">
        <v>18</v>
      </c>
      <c r="B25" s="57" t="s">
        <v>37</v>
      </c>
      <c r="C25" s="49" t="s">
        <v>38</v>
      </c>
      <c r="D25" s="60">
        <f t="shared" si="2"/>
        <v>55939789.799859837</v>
      </c>
      <c r="E25" s="60">
        <v>54444630</v>
      </c>
      <c r="F25" s="60">
        <v>1495159.7998598334</v>
      </c>
      <c r="G25" s="60"/>
      <c r="H25" s="60">
        <v>0</v>
      </c>
      <c r="I25" s="60"/>
    </row>
    <row r="26" spans="1:9" x14ac:dyDescent="0.2">
      <c r="A26" s="60">
        <v>19</v>
      </c>
      <c r="B26" s="63" t="s">
        <v>39</v>
      </c>
      <c r="C26" s="47" t="s">
        <v>40</v>
      </c>
      <c r="D26" s="60">
        <f t="shared" si="2"/>
        <v>11043503</v>
      </c>
      <c r="E26" s="60">
        <v>11043503</v>
      </c>
      <c r="F26" s="60">
        <v>0</v>
      </c>
      <c r="G26" s="60"/>
      <c r="H26" s="60">
        <v>0</v>
      </c>
      <c r="I26" s="60"/>
    </row>
    <row r="27" spans="1:9" x14ac:dyDescent="0.2">
      <c r="A27" s="60">
        <v>20</v>
      </c>
      <c r="B27" s="63" t="s">
        <v>41</v>
      </c>
      <c r="C27" s="47" t="s">
        <v>42</v>
      </c>
      <c r="D27" s="60">
        <f t="shared" si="2"/>
        <v>6999155</v>
      </c>
      <c r="E27" s="60">
        <v>6999155</v>
      </c>
      <c r="F27" s="60">
        <v>0</v>
      </c>
      <c r="G27" s="60"/>
      <c r="H27" s="60">
        <v>0</v>
      </c>
      <c r="I27" s="60"/>
    </row>
    <row r="28" spans="1:9" x14ac:dyDescent="0.2">
      <c r="A28" s="60">
        <v>21</v>
      </c>
      <c r="B28" s="63" t="s">
        <v>43</v>
      </c>
      <c r="C28" s="47" t="s">
        <v>44</v>
      </c>
      <c r="D28" s="60">
        <f t="shared" si="2"/>
        <v>36526885</v>
      </c>
      <c r="E28" s="60">
        <v>36526885</v>
      </c>
      <c r="F28" s="60">
        <v>0</v>
      </c>
      <c r="G28" s="60"/>
      <c r="H28" s="60">
        <v>0</v>
      </c>
      <c r="I28" s="60"/>
    </row>
    <row r="29" spans="1:9" x14ac:dyDescent="0.2">
      <c r="A29" s="60">
        <v>22</v>
      </c>
      <c r="B29" s="63" t="s">
        <v>45</v>
      </c>
      <c r="C29" s="47" t="s">
        <v>46</v>
      </c>
      <c r="D29" s="60">
        <f t="shared" si="2"/>
        <v>31832361.990083333</v>
      </c>
      <c r="E29" s="60">
        <v>30010900</v>
      </c>
      <c r="F29" s="60">
        <v>1821461.9900833333</v>
      </c>
      <c r="G29" s="60"/>
      <c r="H29" s="60">
        <v>0</v>
      </c>
      <c r="I29" s="60"/>
    </row>
    <row r="30" spans="1:9" x14ac:dyDescent="0.2">
      <c r="A30" s="60">
        <v>23</v>
      </c>
      <c r="B30" s="57" t="s">
        <v>47</v>
      </c>
      <c r="C30" s="49" t="s">
        <v>48</v>
      </c>
      <c r="D30" s="60">
        <f t="shared" si="2"/>
        <v>8801390</v>
      </c>
      <c r="E30" s="60">
        <v>8801390</v>
      </c>
      <c r="F30" s="60">
        <v>0</v>
      </c>
      <c r="G30" s="60"/>
      <c r="H30" s="60">
        <v>0</v>
      </c>
      <c r="I30" s="60"/>
    </row>
    <row r="31" spans="1:9" ht="12" customHeight="1" x14ac:dyDescent="0.2">
      <c r="A31" s="60">
        <v>24</v>
      </c>
      <c r="B31" s="57" t="s">
        <v>49</v>
      </c>
      <c r="C31" s="49" t="s">
        <v>50</v>
      </c>
      <c r="D31" s="60">
        <f t="shared" si="2"/>
        <v>0</v>
      </c>
      <c r="E31" s="60">
        <v>0</v>
      </c>
      <c r="F31" s="60">
        <v>0</v>
      </c>
      <c r="G31" s="60"/>
      <c r="H31" s="60">
        <v>0</v>
      </c>
      <c r="I31" s="60"/>
    </row>
    <row r="32" spans="1:9" ht="24" x14ac:dyDescent="0.2">
      <c r="A32" s="60">
        <v>25</v>
      </c>
      <c r="B32" s="57" t="s">
        <v>51</v>
      </c>
      <c r="C32" s="49" t="s">
        <v>52</v>
      </c>
      <c r="D32" s="60">
        <f t="shared" si="2"/>
        <v>15456402.11585</v>
      </c>
      <c r="E32" s="60">
        <v>0</v>
      </c>
      <c r="F32" s="60">
        <v>15456402.11585</v>
      </c>
      <c r="G32" s="60"/>
      <c r="H32" s="60">
        <v>0</v>
      </c>
      <c r="I32" s="60"/>
    </row>
    <row r="33" spans="1:9" x14ac:dyDescent="0.2">
      <c r="A33" s="60">
        <v>26</v>
      </c>
      <c r="B33" s="63" t="s">
        <v>53</v>
      </c>
      <c r="C33" s="50" t="s">
        <v>54</v>
      </c>
      <c r="D33" s="60">
        <f t="shared" si="2"/>
        <v>57975992</v>
      </c>
      <c r="E33" s="60">
        <v>42957330</v>
      </c>
      <c r="F33" s="60">
        <v>0</v>
      </c>
      <c r="G33" s="60"/>
      <c r="H33" s="60">
        <v>15018662</v>
      </c>
      <c r="I33" s="60"/>
    </row>
    <row r="34" spans="1:9" x14ac:dyDescent="0.2">
      <c r="A34" s="60">
        <v>27</v>
      </c>
      <c r="B34" s="57" t="s">
        <v>55</v>
      </c>
      <c r="C34" s="49" t="s">
        <v>56</v>
      </c>
      <c r="D34" s="60">
        <f t="shared" si="2"/>
        <v>58201193</v>
      </c>
      <c r="E34" s="60">
        <v>58201193</v>
      </c>
      <c r="F34" s="60">
        <v>0</v>
      </c>
      <c r="G34" s="60"/>
      <c r="H34" s="60">
        <v>0</v>
      </c>
      <c r="I34" s="60"/>
    </row>
    <row r="35" spans="1:9" ht="13.5" customHeight="1" x14ac:dyDescent="0.2">
      <c r="A35" s="60">
        <v>28</v>
      </c>
      <c r="B35" s="57" t="s">
        <v>57</v>
      </c>
      <c r="C35" s="49" t="s">
        <v>58</v>
      </c>
      <c r="D35" s="60">
        <f t="shared" si="2"/>
        <v>30076115</v>
      </c>
      <c r="E35" s="60">
        <v>30076115</v>
      </c>
      <c r="F35" s="60">
        <v>0</v>
      </c>
      <c r="G35" s="60"/>
      <c r="H35" s="60">
        <v>0</v>
      </c>
      <c r="I35" s="60"/>
    </row>
    <row r="36" spans="1:9" ht="12" customHeight="1" x14ac:dyDescent="0.2">
      <c r="A36" s="60">
        <v>29</v>
      </c>
      <c r="B36" s="63" t="s">
        <v>59</v>
      </c>
      <c r="C36" s="47" t="s">
        <v>60</v>
      </c>
      <c r="D36" s="60">
        <f t="shared" si="2"/>
        <v>7248151</v>
      </c>
      <c r="E36" s="60">
        <v>7248151</v>
      </c>
      <c r="F36" s="60">
        <v>0</v>
      </c>
      <c r="G36" s="60"/>
      <c r="H36" s="60">
        <v>0</v>
      </c>
      <c r="I36" s="60"/>
    </row>
    <row r="37" spans="1:9" x14ac:dyDescent="0.2">
      <c r="A37" s="60">
        <v>30</v>
      </c>
      <c r="B37" s="63" t="s">
        <v>61</v>
      </c>
      <c r="C37" s="50" t="s">
        <v>62</v>
      </c>
      <c r="D37" s="60">
        <f t="shared" si="2"/>
        <v>0</v>
      </c>
      <c r="E37" s="60">
        <v>0</v>
      </c>
      <c r="F37" s="60">
        <v>0</v>
      </c>
      <c r="G37" s="60"/>
      <c r="H37" s="60">
        <v>0</v>
      </c>
      <c r="I37" s="60"/>
    </row>
    <row r="38" spans="1:9" ht="24" x14ac:dyDescent="0.2">
      <c r="A38" s="60">
        <v>31</v>
      </c>
      <c r="B38" s="63" t="s">
        <v>63</v>
      </c>
      <c r="C38" s="47" t="s">
        <v>64</v>
      </c>
      <c r="D38" s="60">
        <f t="shared" si="2"/>
        <v>0</v>
      </c>
      <c r="E38" s="60">
        <v>0</v>
      </c>
      <c r="F38" s="60">
        <v>0</v>
      </c>
      <c r="G38" s="60"/>
      <c r="H38" s="60">
        <v>0</v>
      </c>
      <c r="I38" s="60"/>
    </row>
    <row r="39" spans="1:9" x14ac:dyDescent="0.2">
      <c r="A39" s="60">
        <v>32</v>
      </c>
      <c r="B39" s="57" t="s">
        <v>65</v>
      </c>
      <c r="C39" s="49" t="s">
        <v>66</v>
      </c>
      <c r="D39" s="60">
        <f t="shared" si="2"/>
        <v>3918049</v>
      </c>
      <c r="E39" s="60">
        <v>3918049</v>
      </c>
      <c r="F39" s="60">
        <v>0</v>
      </c>
      <c r="G39" s="60"/>
      <c r="H39" s="60">
        <v>0</v>
      </c>
      <c r="I39" s="60"/>
    </row>
    <row r="40" spans="1:9" x14ac:dyDescent="0.2">
      <c r="A40" s="60">
        <v>33</v>
      </c>
      <c r="B40" s="63" t="s">
        <v>67</v>
      </c>
      <c r="C40" s="47" t="s">
        <v>68</v>
      </c>
      <c r="D40" s="60">
        <f t="shared" si="2"/>
        <v>42236933</v>
      </c>
      <c r="E40" s="60">
        <v>42236933</v>
      </c>
      <c r="F40" s="60">
        <v>0</v>
      </c>
      <c r="G40" s="60"/>
      <c r="H40" s="60">
        <v>0</v>
      </c>
      <c r="I40" s="60"/>
    </row>
    <row r="41" spans="1:9" x14ac:dyDescent="0.2">
      <c r="A41" s="60">
        <v>34</v>
      </c>
      <c r="B41" s="64" t="s">
        <v>69</v>
      </c>
      <c r="C41" s="50" t="s">
        <v>70</v>
      </c>
      <c r="D41" s="60">
        <f t="shared" si="2"/>
        <v>67015843</v>
      </c>
      <c r="E41" s="60">
        <v>65223317</v>
      </c>
      <c r="F41" s="60">
        <v>0</v>
      </c>
      <c r="G41" s="60"/>
      <c r="H41" s="60">
        <v>1792526</v>
      </c>
      <c r="I41" s="60"/>
    </row>
    <row r="42" spans="1:9" x14ac:dyDescent="0.2">
      <c r="A42" s="60">
        <v>35</v>
      </c>
      <c r="B42" s="63" t="s">
        <v>71</v>
      </c>
      <c r="C42" s="47" t="s">
        <v>72</v>
      </c>
      <c r="D42" s="60">
        <f t="shared" si="2"/>
        <v>4668028</v>
      </c>
      <c r="E42" s="60">
        <v>4668028</v>
      </c>
      <c r="F42" s="60">
        <v>0</v>
      </c>
      <c r="G42" s="60"/>
      <c r="H42" s="60">
        <v>0</v>
      </c>
      <c r="I42" s="60"/>
    </row>
    <row r="43" spans="1:9" x14ac:dyDescent="0.2">
      <c r="A43" s="60">
        <v>36</v>
      </c>
      <c r="B43" s="63" t="s">
        <v>73</v>
      </c>
      <c r="C43" s="47" t="s">
        <v>74</v>
      </c>
      <c r="D43" s="60">
        <f t="shared" si="2"/>
        <v>15347789</v>
      </c>
      <c r="E43" s="60">
        <v>15347789</v>
      </c>
      <c r="F43" s="60">
        <v>0</v>
      </c>
      <c r="G43" s="60"/>
      <c r="H43" s="60">
        <v>0</v>
      </c>
      <c r="I43" s="60"/>
    </row>
    <row r="44" spans="1:9" x14ac:dyDescent="0.2">
      <c r="A44" s="60">
        <v>37</v>
      </c>
      <c r="B44" s="57" t="s">
        <v>75</v>
      </c>
      <c r="C44" s="49" t="s">
        <v>76</v>
      </c>
      <c r="D44" s="60">
        <f t="shared" si="2"/>
        <v>53034962</v>
      </c>
      <c r="E44" s="60">
        <v>53034962</v>
      </c>
      <c r="F44" s="60">
        <v>0</v>
      </c>
      <c r="G44" s="60"/>
      <c r="H44" s="60">
        <v>0</v>
      </c>
      <c r="I44" s="60"/>
    </row>
    <row r="45" spans="1:9" x14ac:dyDescent="0.2">
      <c r="A45" s="60">
        <v>38</v>
      </c>
      <c r="B45" s="63" t="s">
        <v>77</v>
      </c>
      <c r="C45" s="47" t="s">
        <v>78</v>
      </c>
      <c r="D45" s="60">
        <f t="shared" si="2"/>
        <v>17901083</v>
      </c>
      <c r="E45" s="60">
        <v>17901083</v>
      </c>
      <c r="F45" s="60">
        <v>0</v>
      </c>
      <c r="G45" s="60"/>
      <c r="H45" s="60">
        <v>0</v>
      </c>
      <c r="I45" s="60"/>
    </row>
    <row r="46" spans="1:9" x14ac:dyDescent="0.2">
      <c r="A46" s="60">
        <v>39</v>
      </c>
      <c r="B46" s="63" t="s">
        <v>79</v>
      </c>
      <c r="C46" s="47" t="s">
        <v>80</v>
      </c>
      <c r="D46" s="60">
        <f t="shared" si="2"/>
        <v>46184734</v>
      </c>
      <c r="E46" s="60">
        <v>45981238</v>
      </c>
      <c r="F46" s="60">
        <v>0</v>
      </c>
      <c r="G46" s="60"/>
      <c r="H46" s="60">
        <v>203496</v>
      </c>
      <c r="I46" s="60"/>
    </row>
    <row r="47" spans="1:9" x14ac:dyDescent="0.2">
      <c r="A47" s="60">
        <v>40</v>
      </c>
      <c r="B47" s="66" t="s">
        <v>81</v>
      </c>
      <c r="C47" s="51" t="s">
        <v>82</v>
      </c>
      <c r="D47" s="60">
        <f t="shared" si="2"/>
        <v>18129626</v>
      </c>
      <c r="E47" s="60">
        <v>18129626</v>
      </c>
      <c r="F47" s="60">
        <v>0</v>
      </c>
      <c r="G47" s="60"/>
      <c r="H47" s="60">
        <v>0</v>
      </c>
      <c r="I47" s="60"/>
    </row>
    <row r="48" spans="1:9" x14ac:dyDescent="0.2">
      <c r="A48" s="60">
        <v>41</v>
      </c>
      <c r="B48" s="63" t="s">
        <v>83</v>
      </c>
      <c r="C48" s="47" t="s">
        <v>84</v>
      </c>
      <c r="D48" s="60">
        <f t="shared" si="2"/>
        <v>10978068</v>
      </c>
      <c r="E48" s="60">
        <v>10978068</v>
      </c>
      <c r="F48" s="60">
        <v>0</v>
      </c>
      <c r="G48" s="60"/>
      <c r="H48" s="60">
        <v>0</v>
      </c>
      <c r="I48" s="60"/>
    </row>
    <row r="49" spans="1:9" x14ac:dyDescent="0.2">
      <c r="A49" s="60">
        <v>42</v>
      </c>
      <c r="B49" s="64" t="s">
        <v>85</v>
      </c>
      <c r="C49" s="50" t="s">
        <v>86</v>
      </c>
      <c r="D49" s="60">
        <f t="shared" si="2"/>
        <v>19440048</v>
      </c>
      <c r="E49" s="60">
        <v>19440048</v>
      </c>
      <c r="F49" s="60">
        <v>0</v>
      </c>
      <c r="G49" s="60"/>
      <c r="H49" s="60">
        <v>0</v>
      </c>
      <c r="I49" s="60"/>
    </row>
    <row r="50" spans="1:9" x14ac:dyDescent="0.2">
      <c r="A50" s="60">
        <v>43</v>
      </c>
      <c r="B50" s="57" t="s">
        <v>87</v>
      </c>
      <c r="C50" s="49" t="s">
        <v>88</v>
      </c>
      <c r="D50" s="60">
        <f t="shared" si="2"/>
        <v>9815103</v>
      </c>
      <c r="E50" s="60">
        <v>9815103</v>
      </c>
      <c r="F50" s="60">
        <v>0</v>
      </c>
      <c r="G50" s="60"/>
      <c r="H50" s="60">
        <v>0</v>
      </c>
      <c r="I50" s="60"/>
    </row>
    <row r="51" spans="1:9" x14ac:dyDescent="0.2">
      <c r="A51" s="60">
        <v>44</v>
      </c>
      <c r="B51" s="63" t="s">
        <v>89</v>
      </c>
      <c r="C51" s="47" t="s">
        <v>90</v>
      </c>
      <c r="D51" s="60">
        <f t="shared" si="2"/>
        <v>8850465</v>
      </c>
      <c r="E51" s="60">
        <v>8850465</v>
      </c>
      <c r="F51" s="60">
        <v>0</v>
      </c>
      <c r="G51" s="60"/>
      <c r="H51" s="60">
        <v>0</v>
      </c>
      <c r="I51" s="60"/>
    </row>
    <row r="52" spans="1:9" x14ac:dyDescent="0.2">
      <c r="A52" s="60">
        <v>45</v>
      </c>
      <c r="B52" s="57" t="s">
        <v>91</v>
      </c>
      <c r="C52" s="49" t="s">
        <v>92</v>
      </c>
      <c r="D52" s="60">
        <f t="shared" si="2"/>
        <v>62596614.738755211</v>
      </c>
      <c r="E52" s="60">
        <v>60459195</v>
      </c>
      <c r="F52" s="60">
        <v>2065406.7387552084</v>
      </c>
      <c r="G52" s="60"/>
      <c r="H52" s="60">
        <v>72013</v>
      </c>
      <c r="I52" s="60"/>
    </row>
    <row r="53" spans="1:9" x14ac:dyDescent="0.2">
      <c r="A53" s="60">
        <v>46</v>
      </c>
      <c r="B53" s="63" t="s">
        <v>93</v>
      </c>
      <c r="C53" s="47" t="s">
        <v>94</v>
      </c>
      <c r="D53" s="60">
        <f t="shared" si="2"/>
        <v>17369061</v>
      </c>
      <c r="E53" s="60">
        <v>17369061</v>
      </c>
      <c r="F53" s="60">
        <v>0</v>
      </c>
      <c r="G53" s="60"/>
      <c r="H53" s="60">
        <v>0</v>
      </c>
      <c r="I53" s="60"/>
    </row>
    <row r="54" spans="1:9" ht="10.5" customHeight="1" x14ac:dyDescent="0.2">
      <c r="A54" s="60">
        <v>47</v>
      </c>
      <c r="B54" s="63" t="s">
        <v>95</v>
      </c>
      <c r="C54" s="47" t="s">
        <v>96</v>
      </c>
      <c r="D54" s="60">
        <f t="shared" si="2"/>
        <v>46374032</v>
      </c>
      <c r="E54" s="60">
        <v>46374032</v>
      </c>
      <c r="F54" s="60">
        <v>0</v>
      </c>
      <c r="G54" s="60"/>
      <c r="H54" s="60">
        <v>0</v>
      </c>
      <c r="I54" s="60"/>
    </row>
    <row r="55" spans="1:9" x14ac:dyDescent="0.2">
      <c r="A55" s="60">
        <v>48</v>
      </c>
      <c r="B55" s="58" t="s">
        <v>97</v>
      </c>
      <c r="C55" s="52" t="s">
        <v>98</v>
      </c>
      <c r="D55" s="60">
        <f t="shared" si="2"/>
        <v>12050292</v>
      </c>
      <c r="E55" s="60">
        <v>12050292</v>
      </c>
      <c r="F55" s="60">
        <v>0</v>
      </c>
      <c r="G55" s="60"/>
      <c r="H55" s="60">
        <v>0</v>
      </c>
      <c r="I55" s="60"/>
    </row>
    <row r="56" spans="1:9" x14ac:dyDescent="0.2">
      <c r="A56" s="60">
        <v>49</v>
      </c>
      <c r="B56" s="57" t="s">
        <v>99</v>
      </c>
      <c r="C56" s="49" t="s">
        <v>100</v>
      </c>
      <c r="D56" s="60">
        <f t="shared" si="2"/>
        <v>16825613</v>
      </c>
      <c r="E56" s="60">
        <v>16825613</v>
      </c>
      <c r="F56" s="60">
        <v>0</v>
      </c>
      <c r="G56" s="60"/>
      <c r="H56" s="60">
        <v>0</v>
      </c>
      <c r="I56" s="60"/>
    </row>
    <row r="57" spans="1:9" x14ac:dyDescent="0.2">
      <c r="A57" s="60">
        <v>50</v>
      </c>
      <c r="B57" s="63" t="s">
        <v>101</v>
      </c>
      <c r="C57" s="47" t="s">
        <v>102</v>
      </c>
      <c r="D57" s="60">
        <f t="shared" si="2"/>
        <v>22076422</v>
      </c>
      <c r="E57" s="60">
        <v>22076422</v>
      </c>
      <c r="F57" s="60">
        <v>0</v>
      </c>
      <c r="G57" s="60"/>
      <c r="H57" s="60">
        <v>0</v>
      </c>
      <c r="I57" s="60"/>
    </row>
    <row r="58" spans="1:9" ht="10.5" customHeight="1" x14ac:dyDescent="0.2">
      <c r="A58" s="60">
        <v>51</v>
      </c>
      <c r="B58" s="57" t="s">
        <v>103</v>
      </c>
      <c r="C58" s="49" t="s">
        <v>104</v>
      </c>
      <c r="D58" s="60">
        <f t="shared" si="2"/>
        <v>8104336</v>
      </c>
      <c r="E58" s="60">
        <v>8104336</v>
      </c>
      <c r="F58" s="60">
        <v>0</v>
      </c>
      <c r="G58" s="60"/>
      <c r="H58" s="60">
        <v>0</v>
      </c>
      <c r="I58" s="60"/>
    </row>
    <row r="59" spans="1:9" x14ac:dyDescent="0.2">
      <c r="A59" s="60">
        <v>52</v>
      </c>
      <c r="B59" s="63" t="s">
        <v>105</v>
      </c>
      <c r="C59" s="47" t="s">
        <v>106</v>
      </c>
      <c r="D59" s="60">
        <f t="shared" si="2"/>
        <v>15822675</v>
      </c>
      <c r="E59" s="60">
        <v>15822675</v>
      </c>
      <c r="F59" s="60">
        <v>0</v>
      </c>
      <c r="G59" s="60"/>
      <c r="H59" s="60">
        <v>0</v>
      </c>
      <c r="I59" s="60"/>
    </row>
    <row r="60" spans="1:9" x14ac:dyDescent="0.2">
      <c r="A60" s="60">
        <v>53</v>
      </c>
      <c r="B60" s="57" t="s">
        <v>107</v>
      </c>
      <c r="C60" s="49" t="s">
        <v>108</v>
      </c>
      <c r="D60" s="60">
        <f t="shared" si="2"/>
        <v>18983289</v>
      </c>
      <c r="E60" s="60">
        <v>18983289</v>
      </c>
      <c r="F60" s="60">
        <v>0</v>
      </c>
      <c r="G60" s="60"/>
      <c r="H60" s="60">
        <v>0</v>
      </c>
      <c r="I60" s="60"/>
    </row>
    <row r="61" spans="1:9" x14ac:dyDescent="0.2">
      <c r="A61" s="60">
        <v>54</v>
      </c>
      <c r="B61" s="57" t="s">
        <v>109</v>
      </c>
      <c r="C61" s="49" t="s">
        <v>110</v>
      </c>
      <c r="D61" s="60">
        <f t="shared" si="2"/>
        <v>73230282.897272915</v>
      </c>
      <c r="E61" s="60">
        <v>72729381</v>
      </c>
      <c r="F61" s="60">
        <v>500901.89727291669</v>
      </c>
      <c r="G61" s="60"/>
      <c r="H61" s="60">
        <v>0</v>
      </c>
      <c r="I61" s="60"/>
    </row>
    <row r="62" spans="1:9" x14ac:dyDescent="0.2">
      <c r="A62" s="60">
        <v>55</v>
      </c>
      <c r="B62" s="57" t="s">
        <v>111</v>
      </c>
      <c r="C62" s="49" t="s">
        <v>112</v>
      </c>
      <c r="D62" s="60">
        <f t="shared" si="2"/>
        <v>13769166</v>
      </c>
      <c r="E62" s="60">
        <v>13769166</v>
      </c>
      <c r="F62" s="60">
        <v>0</v>
      </c>
      <c r="G62" s="60"/>
      <c r="H62" s="60">
        <v>0</v>
      </c>
      <c r="I62" s="60"/>
    </row>
    <row r="63" spans="1:9" ht="12" customHeight="1" x14ac:dyDescent="0.2">
      <c r="A63" s="60">
        <v>56</v>
      </c>
      <c r="B63" s="57" t="s">
        <v>113</v>
      </c>
      <c r="C63" s="49" t="s">
        <v>114</v>
      </c>
      <c r="D63" s="60">
        <f t="shared" si="2"/>
        <v>38884</v>
      </c>
      <c r="E63" s="60">
        <v>38884</v>
      </c>
      <c r="F63" s="60">
        <v>0</v>
      </c>
      <c r="G63" s="60"/>
      <c r="H63" s="60">
        <v>0</v>
      </c>
      <c r="I63" s="60"/>
    </row>
    <row r="64" spans="1:9" x14ac:dyDescent="0.2">
      <c r="A64" s="60">
        <v>57</v>
      </c>
      <c r="B64" s="57" t="s">
        <v>115</v>
      </c>
      <c r="C64" s="49" t="s">
        <v>116</v>
      </c>
      <c r="D64" s="60">
        <f t="shared" si="2"/>
        <v>0</v>
      </c>
      <c r="E64" s="60">
        <v>0</v>
      </c>
      <c r="F64" s="60">
        <v>0</v>
      </c>
      <c r="G64" s="60"/>
      <c r="H64" s="60">
        <v>0</v>
      </c>
      <c r="I64" s="60"/>
    </row>
    <row r="65" spans="1:9" ht="11.25" customHeight="1" x14ac:dyDescent="0.2">
      <c r="A65" s="60">
        <v>58</v>
      </c>
      <c r="B65" s="57" t="s">
        <v>117</v>
      </c>
      <c r="C65" s="49" t="s">
        <v>118</v>
      </c>
      <c r="D65" s="60">
        <f t="shared" si="2"/>
        <v>24742896.988312501</v>
      </c>
      <c r="E65" s="60">
        <v>22596175</v>
      </c>
      <c r="F65" s="60">
        <v>2146721.9883125001</v>
      </c>
      <c r="G65" s="60"/>
      <c r="H65" s="60">
        <v>0</v>
      </c>
      <c r="I65" s="60"/>
    </row>
    <row r="66" spans="1:9" ht="11.25" customHeight="1" x14ac:dyDescent="0.2">
      <c r="A66" s="60">
        <v>59</v>
      </c>
      <c r="B66" s="63" t="s">
        <v>119</v>
      </c>
      <c r="C66" s="49" t="s">
        <v>120</v>
      </c>
      <c r="D66" s="60">
        <f t="shared" si="2"/>
        <v>20911277.494156249</v>
      </c>
      <c r="E66" s="60">
        <v>19837916</v>
      </c>
      <c r="F66" s="60">
        <v>1073361.49415625</v>
      </c>
      <c r="G66" s="60"/>
      <c r="H66" s="60">
        <v>0</v>
      </c>
      <c r="I66" s="60"/>
    </row>
    <row r="67" spans="1:9" ht="11.25" customHeight="1" x14ac:dyDescent="0.2">
      <c r="A67" s="60">
        <v>60</v>
      </c>
      <c r="B67" s="64" t="s">
        <v>121</v>
      </c>
      <c r="C67" s="50" t="s">
        <v>122</v>
      </c>
      <c r="D67" s="60">
        <f t="shared" si="2"/>
        <v>27713524.494156249</v>
      </c>
      <c r="E67" s="60">
        <v>26640163</v>
      </c>
      <c r="F67" s="60">
        <v>1073361.49415625</v>
      </c>
      <c r="G67" s="60"/>
      <c r="H67" s="60">
        <v>0</v>
      </c>
      <c r="I67" s="60"/>
    </row>
    <row r="68" spans="1:9" ht="11.25" customHeight="1" x14ac:dyDescent="0.2">
      <c r="A68" s="60">
        <v>61</v>
      </c>
      <c r="B68" s="63" t="s">
        <v>123</v>
      </c>
      <c r="C68" s="49" t="s">
        <v>124</v>
      </c>
      <c r="D68" s="60">
        <f t="shared" si="2"/>
        <v>36064014.98052083</v>
      </c>
      <c r="E68" s="60">
        <v>32486144</v>
      </c>
      <c r="F68" s="60">
        <v>3577870.9805208333</v>
      </c>
      <c r="G68" s="60"/>
      <c r="H68" s="60">
        <v>0</v>
      </c>
      <c r="I68" s="60"/>
    </row>
    <row r="69" spans="1:9" ht="11.25" customHeight="1" x14ac:dyDescent="0.2">
      <c r="A69" s="60">
        <v>62</v>
      </c>
      <c r="B69" s="57" t="s">
        <v>125</v>
      </c>
      <c r="C69" s="49" t="s">
        <v>126</v>
      </c>
      <c r="D69" s="60">
        <f t="shared" si="2"/>
        <v>16482021.984416667</v>
      </c>
      <c r="E69" s="60">
        <v>13619725</v>
      </c>
      <c r="F69" s="60">
        <v>2862296.9844166664</v>
      </c>
      <c r="G69" s="60"/>
      <c r="H69" s="60">
        <v>0</v>
      </c>
      <c r="I69" s="60"/>
    </row>
    <row r="70" spans="1:9" ht="27.75" customHeight="1" x14ac:dyDescent="0.2">
      <c r="A70" s="60">
        <v>63</v>
      </c>
      <c r="B70" s="63" t="s">
        <v>127</v>
      </c>
      <c r="C70" s="49" t="s">
        <v>128</v>
      </c>
      <c r="D70" s="60">
        <f t="shared" si="2"/>
        <v>0</v>
      </c>
      <c r="E70" s="60">
        <v>0</v>
      </c>
      <c r="F70" s="60">
        <v>0</v>
      </c>
      <c r="G70" s="60"/>
      <c r="H70" s="60">
        <v>0</v>
      </c>
      <c r="I70" s="60"/>
    </row>
    <row r="71" spans="1:9" ht="24" customHeight="1" x14ac:dyDescent="0.2">
      <c r="A71" s="60">
        <v>64</v>
      </c>
      <c r="B71" s="63" t="s">
        <v>129</v>
      </c>
      <c r="C71" s="49" t="s">
        <v>130</v>
      </c>
      <c r="D71" s="60">
        <f t="shared" si="2"/>
        <v>0</v>
      </c>
      <c r="E71" s="60">
        <v>0</v>
      </c>
      <c r="F71" s="60">
        <v>0</v>
      </c>
      <c r="G71" s="60"/>
      <c r="H71" s="60">
        <v>0</v>
      </c>
      <c r="I71" s="60"/>
    </row>
    <row r="72" spans="1:9" x14ac:dyDescent="0.2">
      <c r="A72" s="60">
        <v>65</v>
      </c>
      <c r="B72" s="63" t="s">
        <v>131</v>
      </c>
      <c r="C72" s="49" t="s">
        <v>132</v>
      </c>
      <c r="D72" s="60">
        <f t="shared" si="2"/>
        <v>33597098</v>
      </c>
      <c r="E72" s="60">
        <v>33597098</v>
      </c>
      <c r="F72" s="60">
        <v>0</v>
      </c>
      <c r="G72" s="60"/>
      <c r="H72" s="60">
        <v>0</v>
      </c>
      <c r="I72" s="60"/>
    </row>
    <row r="73" spans="1:9" x14ac:dyDescent="0.2">
      <c r="A73" s="60">
        <v>66</v>
      </c>
      <c r="B73" s="63" t="s">
        <v>133</v>
      </c>
      <c r="C73" s="49" t="s">
        <v>134</v>
      </c>
      <c r="D73" s="60">
        <f t="shared" ref="D73:D136" si="3">E73+F73+G73+H73+I73</f>
        <v>19119573</v>
      </c>
      <c r="E73" s="60">
        <v>19119573</v>
      </c>
      <c r="F73" s="60">
        <v>0</v>
      </c>
      <c r="G73" s="60"/>
      <c r="H73" s="60">
        <v>0</v>
      </c>
      <c r="I73" s="60"/>
    </row>
    <row r="74" spans="1:9" x14ac:dyDescent="0.2">
      <c r="A74" s="60">
        <v>67</v>
      </c>
      <c r="B74" s="63" t="s">
        <v>135</v>
      </c>
      <c r="C74" s="49" t="s">
        <v>136</v>
      </c>
      <c r="D74" s="60">
        <f t="shared" si="3"/>
        <v>78804491</v>
      </c>
      <c r="E74" s="60">
        <v>17658323</v>
      </c>
      <c r="F74" s="60">
        <v>0</v>
      </c>
      <c r="G74" s="60"/>
      <c r="H74" s="60">
        <v>61146168</v>
      </c>
      <c r="I74" s="60"/>
    </row>
    <row r="75" spans="1:9" x14ac:dyDescent="0.2">
      <c r="A75" s="60">
        <v>68</v>
      </c>
      <c r="B75" s="63" t="s">
        <v>137</v>
      </c>
      <c r="C75" s="49" t="s">
        <v>138</v>
      </c>
      <c r="D75" s="60">
        <f t="shared" si="3"/>
        <v>13358392</v>
      </c>
      <c r="E75" s="60">
        <v>13358392</v>
      </c>
      <c r="F75" s="60">
        <v>0</v>
      </c>
      <c r="G75" s="60"/>
      <c r="H75" s="60">
        <v>0</v>
      </c>
      <c r="I75" s="60"/>
    </row>
    <row r="76" spans="1:9" x14ac:dyDescent="0.2">
      <c r="A76" s="60">
        <v>69</v>
      </c>
      <c r="B76" s="63" t="s">
        <v>139</v>
      </c>
      <c r="C76" s="49" t="s">
        <v>140</v>
      </c>
      <c r="D76" s="60">
        <f t="shared" si="3"/>
        <v>37006586</v>
      </c>
      <c r="E76" s="60">
        <v>36853404</v>
      </c>
      <c r="F76" s="60">
        <v>0</v>
      </c>
      <c r="G76" s="60"/>
      <c r="H76" s="60">
        <v>153182</v>
      </c>
      <c r="I76" s="60"/>
    </row>
    <row r="77" spans="1:9" x14ac:dyDescent="0.2">
      <c r="A77" s="60">
        <v>70</v>
      </c>
      <c r="B77" s="57" t="s">
        <v>141</v>
      </c>
      <c r="C77" s="49" t="s">
        <v>142</v>
      </c>
      <c r="D77" s="60">
        <f t="shared" si="3"/>
        <v>21907543</v>
      </c>
      <c r="E77" s="60">
        <v>21907543</v>
      </c>
      <c r="F77" s="60">
        <v>0</v>
      </c>
      <c r="G77" s="60"/>
      <c r="H77" s="60">
        <v>0</v>
      </c>
      <c r="I77" s="60"/>
    </row>
    <row r="78" spans="1:9" x14ac:dyDescent="0.2">
      <c r="A78" s="60">
        <v>71</v>
      </c>
      <c r="B78" s="63" t="s">
        <v>143</v>
      </c>
      <c r="C78" s="47" t="s">
        <v>144</v>
      </c>
      <c r="D78" s="60">
        <f t="shared" si="3"/>
        <v>21139882</v>
      </c>
      <c r="E78" s="60">
        <v>21139882</v>
      </c>
      <c r="F78" s="60">
        <v>0</v>
      </c>
      <c r="G78" s="60"/>
      <c r="H78" s="60">
        <v>0</v>
      </c>
      <c r="I78" s="60"/>
    </row>
    <row r="79" spans="1:9" x14ac:dyDescent="0.2">
      <c r="A79" s="60">
        <v>72</v>
      </c>
      <c r="B79" s="57" t="s">
        <v>145</v>
      </c>
      <c r="C79" s="49" t="s">
        <v>146</v>
      </c>
      <c r="D79" s="60">
        <f t="shared" si="3"/>
        <v>11375852</v>
      </c>
      <c r="E79" s="60">
        <v>11375852</v>
      </c>
      <c r="F79" s="60">
        <v>0</v>
      </c>
      <c r="G79" s="60"/>
      <c r="H79" s="60">
        <v>0</v>
      </c>
      <c r="I79" s="60"/>
    </row>
    <row r="80" spans="1:9" x14ac:dyDescent="0.2">
      <c r="A80" s="60">
        <v>73</v>
      </c>
      <c r="B80" s="63" t="s">
        <v>147</v>
      </c>
      <c r="C80" s="49" t="s">
        <v>148</v>
      </c>
      <c r="D80" s="60">
        <f t="shared" si="3"/>
        <v>38677392</v>
      </c>
      <c r="E80" s="60">
        <v>38566990</v>
      </c>
      <c r="F80" s="60">
        <v>0</v>
      </c>
      <c r="G80" s="60"/>
      <c r="H80" s="60">
        <v>110402</v>
      </c>
      <c r="I80" s="60"/>
    </row>
    <row r="81" spans="1:9" x14ac:dyDescent="0.2">
      <c r="A81" s="60">
        <v>74</v>
      </c>
      <c r="B81" s="57" t="s">
        <v>149</v>
      </c>
      <c r="C81" s="49" t="s">
        <v>150</v>
      </c>
      <c r="D81" s="60">
        <f t="shared" si="3"/>
        <v>20406984</v>
      </c>
      <c r="E81" s="60">
        <v>20406984</v>
      </c>
      <c r="F81" s="60">
        <v>0</v>
      </c>
      <c r="G81" s="60"/>
      <c r="H81" s="60">
        <v>0</v>
      </c>
      <c r="I81" s="60"/>
    </row>
    <row r="82" spans="1:9" x14ac:dyDescent="0.2">
      <c r="A82" s="60">
        <v>75</v>
      </c>
      <c r="B82" s="57" t="s">
        <v>151</v>
      </c>
      <c r="C82" s="49" t="s">
        <v>152</v>
      </c>
      <c r="D82" s="60">
        <f t="shared" si="3"/>
        <v>17472747</v>
      </c>
      <c r="E82" s="60">
        <v>17472747</v>
      </c>
      <c r="F82" s="60">
        <v>0</v>
      </c>
      <c r="G82" s="60"/>
      <c r="H82" s="60">
        <v>0</v>
      </c>
      <c r="I82" s="60"/>
    </row>
    <row r="83" spans="1:9" ht="24" x14ac:dyDescent="0.2">
      <c r="A83" s="60">
        <v>76</v>
      </c>
      <c r="B83" s="65" t="s">
        <v>153</v>
      </c>
      <c r="C83" s="52" t="s">
        <v>154</v>
      </c>
      <c r="D83" s="60">
        <f t="shared" si="3"/>
        <v>0</v>
      </c>
      <c r="E83" s="60">
        <v>0</v>
      </c>
      <c r="F83" s="60">
        <v>0</v>
      </c>
      <c r="G83" s="60"/>
      <c r="H83" s="60">
        <v>0</v>
      </c>
      <c r="I83" s="60"/>
    </row>
    <row r="84" spans="1:9" ht="24" x14ac:dyDescent="0.2">
      <c r="A84" s="60">
        <v>77</v>
      </c>
      <c r="B84" s="63" t="s">
        <v>155</v>
      </c>
      <c r="C84" s="49" t="s">
        <v>156</v>
      </c>
      <c r="D84" s="60">
        <f t="shared" si="3"/>
        <v>0</v>
      </c>
      <c r="E84" s="60">
        <v>0</v>
      </c>
      <c r="F84" s="60">
        <v>0</v>
      </c>
      <c r="G84" s="60"/>
      <c r="H84" s="60">
        <v>0</v>
      </c>
      <c r="I84" s="60"/>
    </row>
    <row r="85" spans="1:9" ht="24" x14ac:dyDescent="0.2">
      <c r="A85" s="60">
        <v>78</v>
      </c>
      <c r="B85" s="63" t="s">
        <v>157</v>
      </c>
      <c r="C85" s="49" t="s">
        <v>158</v>
      </c>
      <c r="D85" s="60">
        <f t="shared" si="3"/>
        <v>0</v>
      </c>
      <c r="E85" s="60">
        <v>0</v>
      </c>
      <c r="F85" s="60">
        <v>0</v>
      </c>
      <c r="G85" s="60"/>
      <c r="H85" s="60">
        <v>0</v>
      </c>
      <c r="I85" s="60"/>
    </row>
    <row r="86" spans="1:9" ht="24" x14ac:dyDescent="0.2">
      <c r="A86" s="60">
        <v>79</v>
      </c>
      <c r="B86" s="63" t="s">
        <v>159</v>
      </c>
      <c r="C86" s="49" t="s">
        <v>160</v>
      </c>
      <c r="D86" s="60">
        <f t="shared" si="3"/>
        <v>0</v>
      </c>
      <c r="E86" s="60">
        <v>0</v>
      </c>
      <c r="F86" s="60">
        <v>0</v>
      </c>
      <c r="G86" s="60"/>
      <c r="H86" s="60">
        <v>0</v>
      </c>
      <c r="I86" s="60"/>
    </row>
    <row r="87" spans="1:9" ht="24" x14ac:dyDescent="0.2">
      <c r="A87" s="60">
        <v>80</v>
      </c>
      <c r="B87" s="63" t="s">
        <v>161</v>
      </c>
      <c r="C87" s="49" t="s">
        <v>162</v>
      </c>
      <c r="D87" s="60">
        <f t="shared" si="3"/>
        <v>0</v>
      </c>
      <c r="E87" s="60">
        <v>0</v>
      </c>
      <c r="F87" s="60">
        <v>0</v>
      </c>
      <c r="G87" s="60"/>
      <c r="H87" s="60">
        <v>0</v>
      </c>
      <c r="I87" s="60"/>
    </row>
    <row r="88" spans="1:9" ht="24" x14ac:dyDescent="0.2">
      <c r="A88" s="60">
        <v>81</v>
      </c>
      <c r="B88" s="63" t="s">
        <v>163</v>
      </c>
      <c r="C88" s="49" t="s">
        <v>164</v>
      </c>
      <c r="D88" s="60">
        <f t="shared" si="3"/>
        <v>0</v>
      </c>
      <c r="E88" s="60">
        <v>0</v>
      </c>
      <c r="F88" s="60">
        <v>0</v>
      </c>
      <c r="G88" s="60"/>
      <c r="H88" s="60">
        <v>0</v>
      </c>
      <c r="I88" s="60"/>
    </row>
    <row r="89" spans="1:9" ht="24" x14ac:dyDescent="0.2">
      <c r="A89" s="60">
        <v>82</v>
      </c>
      <c r="B89" s="63" t="s">
        <v>165</v>
      </c>
      <c r="C89" s="49" t="s">
        <v>166</v>
      </c>
      <c r="D89" s="60">
        <f t="shared" si="3"/>
        <v>0</v>
      </c>
      <c r="E89" s="60">
        <v>0</v>
      </c>
      <c r="F89" s="60">
        <v>0</v>
      </c>
      <c r="G89" s="60"/>
      <c r="H89" s="60">
        <v>0</v>
      </c>
      <c r="I89" s="60"/>
    </row>
    <row r="90" spans="1:9" ht="14.25" customHeight="1" x14ac:dyDescent="0.2">
      <c r="A90" s="60">
        <v>83</v>
      </c>
      <c r="B90" s="57" t="s">
        <v>167</v>
      </c>
      <c r="C90" s="49" t="s">
        <v>168</v>
      </c>
      <c r="D90" s="60">
        <f t="shared" si="3"/>
        <v>35699803</v>
      </c>
      <c r="E90" s="60">
        <v>35699803</v>
      </c>
      <c r="F90" s="60">
        <v>0</v>
      </c>
      <c r="G90" s="60"/>
      <c r="H90" s="60">
        <v>0</v>
      </c>
      <c r="I90" s="60"/>
    </row>
    <row r="91" spans="1:9" x14ac:dyDescent="0.2">
      <c r="A91" s="60">
        <v>84</v>
      </c>
      <c r="B91" s="63" t="s">
        <v>169</v>
      </c>
      <c r="C91" s="49" t="s">
        <v>170</v>
      </c>
      <c r="D91" s="60">
        <f t="shared" si="3"/>
        <v>30142966.559340917</v>
      </c>
      <c r="E91" s="60">
        <v>23409544</v>
      </c>
      <c r="F91" s="60">
        <v>6733422.5593409166</v>
      </c>
      <c r="G91" s="60"/>
      <c r="H91" s="60">
        <v>0</v>
      </c>
      <c r="I91" s="60"/>
    </row>
    <row r="92" spans="1:9" x14ac:dyDescent="0.2">
      <c r="A92" s="60">
        <v>85</v>
      </c>
      <c r="B92" s="57" t="s">
        <v>171</v>
      </c>
      <c r="C92" s="49" t="s">
        <v>172</v>
      </c>
      <c r="D92" s="60">
        <f t="shared" si="3"/>
        <v>5151815</v>
      </c>
      <c r="E92" s="60">
        <v>5151815</v>
      </c>
      <c r="F92" s="60">
        <v>0</v>
      </c>
      <c r="G92" s="60"/>
      <c r="H92" s="60">
        <v>0</v>
      </c>
      <c r="I92" s="60"/>
    </row>
    <row r="93" spans="1:9" x14ac:dyDescent="0.2">
      <c r="A93" s="60">
        <v>86</v>
      </c>
      <c r="B93" s="64" t="s">
        <v>173</v>
      </c>
      <c r="C93" s="50" t="s">
        <v>174</v>
      </c>
      <c r="D93" s="60">
        <f t="shared" si="3"/>
        <v>10624070</v>
      </c>
      <c r="E93" s="60">
        <v>10624070</v>
      </c>
      <c r="F93" s="60">
        <v>0</v>
      </c>
      <c r="G93" s="60"/>
      <c r="H93" s="60">
        <v>0</v>
      </c>
      <c r="I93" s="60"/>
    </row>
    <row r="94" spans="1:9" x14ac:dyDescent="0.2">
      <c r="A94" s="60">
        <v>87</v>
      </c>
      <c r="B94" s="63" t="s">
        <v>175</v>
      </c>
      <c r="C94" s="49" t="s">
        <v>176</v>
      </c>
      <c r="D94" s="60">
        <f t="shared" si="3"/>
        <v>20480987.488202523</v>
      </c>
      <c r="E94" s="60">
        <v>10801611</v>
      </c>
      <c r="F94" s="60">
        <v>9679376.4882025234</v>
      </c>
      <c r="G94" s="60"/>
      <c r="H94" s="60">
        <v>0</v>
      </c>
      <c r="I94" s="60"/>
    </row>
    <row r="95" spans="1:9" x14ac:dyDescent="0.2">
      <c r="A95" s="60">
        <v>88</v>
      </c>
      <c r="B95" s="63" t="s">
        <v>177</v>
      </c>
      <c r="C95" s="49" t="s">
        <v>178</v>
      </c>
      <c r="D95" s="60">
        <f t="shared" si="3"/>
        <v>106431956.50942703</v>
      </c>
      <c r="E95" s="60">
        <v>76429875</v>
      </c>
      <c r="F95" s="60">
        <v>6954990.5094270259</v>
      </c>
      <c r="G95" s="60"/>
      <c r="H95" s="60">
        <v>23047091</v>
      </c>
      <c r="I95" s="60"/>
    </row>
    <row r="96" spans="1:9" ht="13.5" customHeight="1" x14ac:dyDescent="0.2">
      <c r="A96" s="60">
        <v>89</v>
      </c>
      <c r="B96" s="64" t="s">
        <v>179</v>
      </c>
      <c r="C96" s="50" t="s">
        <v>180</v>
      </c>
      <c r="D96" s="60">
        <f t="shared" si="3"/>
        <v>24514894.933114998</v>
      </c>
      <c r="E96" s="60">
        <v>18504072</v>
      </c>
      <c r="F96" s="60">
        <v>6010822.9331149999</v>
      </c>
      <c r="G96" s="60"/>
      <c r="H96" s="60">
        <v>0</v>
      </c>
      <c r="I96" s="60"/>
    </row>
    <row r="97" spans="1:9" ht="14.25" customHeight="1" x14ac:dyDescent="0.2">
      <c r="A97" s="60">
        <v>90</v>
      </c>
      <c r="B97" s="63" t="s">
        <v>181</v>
      </c>
      <c r="C97" s="49" t="s">
        <v>182</v>
      </c>
      <c r="D97" s="60">
        <f t="shared" si="3"/>
        <v>23245862</v>
      </c>
      <c r="E97" s="60">
        <v>21087311</v>
      </c>
      <c r="F97" s="60">
        <v>0</v>
      </c>
      <c r="G97" s="60"/>
      <c r="H97" s="60">
        <v>2158551</v>
      </c>
      <c r="I97" s="60"/>
    </row>
    <row r="98" spans="1:9" x14ac:dyDescent="0.2">
      <c r="A98" s="60">
        <v>91</v>
      </c>
      <c r="B98" s="64" t="s">
        <v>183</v>
      </c>
      <c r="C98" s="50" t="s">
        <v>184</v>
      </c>
      <c r="D98" s="60">
        <f t="shared" si="3"/>
        <v>6695675</v>
      </c>
      <c r="E98" s="60">
        <v>6695675</v>
      </c>
      <c r="F98" s="60">
        <v>0</v>
      </c>
      <c r="G98" s="60"/>
      <c r="H98" s="60">
        <v>0</v>
      </c>
      <c r="I98" s="60"/>
    </row>
    <row r="99" spans="1:9" x14ac:dyDescent="0.2">
      <c r="A99" s="60">
        <v>92</v>
      </c>
      <c r="B99" s="63" t="s">
        <v>185</v>
      </c>
      <c r="C99" s="49" t="s">
        <v>186</v>
      </c>
      <c r="D99" s="60">
        <f t="shared" si="3"/>
        <v>0</v>
      </c>
      <c r="E99" s="60">
        <v>0</v>
      </c>
      <c r="F99" s="60">
        <v>0</v>
      </c>
      <c r="G99" s="60"/>
      <c r="H99" s="60">
        <v>0</v>
      </c>
      <c r="I99" s="60"/>
    </row>
    <row r="100" spans="1:9" ht="15.75" customHeight="1" x14ac:dyDescent="0.2">
      <c r="A100" s="60">
        <v>93</v>
      </c>
      <c r="B100" s="57" t="s">
        <v>187</v>
      </c>
      <c r="C100" s="49" t="s">
        <v>188</v>
      </c>
      <c r="D100" s="60">
        <f t="shared" si="3"/>
        <v>165541</v>
      </c>
      <c r="E100" s="60">
        <v>0</v>
      </c>
      <c r="F100" s="60">
        <v>117365</v>
      </c>
      <c r="G100" s="60"/>
      <c r="H100" s="60">
        <v>48176</v>
      </c>
      <c r="I100" s="60"/>
    </row>
    <row r="101" spans="1:9" ht="24" x14ac:dyDescent="0.2">
      <c r="A101" s="60">
        <v>94</v>
      </c>
      <c r="B101" s="63" t="s">
        <v>189</v>
      </c>
      <c r="C101" s="47" t="s">
        <v>190</v>
      </c>
      <c r="D101" s="60">
        <f t="shared" si="3"/>
        <v>0</v>
      </c>
      <c r="E101" s="60">
        <v>0</v>
      </c>
      <c r="F101" s="60">
        <v>0</v>
      </c>
      <c r="G101" s="60"/>
      <c r="H101" s="60">
        <v>0</v>
      </c>
      <c r="I101" s="60"/>
    </row>
    <row r="102" spans="1:9" x14ac:dyDescent="0.2">
      <c r="A102" s="60">
        <v>95</v>
      </c>
      <c r="B102" s="63" t="s">
        <v>191</v>
      </c>
      <c r="C102" s="50" t="s">
        <v>192</v>
      </c>
      <c r="D102" s="60">
        <f t="shared" si="3"/>
        <v>1707088</v>
      </c>
      <c r="E102" s="60">
        <v>1707088</v>
      </c>
      <c r="F102" s="60">
        <v>0</v>
      </c>
      <c r="G102" s="60"/>
      <c r="H102" s="60">
        <v>0</v>
      </c>
      <c r="I102" s="60"/>
    </row>
    <row r="103" spans="1:9" x14ac:dyDescent="0.2">
      <c r="A103" s="60">
        <v>96</v>
      </c>
      <c r="B103" s="57" t="s">
        <v>193</v>
      </c>
      <c r="C103" s="49" t="s">
        <v>194</v>
      </c>
      <c r="D103" s="60">
        <f t="shared" si="3"/>
        <v>15456055.552254941</v>
      </c>
      <c r="E103" s="60">
        <v>11669107</v>
      </c>
      <c r="F103" s="60">
        <v>3786948.5522549413</v>
      </c>
      <c r="G103" s="60"/>
      <c r="H103" s="60">
        <v>0</v>
      </c>
      <c r="I103" s="60"/>
    </row>
    <row r="104" spans="1:9" x14ac:dyDescent="0.2">
      <c r="A104" s="60">
        <v>97</v>
      </c>
      <c r="B104" s="63" t="s">
        <v>195</v>
      </c>
      <c r="C104" s="53" t="s">
        <v>196</v>
      </c>
      <c r="D104" s="60">
        <f t="shared" si="3"/>
        <v>9647835</v>
      </c>
      <c r="E104" s="60">
        <v>9647835</v>
      </c>
      <c r="F104" s="60">
        <v>0</v>
      </c>
      <c r="G104" s="60"/>
      <c r="H104" s="60">
        <v>0</v>
      </c>
      <c r="I104" s="60"/>
    </row>
    <row r="105" spans="1:9" x14ac:dyDescent="0.2">
      <c r="A105" s="60">
        <v>98</v>
      </c>
      <c r="B105" s="57" t="s">
        <v>197</v>
      </c>
      <c r="C105" s="49" t="s">
        <v>198</v>
      </c>
      <c r="D105" s="60">
        <f t="shared" si="3"/>
        <v>11679692</v>
      </c>
      <c r="E105" s="60">
        <v>11679692</v>
      </c>
      <c r="F105" s="60">
        <v>0</v>
      </c>
      <c r="G105" s="60"/>
      <c r="H105" s="60">
        <v>0</v>
      </c>
      <c r="I105" s="60"/>
    </row>
    <row r="106" spans="1:9" x14ac:dyDescent="0.2">
      <c r="A106" s="60">
        <v>99</v>
      </c>
      <c r="B106" s="57" t="s">
        <v>199</v>
      </c>
      <c r="C106" s="49" t="s">
        <v>200</v>
      </c>
      <c r="D106" s="60">
        <f t="shared" si="3"/>
        <v>20507061</v>
      </c>
      <c r="E106" s="60">
        <v>20507061</v>
      </c>
      <c r="F106" s="60">
        <v>0</v>
      </c>
      <c r="G106" s="60"/>
      <c r="H106" s="60">
        <v>0</v>
      </c>
      <c r="I106" s="60"/>
    </row>
    <row r="107" spans="1:9" x14ac:dyDescent="0.2">
      <c r="A107" s="60">
        <v>100</v>
      </c>
      <c r="B107" s="63" t="s">
        <v>201</v>
      </c>
      <c r="C107" s="50" t="s">
        <v>202</v>
      </c>
      <c r="D107" s="60">
        <f t="shared" si="3"/>
        <v>14170438</v>
      </c>
      <c r="E107" s="60">
        <v>14170438</v>
      </c>
      <c r="F107" s="60">
        <v>0</v>
      </c>
      <c r="G107" s="60"/>
      <c r="H107" s="60">
        <v>0</v>
      </c>
      <c r="I107" s="60"/>
    </row>
    <row r="108" spans="1:9" x14ac:dyDescent="0.2">
      <c r="A108" s="60">
        <v>101</v>
      </c>
      <c r="B108" s="63" t="s">
        <v>203</v>
      </c>
      <c r="C108" s="47" t="s">
        <v>204</v>
      </c>
      <c r="D108" s="60">
        <f t="shared" si="3"/>
        <v>16509503</v>
      </c>
      <c r="E108" s="60">
        <v>16509503</v>
      </c>
      <c r="F108" s="60">
        <v>0</v>
      </c>
      <c r="G108" s="60"/>
      <c r="H108" s="60">
        <v>0</v>
      </c>
      <c r="I108" s="60"/>
    </row>
    <row r="109" spans="1:9" x14ac:dyDescent="0.2">
      <c r="A109" s="60">
        <v>102</v>
      </c>
      <c r="B109" s="63" t="s">
        <v>205</v>
      </c>
      <c r="C109" s="47" t="s">
        <v>206</v>
      </c>
      <c r="D109" s="60">
        <f t="shared" si="3"/>
        <v>26157579</v>
      </c>
      <c r="E109" s="60">
        <v>26157579</v>
      </c>
      <c r="F109" s="60">
        <v>0</v>
      </c>
      <c r="G109" s="60"/>
      <c r="H109" s="60">
        <v>0</v>
      </c>
      <c r="I109" s="60"/>
    </row>
    <row r="110" spans="1:9" x14ac:dyDescent="0.2">
      <c r="A110" s="60">
        <v>103</v>
      </c>
      <c r="B110" s="63" t="s">
        <v>207</v>
      </c>
      <c r="C110" s="47" t="s">
        <v>208</v>
      </c>
      <c r="D110" s="60">
        <f t="shared" si="3"/>
        <v>28705460</v>
      </c>
      <c r="E110" s="60">
        <v>28705460</v>
      </c>
      <c r="F110" s="60">
        <v>0</v>
      </c>
      <c r="G110" s="60"/>
      <c r="H110" s="60">
        <v>0</v>
      </c>
      <c r="I110" s="60"/>
    </row>
    <row r="111" spans="1:9" x14ac:dyDescent="0.2">
      <c r="A111" s="60">
        <v>104</v>
      </c>
      <c r="B111" s="57" t="s">
        <v>209</v>
      </c>
      <c r="C111" s="49" t="s">
        <v>210</v>
      </c>
      <c r="D111" s="60">
        <f t="shared" si="3"/>
        <v>8150405</v>
      </c>
      <c r="E111" s="60">
        <v>8150405</v>
      </c>
      <c r="F111" s="60">
        <v>0</v>
      </c>
      <c r="G111" s="60"/>
      <c r="H111" s="60">
        <v>0</v>
      </c>
      <c r="I111" s="60"/>
    </row>
    <row r="112" spans="1:9" x14ac:dyDescent="0.2">
      <c r="A112" s="60">
        <v>105</v>
      </c>
      <c r="B112" s="64" t="s">
        <v>211</v>
      </c>
      <c r="C112" s="50" t="s">
        <v>212</v>
      </c>
      <c r="D112" s="60">
        <f t="shared" si="3"/>
        <v>15255892</v>
      </c>
      <c r="E112" s="60">
        <v>15255892</v>
      </c>
      <c r="F112" s="60">
        <v>0</v>
      </c>
      <c r="G112" s="60"/>
      <c r="H112" s="60">
        <v>0</v>
      </c>
      <c r="I112" s="60"/>
    </row>
    <row r="113" spans="1:9" x14ac:dyDescent="0.2">
      <c r="A113" s="60">
        <v>106</v>
      </c>
      <c r="B113" s="63" t="s">
        <v>213</v>
      </c>
      <c r="C113" s="47" t="s">
        <v>214</v>
      </c>
      <c r="D113" s="60">
        <f t="shared" si="3"/>
        <v>15649705</v>
      </c>
      <c r="E113" s="60">
        <v>15649705</v>
      </c>
      <c r="F113" s="60">
        <v>0</v>
      </c>
      <c r="G113" s="60"/>
      <c r="H113" s="60">
        <v>0</v>
      </c>
      <c r="I113" s="60"/>
    </row>
    <row r="114" spans="1:9" x14ac:dyDescent="0.2">
      <c r="A114" s="60">
        <v>107</v>
      </c>
      <c r="B114" s="63" t="s">
        <v>215</v>
      </c>
      <c r="C114" s="47" t="s">
        <v>216</v>
      </c>
      <c r="D114" s="60">
        <f t="shared" si="3"/>
        <v>18990500.908260334</v>
      </c>
      <c r="E114" s="60">
        <v>17005332</v>
      </c>
      <c r="F114" s="60">
        <v>619296.90826033335</v>
      </c>
      <c r="G114" s="60"/>
      <c r="H114" s="60">
        <v>1365872</v>
      </c>
      <c r="I114" s="60"/>
    </row>
    <row r="115" spans="1:9" x14ac:dyDescent="0.2">
      <c r="A115" s="60">
        <v>108</v>
      </c>
      <c r="B115" s="57" t="s">
        <v>217</v>
      </c>
      <c r="C115" s="49" t="s">
        <v>218</v>
      </c>
      <c r="D115" s="60">
        <f t="shared" si="3"/>
        <v>11886222</v>
      </c>
      <c r="E115" s="60">
        <v>11886222</v>
      </c>
      <c r="F115" s="60">
        <v>0</v>
      </c>
      <c r="G115" s="60"/>
      <c r="H115" s="60">
        <v>0</v>
      </c>
      <c r="I115" s="60"/>
    </row>
    <row r="116" spans="1:9" ht="12" customHeight="1" x14ac:dyDescent="0.2">
      <c r="A116" s="60">
        <v>109</v>
      </c>
      <c r="B116" s="57" t="s">
        <v>219</v>
      </c>
      <c r="C116" s="49" t="s">
        <v>220</v>
      </c>
      <c r="D116" s="60">
        <f t="shared" si="3"/>
        <v>17695877</v>
      </c>
      <c r="E116" s="60">
        <v>17695877</v>
      </c>
      <c r="F116" s="60">
        <v>0</v>
      </c>
      <c r="G116" s="60"/>
      <c r="H116" s="60">
        <v>0</v>
      </c>
      <c r="I116" s="60"/>
    </row>
    <row r="117" spans="1:9" x14ac:dyDescent="0.2">
      <c r="A117" s="60">
        <v>110</v>
      </c>
      <c r="B117" s="63" t="s">
        <v>221</v>
      </c>
      <c r="C117" s="47" t="s">
        <v>222</v>
      </c>
      <c r="D117" s="60">
        <f t="shared" si="3"/>
        <v>26151962</v>
      </c>
      <c r="E117" s="60">
        <v>26151962</v>
      </c>
      <c r="F117" s="60">
        <v>0</v>
      </c>
      <c r="G117" s="60"/>
      <c r="H117" s="60">
        <v>0</v>
      </c>
      <c r="I117" s="60"/>
    </row>
    <row r="118" spans="1:9" x14ac:dyDescent="0.2">
      <c r="A118" s="60">
        <v>111</v>
      </c>
      <c r="B118" s="63" t="s">
        <v>223</v>
      </c>
      <c r="C118" s="47" t="s">
        <v>224</v>
      </c>
      <c r="D118" s="60">
        <f t="shared" si="3"/>
        <v>13135264</v>
      </c>
      <c r="E118" s="60">
        <v>13135264</v>
      </c>
      <c r="F118" s="60">
        <v>0</v>
      </c>
      <c r="G118" s="60"/>
      <c r="H118" s="60">
        <v>0</v>
      </c>
      <c r="I118" s="60"/>
    </row>
    <row r="119" spans="1:9" x14ac:dyDescent="0.2">
      <c r="A119" s="60">
        <v>112</v>
      </c>
      <c r="B119" s="63" t="s">
        <v>225</v>
      </c>
      <c r="C119" s="49" t="s">
        <v>226</v>
      </c>
      <c r="D119" s="60">
        <f t="shared" si="3"/>
        <v>0</v>
      </c>
      <c r="E119" s="60">
        <v>0</v>
      </c>
      <c r="F119" s="60">
        <v>0</v>
      </c>
      <c r="G119" s="60"/>
      <c r="H119" s="60">
        <v>0</v>
      </c>
      <c r="I119" s="60"/>
    </row>
    <row r="120" spans="1:9" x14ac:dyDescent="0.2">
      <c r="A120" s="60">
        <v>113</v>
      </c>
      <c r="B120" s="63" t="s">
        <v>227</v>
      </c>
      <c r="C120" s="47" t="s">
        <v>228</v>
      </c>
      <c r="D120" s="60">
        <f t="shared" si="3"/>
        <v>87670673</v>
      </c>
      <c r="E120" s="60">
        <v>0</v>
      </c>
      <c r="F120" s="60">
        <v>0</v>
      </c>
      <c r="G120" s="60">
        <v>87670673</v>
      </c>
      <c r="H120" s="60">
        <v>0</v>
      </c>
      <c r="I120" s="60"/>
    </row>
    <row r="121" spans="1:9" x14ac:dyDescent="0.2">
      <c r="A121" s="60">
        <v>114</v>
      </c>
      <c r="B121" s="57" t="s">
        <v>229</v>
      </c>
      <c r="C121" s="49" t="s">
        <v>230</v>
      </c>
      <c r="D121" s="60">
        <f t="shared" si="3"/>
        <v>0</v>
      </c>
      <c r="E121" s="60">
        <v>0</v>
      </c>
      <c r="F121" s="60">
        <v>0</v>
      </c>
      <c r="G121" s="60"/>
      <c r="H121" s="60">
        <v>0</v>
      </c>
      <c r="I121" s="60"/>
    </row>
    <row r="122" spans="1:9" ht="13.5" customHeight="1" x14ac:dyDescent="0.2">
      <c r="A122" s="60">
        <v>115</v>
      </c>
      <c r="B122" s="57" t="s">
        <v>231</v>
      </c>
      <c r="C122" s="49" t="s">
        <v>232</v>
      </c>
      <c r="D122" s="60">
        <f t="shared" si="3"/>
        <v>800739</v>
      </c>
      <c r="E122" s="60">
        <v>800739</v>
      </c>
      <c r="F122" s="60">
        <v>0</v>
      </c>
      <c r="G122" s="60"/>
      <c r="H122" s="60">
        <v>0</v>
      </c>
      <c r="I122" s="60"/>
    </row>
    <row r="123" spans="1:9" x14ac:dyDescent="0.2">
      <c r="A123" s="60">
        <v>116</v>
      </c>
      <c r="B123" s="57" t="s">
        <v>233</v>
      </c>
      <c r="C123" s="49" t="s">
        <v>234</v>
      </c>
      <c r="D123" s="60">
        <f t="shared" si="3"/>
        <v>230947</v>
      </c>
      <c r="E123" s="60">
        <v>230947</v>
      </c>
      <c r="F123" s="60">
        <v>0</v>
      </c>
      <c r="G123" s="60"/>
      <c r="H123" s="60">
        <v>0</v>
      </c>
      <c r="I123" s="60"/>
    </row>
    <row r="124" spans="1:9" ht="24" x14ac:dyDescent="0.2">
      <c r="A124" s="60">
        <v>117</v>
      </c>
      <c r="B124" s="57" t="s">
        <v>235</v>
      </c>
      <c r="C124" s="49" t="s">
        <v>236</v>
      </c>
      <c r="D124" s="60">
        <f t="shared" si="3"/>
        <v>259215</v>
      </c>
      <c r="E124" s="60">
        <v>259215</v>
      </c>
      <c r="F124" s="60">
        <v>0</v>
      </c>
      <c r="G124" s="60"/>
      <c r="H124" s="60">
        <v>0</v>
      </c>
      <c r="I124" s="60"/>
    </row>
    <row r="125" spans="1:9" x14ac:dyDescent="0.2">
      <c r="A125" s="60">
        <v>118</v>
      </c>
      <c r="B125" s="57" t="s">
        <v>237</v>
      </c>
      <c r="C125" s="49" t="s">
        <v>238</v>
      </c>
      <c r="D125" s="60">
        <f t="shared" si="3"/>
        <v>0</v>
      </c>
      <c r="E125" s="60">
        <v>0</v>
      </c>
      <c r="F125" s="60">
        <v>0</v>
      </c>
      <c r="G125" s="60"/>
      <c r="H125" s="60">
        <v>0</v>
      </c>
      <c r="I125" s="60"/>
    </row>
    <row r="126" spans="1:9" ht="12.75" customHeight="1" x14ac:dyDescent="0.2">
      <c r="A126" s="60">
        <v>119</v>
      </c>
      <c r="B126" s="57" t="s">
        <v>239</v>
      </c>
      <c r="C126" s="49" t="s">
        <v>240</v>
      </c>
      <c r="D126" s="60">
        <f t="shared" si="3"/>
        <v>13005235</v>
      </c>
      <c r="E126" s="60">
        <v>13005235</v>
      </c>
      <c r="F126" s="60">
        <v>0</v>
      </c>
      <c r="G126" s="60"/>
      <c r="H126" s="60">
        <v>0</v>
      </c>
      <c r="I126" s="60"/>
    </row>
    <row r="127" spans="1:9" x14ac:dyDescent="0.2">
      <c r="A127" s="60">
        <v>120</v>
      </c>
      <c r="B127" s="59" t="s">
        <v>241</v>
      </c>
      <c r="C127" s="54" t="s">
        <v>242</v>
      </c>
      <c r="D127" s="60">
        <f t="shared" si="3"/>
        <v>0</v>
      </c>
      <c r="E127" s="60">
        <v>0</v>
      </c>
      <c r="F127" s="60">
        <v>0</v>
      </c>
      <c r="G127" s="60"/>
      <c r="H127" s="60">
        <v>0</v>
      </c>
      <c r="I127" s="60"/>
    </row>
    <row r="128" spans="1:9" x14ac:dyDescent="0.2">
      <c r="A128" s="60">
        <v>121</v>
      </c>
      <c r="B128" s="63" t="s">
        <v>243</v>
      </c>
      <c r="C128" s="47" t="s">
        <v>244</v>
      </c>
      <c r="D128" s="60">
        <f t="shared" si="3"/>
        <v>44343668</v>
      </c>
      <c r="E128" s="60">
        <v>0</v>
      </c>
      <c r="F128" s="60">
        <v>0</v>
      </c>
      <c r="G128" s="60">
        <v>32150317</v>
      </c>
      <c r="H128" s="60">
        <v>12193351</v>
      </c>
      <c r="I128" s="60"/>
    </row>
    <row r="129" spans="1:9" x14ac:dyDescent="0.2">
      <c r="A129" s="60">
        <v>122</v>
      </c>
      <c r="B129" s="57" t="s">
        <v>245</v>
      </c>
      <c r="C129" s="49" t="s">
        <v>246</v>
      </c>
      <c r="D129" s="60">
        <f t="shared" si="3"/>
        <v>0</v>
      </c>
      <c r="E129" s="60">
        <v>0</v>
      </c>
      <c r="F129" s="60">
        <v>0</v>
      </c>
      <c r="G129" s="60"/>
      <c r="H129" s="60">
        <v>0</v>
      </c>
      <c r="I129" s="60"/>
    </row>
    <row r="130" spans="1:9" ht="14.25" customHeight="1" x14ac:dyDescent="0.2">
      <c r="A130" s="60">
        <v>123</v>
      </c>
      <c r="B130" s="63" t="s">
        <v>247</v>
      </c>
      <c r="C130" s="49" t="s">
        <v>248</v>
      </c>
      <c r="D130" s="60">
        <f t="shared" si="3"/>
        <v>18987484</v>
      </c>
      <c r="E130" s="60">
        <v>0</v>
      </c>
      <c r="F130" s="60">
        <v>0</v>
      </c>
      <c r="G130" s="60">
        <v>18987484</v>
      </c>
      <c r="H130" s="60">
        <v>0</v>
      </c>
      <c r="I130" s="60"/>
    </row>
    <row r="131" spans="1:9" ht="24" x14ac:dyDescent="0.2">
      <c r="A131" s="60">
        <v>124</v>
      </c>
      <c r="B131" s="57" t="s">
        <v>249</v>
      </c>
      <c r="C131" s="49" t="s">
        <v>250</v>
      </c>
      <c r="D131" s="60">
        <f t="shared" si="3"/>
        <v>147950</v>
      </c>
      <c r="E131" s="60">
        <v>147950</v>
      </c>
      <c r="F131" s="60">
        <v>0</v>
      </c>
      <c r="G131" s="60"/>
      <c r="H131" s="60">
        <v>0</v>
      </c>
      <c r="I131" s="60"/>
    </row>
    <row r="132" spans="1:9" ht="21.75" customHeight="1" x14ac:dyDescent="0.2">
      <c r="A132" s="60">
        <v>125</v>
      </c>
      <c r="B132" s="57" t="s">
        <v>251</v>
      </c>
      <c r="C132" s="49" t="s">
        <v>252</v>
      </c>
      <c r="D132" s="60">
        <f t="shared" si="3"/>
        <v>0</v>
      </c>
      <c r="E132" s="60">
        <v>0</v>
      </c>
      <c r="F132" s="60">
        <v>0</v>
      </c>
      <c r="G132" s="60"/>
      <c r="H132" s="60">
        <v>0</v>
      </c>
      <c r="I132" s="60"/>
    </row>
    <row r="133" spans="1:9" x14ac:dyDescent="0.2">
      <c r="A133" s="60">
        <v>126</v>
      </c>
      <c r="B133" s="63" t="s">
        <v>253</v>
      </c>
      <c r="C133" s="49" t="s">
        <v>254</v>
      </c>
      <c r="D133" s="60">
        <f t="shared" si="3"/>
        <v>127142</v>
      </c>
      <c r="E133" s="60">
        <v>127142</v>
      </c>
      <c r="F133" s="60">
        <v>0</v>
      </c>
      <c r="G133" s="60"/>
      <c r="H133" s="60">
        <v>0</v>
      </c>
      <c r="I133" s="60"/>
    </row>
    <row r="134" spans="1:9" x14ac:dyDescent="0.2">
      <c r="A134" s="60">
        <v>127</v>
      </c>
      <c r="B134" s="64" t="s">
        <v>255</v>
      </c>
      <c r="C134" s="50" t="s">
        <v>256</v>
      </c>
      <c r="D134" s="60">
        <f t="shared" si="3"/>
        <v>0</v>
      </c>
      <c r="E134" s="60">
        <v>0</v>
      </c>
      <c r="F134" s="60">
        <v>0</v>
      </c>
      <c r="G134" s="60"/>
      <c r="H134" s="60">
        <v>0</v>
      </c>
      <c r="I134" s="60"/>
    </row>
    <row r="135" spans="1:9" x14ac:dyDescent="0.2">
      <c r="A135" s="60">
        <v>128</v>
      </c>
      <c r="B135" s="57" t="s">
        <v>257</v>
      </c>
      <c r="C135" s="49" t="s">
        <v>258</v>
      </c>
      <c r="D135" s="60">
        <f t="shared" si="3"/>
        <v>0</v>
      </c>
      <c r="E135" s="60">
        <v>0</v>
      </c>
      <c r="F135" s="60">
        <v>0</v>
      </c>
      <c r="G135" s="60"/>
      <c r="H135" s="60">
        <v>0</v>
      </c>
      <c r="I135" s="60"/>
    </row>
    <row r="136" spans="1:9" ht="12.75" customHeight="1" x14ac:dyDescent="0.2">
      <c r="A136" s="60">
        <v>129</v>
      </c>
      <c r="B136" s="63" t="s">
        <v>259</v>
      </c>
      <c r="C136" s="47" t="s">
        <v>260</v>
      </c>
      <c r="D136" s="60">
        <f t="shared" si="3"/>
        <v>0</v>
      </c>
      <c r="E136" s="60">
        <v>0</v>
      </c>
      <c r="F136" s="60">
        <v>0</v>
      </c>
      <c r="G136" s="60"/>
      <c r="H136" s="60">
        <v>0</v>
      </c>
      <c r="I136" s="60"/>
    </row>
    <row r="137" spans="1:9" x14ac:dyDescent="0.2">
      <c r="A137" s="60">
        <v>130</v>
      </c>
      <c r="B137" s="63" t="s">
        <v>261</v>
      </c>
      <c r="C137" s="47" t="s">
        <v>262</v>
      </c>
      <c r="D137" s="60">
        <f t="shared" ref="D137:D155" si="4">E137+F137+G137+H137+I137</f>
        <v>37198761</v>
      </c>
      <c r="E137" s="60">
        <v>0</v>
      </c>
      <c r="F137" s="60">
        <v>0</v>
      </c>
      <c r="G137" s="60">
        <v>37198761</v>
      </c>
      <c r="H137" s="60">
        <v>0</v>
      </c>
      <c r="I137" s="60"/>
    </row>
    <row r="138" spans="1:9" x14ac:dyDescent="0.2">
      <c r="A138" s="60">
        <v>131</v>
      </c>
      <c r="B138" s="57" t="s">
        <v>263</v>
      </c>
      <c r="C138" s="49" t="s">
        <v>264</v>
      </c>
      <c r="D138" s="60">
        <f t="shared" si="4"/>
        <v>0</v>
      </c>
      <c r="E138" s="60">
        <v>0</v>
      </c>
      <c r="F138" s="60">
        <v>0</v>
      </c>
      <c r="G138" s="60"/>
      <c r="H138" s="60">
        <v>0</v>
      </c>
      <c r="I138" s="60"/>
    </row>
    <row r="139" spans="1:9" x14ac:dyDescent="0.2">
      <c r="A139" s="60">
        <v>132</v>
      </c>
      <c r="B139" s="57" t="s">
        <v>265</v>
      </c>
      <c r="C139" s="49" t="s">
        <v>266</v>
      </c>
      <c r="D139" s="60">
        <f t="shared" si="4"/>
        <v>194862</v>
      </c>
      <c r="E139" s="60">
        <v>194862</v>
      </c>
      <c r="F139" s="60">
        <v>0</v>
      </c>
      <c r="G139" s="60"/>
      <c r="H139" s="60">
        <v>0</v>
      </c>
      <c r="I139" s="60"/>
    </row>
    <row r="140" spans="1:9" ht="13.5" customHeight="1" x14ac:dyDescent="0.2">
      <c r="A140" s="60">
        <v>133</v>
      </c>
      <c r="B140" s="57" t="s">
        <v>267</v>
      </c>
      <c r="C140" s="49" t="s">
        <v>268</v>
      </c>
      <c r="D140" s="60">
        <f t="shared" si="4"/>
        <v>35458653</v>
      </c>
      <c r="E140" s="60">
        <v>35458653</v>
      </c>
      <c r="F140" s="60">
        <v>0</v>
      </c>
      <c r="G140" s="60"/>
      <c r="H140" s="60">
        <v>0</v>
      </c>
      <c r="I140" s="60"/>
    </row>
    <row r="141" spans="1:9" x14ac:dyDescent="0.2">
      <c r="A141" s="60">
        <v>134</v>
      </c>
      <c r="B141" s="57" t="s">
        <v>269</v>
      </c>
      <c r="C141" s="49" t="s">
        <v>270</v>
      </c>
      <c r="D141" s="60">
        <f t="shared" si="4"/>
        <v>2218899796</v>
      </c>
      <c r="E141" s="60">
        <v>0</v>
      </c>
      <c r="F141" s="60">
        <v>0</v>
      </c>
      <c r="G141" s="60"/>
      <c r="H141" s="60">
        <v>2218899796</v>
      </c>
      <c r="I141" s="60"/>
    </row>
    <row r="142" spans="1:9" x14ac:dyDescent="0.2">
      <c r="A142" s="60">
        <v>135</v>
      </c>
      <c r="B142" s="57" t="s">
        <v>271</v>
      </c>
      <c r="C142" s="49" t="s">
        <v>272</v>
      </c>
      <c r="D142" s="60">
        <f t="shared" si="4"/>
        <v>4924958</v>
      </c>
      <c r="E142" s="60">
        <v>4924958</v>
      </c>
      <c r="F142" s="60">
        <v>0</v>
      </c>
      <c r="G142" s="60"/>
      <c r="H142" s="60">
        <v>0</v>
      </c>
      <c r="I142" s="60"/>
    </row>
    <row r="143" spans="1:9" x14ac:dyDescent="0.2">
      <c r="A143" s="60">
        <v>136</v>
      </c>
      <c r="B143" s="63" t="s">
        <v>273</v>
      </c>
      <c r="C143" s="47" t="s">
        <v>274</v>
      </c>
      <c r="D143" s="60">
        <f t="shared" si="4"/>
        <v>61546864.57666792</v>
      </c>
      <c r="E143" s="60">
        <v>21525207</v>
      </c>
      <c r="F143" s="60">
        <v>30555016.576667916</v>
      </c>
      <c r="G143" s="60"/>
      <c r="H143" s="60">
        <v>9466641</v>
      </c>
      <c r="I143" s="60"/>
    </row>
    <row r="144" spans="1:9" ht="10.5" customHeight="1" x14ac:dyDescent="0.2">
      <c r="A144" s="60">
        <v>137</v>
      </c>
      <c r="B144" s="57" t="s">
        <v>275</v>
      </c>
      <c r="C144" s="49" t="s">
        <v>276</v>
      </c>
      <c r="D144" s="60">
        <f t="shared" si="4"/>
        <v>239437300</v>
      </c>
      <c r="E144" s="60">
        <v>239437300</v>
      </c>
      <c r="F144" s="60">
        <v>0</v>
      </c>
      <c r="G144" s="60"/>
      <c r="H144" s="60">
        <v>0</v>
      </c>
      <c r="I144" s="60"/>
    </row>
    <row r="145" spans="1:9" x14ac:dyDescent="0.2">
      <c r="A145" s="60">
        <v>138</v>
      </c>
      <c r="B145" s="63" t="s">
        <v>277</v>
      </c>
      <c r="C145" s="49" t="s">
        <v>278</v>
      </c>
      <c r="D145" s="60">
        <f t="shared" si="4"/>
        <v>31009042</v>
      </c>
      <c r="E145" s="60">
        <v>31009042</v>
      </c>
      <c r="F145" s="60">
        <v>0</v>
      </c>
      <c r="G145" s="60"/>
      <c r="H145" s="60">
        <v>0</v>
      </c>
      <c r="I145" s="60"/>
    </row>
    <row r="146" spans="1:9" x14ac:dyDescent="0.2">
      <c r="A146" s="60">
        <v>139</v>
      </c>
      <c r="B146" s="64" t="s">
        <v>279</v>
      </c>
      <c r="C146" s="50" t="s">
        <v>280</v>
      </c>
      <c r="D146" s="60">
        <f t="shared" si="4"/>
        <v>27763266</v>
      </c>
      <c r="E146" s="60">
        <v>27763266</v>
      </c>
      <c r="F146" s="60">
        <v>0</v>
      </c>
      <c r="G146" s="60"/>
      <c r="H146" s="60">
        <v>0</v>
      </c>
      <c r="I146" s="60"/>
    </row>
    <row r="147" spans="1:9" x14ac:dyDescent="0.2">
      <c r="A147" s="60">
        <v>140</v>
      </c>
      <c r="B147" s="57" t="s">
        <v>281</v>
      </c>
      <c r="C147" s="49" t="s">
        <v>282</v>
      </c>
      <c r="D147" s="60">
        <f t="shared" si="4"/>
        <v>55635240</v>
      </c>
      <c r="E147" s="60">
        <v>0</v>
      </c>
      <c r="F147" s="60">
        <v>0</v>
      </c>
      <c r="G147" s="60">
        <v>55635240</v>
      </c>
      <c r="H147" s="60">
        <v>0</v>
      </c>
      <c r="I147" s="60"/>
    </row>
    <row r="148" spans="1:9" x14ac:dyDescent="0.2">
      <c r="A148" s="60">
        <v>141</v>
      </c>
      <c r="B148" s="57" t="s">
        <v>283</v>
      </c>
      <c r="C148" s="49" t="s">
        <v>284</v>
      </c>
      <c r="D148" s="60">
        <f t="shared" si="4"/>
        <v>29657412.991172832</v>
      </c>
      <c r="E148" s="60">
        <v>0</v>
      </c>
      <c r="F148" s="60">
        <v>29657412.991172832</v>
      </c>
      <c r="G148" s="60"/>
      <c r="H148" s="60">
        <v>0</v>
      </c>
      <c r="I148" s="60"/>
    </row>
    <row r="149" spans="1:9" x14ac:dyDescent="0.2">
      <c r="A149" s="60">
        <v>142</v>
      </c>
      <c r="B149" s="57" t="s">
        <v>285</v>
      </c>
      <c r="C149" s="49" t="s">
        <v>286</v>
      </c>
      <c r="D149" s="60">
        <f t="shared" si="4"/>
        <v>11366597.680317707</v>
      </c>
      <c r="E149" s="60">
        <v>3978564</v>
      </c>
      <c r="F149" s="60">
        <v>7388033.6803177083</v>
      </c>
      <c r="G149" s="60"/>
      <c r="H149" s="60">
        <v>0</v>
      </c>
      <c r="I149" s="60"/>
    </row>
    <row r="150" spans="1:9" x14ac:dyDescent="0.2">
      <c r="A150" s="60">
        <v>143</v>
      </c>
      <c r="B150" s="64" t="s">
        <v>287</v>
      </c>
      <c r="C150" s="50" t="s">
        <v>288</v>
      </c>
      <c r="D150" s="60">
        <f t="shared" si="4"/>
        <v>0</v>
      </c>
      <c r="E150" s="60">
        <v>0</v>
      </c>
      <c r="F150" s="60">
        <v>0</v>
      </c>
      <c r="G150" s="60"/>
      <c r="H150" s="60">
        <v>0</v>
      </c>
      <c r="I150" s="60"/>
    </row>
    <row r="151" spans="1:9" x14ac:dyDescent="0.2">
      <c r="A151" s="60">
        <v>144</v>
      </c>
      <c r="B151" s="63" t="s">
        <v>289</v>
      </c>
      <c r="C151" s="50" t="s">
        <v>290</v>
      </c>
      <c r="D151" s="60">
        <f t="shared" si="4"/>
        <v>86378779.087510675</v>
      </c>
      <c r="E151" s="60">
        <v>63235112</v>
      </c>
      <c r="F151" s="60">
        <v>1394719.0875106663</v>
      </c>
      <c r="G151" s="60"/>
      <c r="H151" s="60">
        <v>21748948</v>
      </c>
      <c r="I151" s="60"/>
    </row>
    <row r="152" spans="1:9" x14ac:dyDescent="0.2">
      <c r="A152" s="60">
        <v>145</v>
      </c>
      <c r="B152" s="57" t="s">
        <v>291</v>
      </c>
      <c r="C152" s="49" t="s">
        <v>292</v>
      </c>
      <c r="D152" s="60">
        <f t="shared" si="4"/>
        <v>43050431</v>
      </c>
      <c r="E152" s="60">
        <v>43050431</v>
      </c>
      <c r="F152" s="60"/>
      <c r="G152" s="60"/>
      <c r="H152" s="60">
        <v>0</v>
      </c>
      <c r="I152" s="60"/>
    </row>
    <row r="153" spans="1:9" x14ac:dyDescent="0.2">
      <c r="A153" s="60">
        <v>146</v>
      </c>
      <c r="B153" s="63" t="s">
        <v>293</v>
      </c>
      <c r="C153" s="47" t="s">
        <v>294</v>
      </c>
      <c r="D153" s="60">
        <f t="shared" si="4"/>
        <v>0</v>
      </c>
      <c r="E153" s="60">
        <v>0</v>
      </c>
      <c r="F153" s="60"/>
      <c r="G153" s="60"/>
      <c r="H153" s="60">
        <v>0</v>
      </c>
      <c r="I153" s="60"/>
    </row>
    <row r="154" spans="1:9" x14ac:dyDescent="0.2">
      <c r="A154" s="60">
        <v>147</v>
      </c>
      <c r="B154" s="63" t="s">
        <v>295</v>
      </c>
      <c r="C154" s="47" t="s">
        <v>296</v>
      </c>
      <c r="D154" s="60">
        <f t="shared" si="4"/>
        <v>0</v>
      </c>
      <c r="E154" s="60">
        <v>0</v>
      </c>
      <c r="F154" s="60"/>
      <c r="G154" s="60"/>
      <c r="H154" s="60">
        <v>0</v>
      </c>
      <c r="I154" s="60"/>
    </row>
    <row r="155" spans="1:9" ht="12.75" x14ac:dyDescent="0.2">
      <c r="A155" s="60">
        <v>148</v>
      </c>
      <c r="B155" s="71" t="s">
        <v>297</v>
      </c>
      <c r="C155" s="55" t="s">
        <v>298</v>
      </c>
      <c r="D155" s="60">
        <f t="shared" si="4"/>
        <v>294408689</v>
      </c>
      <c r="E155" s="60">
        <v>0</v>
      </c>
      <c r="F155" s="60"/>
      <c r="G155" s="60"/>
      <c r="H155" s="60">
        <v>284673329</v>
      </c>
      <c r="I155" s="60">
        <v>9735360</v>
      </c>
    </row>
  </sheetData>
  <mergeCells count="4">
    <mergeCell ref="A2:I2"/>
    <mergeCell ref="A5:C5"/>
    <mergeCell ref="A6:C6"/>
    <mergeCell ref="A7:C7"/>
  </mergeCells>
  <pageMargins left="0.19685039370078741" right="0.19685039370078741" top="0" bottom="0" header="0" footer="0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6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K21" sqref="K21"/>
    </sheetView>
  </sheetViews>
  <sheetFormatPr defaultRowHeight="12.75" x14ac:dyDescent="0.2"/>
  <cols>
    <col min="1" max="1" width="4.28515625" style="131" customWidth="1"/>
    <col min="2" max="2" width="8.42578125" style="131" customWidth="1"/>
    <col min="3" max="3" width="34.5703125" style="149" customWidth="1"/>
    <col min="4" max="4" width="15.7109375" style="133" customWidth="1"/>
    <col min="5" max="5" width="15.5703125" style="133" customWidth="1"/>
    <col min="6" max="6" width="14" style="133" customWidth="1"/>
    <col min="7" max="7" width="14.5703125" style="133" customWidth="1"/>
    <col min="8" max="8" width="14" style="133" customWidth="1"/>
    <col min="9" max="9" width="14.140625" style="133" customWidth="1"/>
    <col min="10" max="16384" width="9.140625" style="134"/>
  </cols>
  <sheetData>
    <row r="1" spans="1:9" x14ac:dyDescent="0.2">
      <c r="C1" s="132"/>
    </row>
    <row r="2" spans="1:9" ht="25.5" customHeight="1" x14ac:dyDescent="0.2">
      <c r="A2" s="236" t="s">
        <v>323</v>
      </c>
      <c r="B2" s="236"/>
      <c r="C2" s="236"/>
      <c r="D2" s="236"/>
      <c r="E2" s="236"/>
      <c r="F2" s="236"/>
      <c r="G2" s="236"/>
      <c r="H2" s="236"/>
      <c r="I2" s="236"/>
    </row>
    <row r="3" spans="1:9" x14ac:dyDescent="0.2">
      <c r="C3" s="150"/>
    </row>
    <row r="4" spans="1:9" s="135" customFormat="1" ht="18.75" customHeight="1" x14ac:dyDescent="0.2">
      <c r="A4" s="238" t="s">
        <v>0</v>
      </c>
      <c r="B4" s="238" t="s">
        <v>1</v>
      </c>
      <c r="C4" s="238" t="s">
        <v>2</v>
      </c>
      <c r="D4" s="237" t="s">
        <v>317</v>
      </c>
      <c r="E4" s="237"/>
      <c r="F4" s="237"/>
      <c r="G4" s="237"/>
      <c r="H4" s="237"/>
      <c r="I4" s="237"/>
    </row>
    <row r="5" spans="1:9" s="136" customFormat="1" ht="94.5" customHeight="1" x14ac:dyDescent="0.2">
      <c r="A5" s="238"/>
      <c r="B5" s="238"/>
      <c r="C5" s="238"/>
      <c r="D5" s="195" t="s">
        <v>300</v>
      </c>
      <c r="E5" s="195" t="s">
        <v>366</v>
      </c>
      <c r="F5" s="195" t="s">
        <v>314</v>
      </c>
      <c r="G5" s="195" t="s">
        <v>315</v>
      </c>
      <c r="H5" s="195" t="s">
        <v>367</v>
      </c>
      <c r="I5" s="195" t="s">
        <v>313</v>
      </c>
    </row>
    <row r="6" spans="1:9" s="138" customFormat="1" x14ac:dyDescent="0.2">
      <c r="A6" s="239" t="s">
        <v>300</v>
      </c>
      <c r="B6" s="239"/>
      <c r="C6" s="239"/>
      <c r="D6" s="137">
        <f>D8+D7</f>
        <v>29078418018.300037</v>
      </c>
      <c r="E6" s="137">
        <f>E8+E7</f>
        <v>14231590440.802448</v>
      </c>
      <c r="F6" s="137">
        <f t="shared" ref="F6:H6" si="0">F8+F7</f>
        <v>3804892241.7719994</v>
      </c>
      <c r="G6" s="137">
        <f t="shared" si="0"/>
        <v>647664632</v>
      </c>
      <c r="H6" s="137">
        <f t="shared" si="0"/>
        <v>7254340805.7255917</v>
      </c>
      <c r="I6" s="137">
        <f t="shared" ref="I6" si="1">I8+I7</f>
        <v>3139929898</v>
      </c>
    </row>
    <row r="7" spans="1:9" s="138" customFormat="1" ht="15.75" customHeight="1" x14ac:dyDescent="0.2">
      <c r="A7" s="233" t="s">
        <v>299</v>
      </c>
      <c r="B7" s="234"/>
      <c r="C7" s="235"/>
      <c r="D7" s="139">
        <f>SUM(E7:I7)</f>
        <v>5511644</v>
      </c>
      <c r="E7" s="139">
        <v>2742330</v>
      </c>
      <c r="F7" s="139">
        <v>2769314</v>
      </c>
      <c r="G7" s="139">
        <v>0</v>
      </c>
      <c r="H7" s="139">
        <v>0</v>
      </c>
      <c r="I7" s="139">
        <v>0</v>
      </c>
    </row>
    <row r="8" spans="1:9" x14ac:dyDescent="0.2">
      <c r="A8" s="233" t="s">
        <v>364</v>
      </c>
      <c r="B8" s="234"/>
      <c r="C8" s="235"/>
      <c r="D8" s="137">
        <f>SUM(D9:D156)</f>
        <v>29072906374.300037</v>
      </c>
      <c r="E8" s="137">
        <f>SUM(E9:E156)</f>
        <v>14228848110.802448</v>
      </c>
      <c r="F8" s="137">
        <f t="shared" ref="F8:I8" si="2">SUM(F9:F156)</f>
        <v>3802122927.7719994</v>
      </c>
      <c r="G8" s="137">
        <f t="shared" si="2"/>
        <v>647664632</v>
      </c>
      <c r="H8" s="137">
        <f t="shared" si="2"/>
        <v>7254340805.7255917</v>
      </c>
      <c r="I8" s="137">
        <f t="shared" si="2"/>
        <v>3139929898</v>
      </c>
    </row>
    <row r="9" spans="1:9" ht="12" customHeight="1" x14ac:dyDescent="0.2">
      <c r="A9" s="140">
        <v>1</v>
      </c>
      <c r="B9" s="141" t="s">
        <v>3</v>
      </c>
      <c r="C9" s="142" t="s">
        <v>4</v>
      </c>
      <c r="D9" s="139">
        <f>SUM(E9:I9)</f>
        <v>51561656</v>
      </c>
      <c r="E9" s="139">
        <v>51561656</v>
      </c>
      <c r="F9" s="139">
        <v>0</v>
      </c>
      <c r="G9" s="139">
        <v>0</v>
      </c>
      <c r="H9" s="139">
        <v>0</v>
      </c>
      <c r="I9" s="139"/>
    </row>
    <row r="10" spans="1:9" x14ac:dyDescent="0.2">
      <c r="A10" s="140">
        <v>2</v>
      </c>
      <c r="B10" s="143" t="s">
        <v>5</v>
      </c>
      <c r="C10" s="142" t="s">
        <v>6</v>
      </c>
      <c r="D10" s="139">
        <f t="shared" ref="D10:D73" si="3">SUM(E10:I10)</f>
        <v>37571271</v>
      </c>
      <c r="E10" s="139">
        <v>37570825</v>
      </c>
      <c r="F10" s="139">
        <v>446</v>
      </c>
      <c r="G10" s="139">
        <v>0</v>
      </c>
      <c r="H10" s="139">
        <v>0</v>
      </c>
      <c r="I10" s="139"/>
    </row>
    <row r="11" spans="1:9" x14ac:dyDescent="0.2">
      <c r="A11" s="140">
        <v>3</v>
      </c>
      <c r="B11" s="194" t="s">
        <v>7</v>
      </c>
      <c r="C11" s="142" t="s">
        <v>8</v>
      </c>
      <c r="D11" s="139">
        <f t="shared" si="3"/>
        <v>283231911</v>
      </c>
      <c r="E11" s="139">
        <v>164938899</v>
      </c>
      <c r="F11" s="139">
        <v>1368</v>
      </c>
      <c r="G11" s="139">
        <v>0</v>
      </c>
      <c r="H11" s="139">
        <v>118291644</v>
      </c>
      <c r="I11" s="139"/>
    </row>
    <row r="12" spans="1:9" ht="14.25" customHeight="1" x14ac:dyDescent="0.2">
      <c r="A12" s="140">
        <v>4</v>
      </c>
      <c r="B12" s="141" t="s">
        <v>9</v>
      </c>
      <c r="C12" s="142" t="s">
        <v>10</v>
      </c>
      <c r="D12" s="139">
        <f t="shared" si="3"/>
        <v>43440018</v>
      </c>
      <c r="E12" s="139">
        <v>43304953</v>
      </c>
      <c r="F12" s="139">
        <v>135065</v>
      </c>
      <c r="G12" s="139">
        <v>0</v>
      </c>
      <c r="H12" s="139">
        <v>0</v>
      </c>
      <c r="I12" s="139"/>
    </row>
    <row r="13" spans="1:9" x14ac:dyDescent="0.2">
      <c r="A13" s="140">
        <v>5</v>
      </c>
      <c r="B13" s="141" t="s">
        <v>11</v>
      </c>
      <c r="C13" s="142" t="s">
        <v>12</v>
      </c>
      <c r="D13" s="139">
        <f t="shared" si="3"/>
        <v>47407475</v>
      </c>
      <c r="E13" s="139">
        <v>47407475</v>
      </c>
      <c r="F13" s="139">
        <v>0</v>
      </c>
      <c r="G13" s="139">
        <v>0</v>
      </c>
      <c r="H13" s="139">
        <v>0</v>
      </c>
      <c r="I13" s="139"/>
    </row>
    <row r="14" spans="1:9" x14ac:dyDescent="0.2">
      <c r="A14" s="140">
        <v>6</v>
      </c>
      <c r="B14" s="194" t="s">
        <v>13</v>
      </c>
      <c r="C14" s="142" t="s">
        <v>14</v>
      </c>
      <c r="D14" s="139">
        <f t="shared" si="3"/>
        <v>735550641</v>
      </c>
      <c r="E14" s="139">
        <v>430159639.99999994</v>
      </c>
      <c r="F14" s="139">
        <v>10068789</v>
      </c>
      <c r="G14" s="139">
        <v>19954255</v>
      </c>
      <c r="H14" s="139">
        <v>249444230</v>
      </c>
      <c r="I14" s="139">
        <f>25944049-20322</f>
        <v>25923727</v>
      </c>
    </row>
    <row r="15" spans="1:9" x14ac:dyDescent="0.2">
      <c r="A15" s="140">
        <v>7</v>
      </c>
      <c r="B15" s="141" t="s">
        <v>15</v>
      </c>
      <c r="C15" s="142" t="s">
        <v>16</v>
      </c>
      <c r="D15" s="139">
        <f t="shared" si="3"/>
        <v>181490631</v>
      </c>
      <c r="E15" s="139">
        <v>128733649.52918074</v>
      </c>
      <c r="F15" s="139">
        <v>0</v>
      </c>
      <c r="G15" s="139">
        <v>0</v>
      </c>
      <c r="H15" s="139">
        <v>52756981.470819265</v>
      </c>
      <c r="I15" s="139"/>
    </row>
    <row r="16" spans="1:9" x14ac:dyDescent="0.2">
      <c r="A16" s="140">
        <v>8</v>
      </c>
      <c r="B16" s="194" t="s">
        <v>17</v>
      </c>
      <c r="C16" s="142" t="s">
        <v>18</v>
      </c>
      <c r="D16" s="139">
        <f t="shared" si="3"/>
        <v>40082908</v>
      </c>
      <c r="E16" s="139">
        <v>40082908</v>
      </c>
      <c r="F16" s="139">
        <v>0</v>
      </c>
      <c r="G16" s="139">
        <v>0</v>
      </c>
      <c r="H16" s="139">
        <v>0</v>
      </c>
      <c r="I16" s="139"/>
    </row>
    <row r="17" spans="1:9" x14ac:dyDescent="0.2">
      <c r="A17" s="140">
        <v>9</v>
      </c>
      <c r="B17" s="194" t="s">
        <v>19</v>
      </c>
      <c r="C17" s="142" t="s">
        <v>20</v>
      </c>
      <c r="D17" s="139">
        <f t="shared" si="3"/>
        <v>59957284</v>
      </c>
      <c r="E17" s="139">
        <v>59957284</v>
      </c>
      <c r="F17" s="139">
        <v>0</v>
      </c>
      <c r="G17" s="139">
        <v>0</v>
      </c>
      <c r="H17" s="139">
        <v>0</v>
      </c>
      <c r="I17" s="139"/>
    </row>
    <row r="18" spans="1:9" x14ac:dyDescent="0.2">
      <c r="A18" s="140">
        <v>10</v>
      </c>
      <c r="B18" s="194" t="s">
        <v>21</v>
      </c>
      <c r="C18" s="142" t="s">
        <v>22</v>
      </c>
      <c r="D18" s="139">
        <f t="shared" si="3"/>
        <v>40166373</v>
      </c>
      <c r="E18" s="139">
        <v>40166373</v>
      </c>
      <c r="F18" s="139">
        <v>0</v>
      </c>
      <c r="G18" s="139">
        <v>0</v>
      </c>
      <c r="H18" s="139">
        <v>0</v>
      </c>
      <c r="I18" s="139"/>
    </row>
    <row r="19" spans="1:9" x14ac:dyDescent="0.2">
      <c r="A19" s="140">
        <v>11</v>
      </c>
      <c r="B19" s="194" t="s">
        <v>23</v>
      </c>
      <c r="C19" s="142" t="s">
        <v>24</v>
      </c>
      <c r="D19" s="139">
        <f t="shared" si="3"/>
        <v>49036007</v>
      </c>
      <c r="E19" s="139">
        <v>49036007</v>
      </c>
      <c r="F19" s="139">
        <v>0</v>
      </c>
      <c r="G19" s="139">
        <v>0</v>
      </c>
      <c r="H19" s="139">
        <v>0</v>
      </c>
      <c r="I19" s="139"/>
    </row>
    <row r="20" spans="1:9" x14ac:dyDescent="0.2">
      <c r="A20" s="140">
        <v>12</v>
      </c>
      <c r="B20" s="194" t="s">
        <v>25</v>
      </c>
      <c r="C20" s="142" t="s">
        <v>26</v>
      </c>
      <c r="D20" s="139">
        <f t="shared" si="3"/>
        <v>122605647</v>
      </c>
      <c r="E20" s="139">
        <v>122534262</v>
      </c>
      <c r="F20" s="139">
        <v>71385</v>
      </c>
      <c r="G20" s="139">
        <v>0</v>
      </c>
      <c r="H20" s="139">
        <v>0</v>
      </c>
      <c r="I20" s="139"/>
    </row>
    <row r="21" spans="1:9" x14ac:dyDescent="0.2">
      <c r="A21" s="140">
        <v>13</v>
      </c>
      <c r="B21" s="141" t="s">
        <v>27</v>
      </c>
      <c r="C21" s="142" t="s">
        <v>28</v>
      </c>
      <c r="D21" s="139">
        <f t="shared" si="3"/>
        <v>0</v>
      </c>
      <c r="E21" s="139"/>
      <c r="F21" s="139"/>
      <c r="G21" s="139"/>
      <c r="H21" s="139"/>
      <c r="I21" s="139"/>
    </row>
    <row r="22" spans="1:9" x14ac:dyDescent="0.2">
      <c r="A22" s="140">
        <v>14</v>
      </c>
      <c r="B22" s="141" t="s">
        <v>29</v>
      </c>
      <c r="C22" s="142" t="s">
        <v>30</v>
      </c>
      <c r="D22" s="139">
        <f t="shared" si="3"/>
        <v>0</v>
      </c>
      <c r="E22" s="139"/>
      <c r="F22" s="139"/>
      <c r="G22" s="139"/>
      <c r="H22" s="139"/>
      <c r="I22" s="139"/>
    </row>
    <row r="23" spans="1:9" x14ac:dyDescent="0.2">
      <c r="A23" s="140">
        <v>15</v>
      </c>
      <c r="B23" s="194" t="s">
        <v>31</v>
      </c>
      <c r="C23" s="142" t="s">
        <v>32</v>
      </c>
      <c r="D23" s="139">
        <f t="shared" si="3"/>
        <v>53162853</v>
      </c>
      <c r="E23" s="139">
        <v>53162853</v>
      </c>
      <c r="F23" s="139">
        <v>0</v>
      </c>
      <c r="G23" s="139">
        <v>0</v>
      </c>
      <c r="H23" s="139">
        <v>0</v>
      </c>
      <c r="I23" s="139"/>
    </row>
    <row r="24" spans="1:9" x14ac:dyDescent="0.2">
      <c r="A24" s="140">
        <v>16</v>
      </c>
      <c r="B24" s="194" t="s">
        <v>33</v>
      </c>
      <c r="C24" s="142" t="s">
        <v>34</v>
      </c>
      <c r="D24" s="139">
        <f t="shared" si="3"/>
        <v>73211823</v>
      </c>
      <c r="E24" s="139">
        <v>73211823</v>
      </c>
      <c r="F24" s="139">
        <v>0</v>
      </c>
      <c r="G24" s="139">
        <v>0</v>
      </c>
      <c r="H24" s="139">
        <v>0</v>
      </c>
      <c r="I24" s="139"/>
    </row>
    <row r="25" spans="1:9" x14ac:dyDescent="0.2">
      <c r="A25" s="140">
        <v>17</v>
      </c>
      <c r="B25" s="194" t="s">
        <v>35</v>
      </c>
      <c r="C25" s="142" t="s">
        <v>36</v>
      </c>
      <c r="D25" s="139">
        <f t="shared" si="3"/>
        <v>153976669</v>
      </c>
      <c r="E25" s="139">
        <v>88558144.055823997</v>
      </c>
      <c r="F25" s="139">
        <v>0</v>
      </c>
      <c r="G25" s="139">
        <v>0</v>
      </c>
      <c r="H25" s="139">
        <v>65418524.944176003</v>
      </c>
      <c r="I25" s="139"/>
    </row>
    <row r="26" spans="1:9" x14ac:dyDescent="0.2">
      <c r="A26" s="140">
        <v>18</v>
      </c>
      <c r="B26" s="194" t="s">
        <v>37</v>
      </c>
      <c r="C26" s="142" t="s">
        <v>38</v>
      </c>
      <c r="D26" s="139">
        <f t="shared" si="3"/>
        <v>696954407</v>
      </c>
      <c r="E26" s="139">
        <v>377769124.45325363</v>
      </c>
      <c r="F26" s="139">
        <v>6874621</v>
      </c>
      <c r="G26" s="139">
        <v>5062964</v>
      </c>
      <c r="H26" s="139">
        <v>272882584.54674637</v>
      </c>
      <c r="I26" s="139">
        <v>34365113</v>
      </c>
    </row>
    <row r="27" spans="1:9" x14ac:dyDescent="0.2">
      <c r="A27" s="140">
        <v>19</v>
      </c>
      <c r="B27" s="141" t="s">
        <v>39</v>
      </c>
      <c r="C27" s="142" t="s">
        <v>40</v>
      </c>
      <c r="D27" s="139">
        <f t="shared" si="3"/>
        <v>28606612</v>
      </c>
      <c r="E27" s="139">
        <v>28606612</v>
      </c>
      <c r="F27" s="139">
        <v>0</v>
      </c>
      <c r="G27" s="139">
        <v>0</v>
      </c>
      <c r="H27" s="139">
        <v>0</v>
      </c>
      <c r="I27" s="139"/>
    </row>
    <row r="28" spans="1:9" x14ac:dyDescent="0.2">
      <c r="A28" s="140">
        <v>20</v>
      </c>
      <c r="B28" s="141" t="s">
        <v>41</v>
      </c>
      <c r="C28" s="142" t="s">
        <v>42</v>
      </c>
      <c r="D28" s="139">
        <f t="shared" si="3"/>
        <v>25875037</v>
      </c>
      <c r="E28" s="139">
        <v>25875037</v>
      </c>
      <c r="F28" s="139">
        <v>0</v>
      </c>
      <c r="G28" s="139">
        <v>0</v>
      </c>
      <c r="H28" s="139">
        <v>0</v>
      </c>
      <c r="I28" s="139"/>
    </row>
    <row r="29" spans="1:9" x14ac:dyDescent="0.2">
      <c r="A29" s="140">
        <v>21</v>
      </c>
      <c r="B29" s="141" t="s">
        <v>43</v>
      </c>
      <c r="C29" s="142" t="s">
        <v>44</v>
      </c>
      <c r="D29" s="139">
        <f t="shared" si="3"/>
        <v>258633878</v>
      </c>
      <c r="E29" s="139">
        <v>137130984.20159724</v>
      </c>
      <c r="F29" s="139">
        <v>149590</v>
      </c>
      <c r="G29" s="139">
        <v>6310113</v>
      </c>
      <c r="H29" s="139">
        <v>115043190.79840276</v>
      </c>
      <c r="I29" s="139"/>
    </row>
    <row r="30" spans="1:9" x14ac:dyDescent="0.2">
      <c r="A30" s="140">
        <v>22</v>
      </c>
      <c r="B30" s="141" t="s">
        <v>45</v>
      </c>
      <c r="C30" s="142" t="s">
        <v>46</v>
      </c>
      <c r="D30" s="139">
        <f t="shared" si="3"/>
        <v>343024132</v>
      </c>
      <c r="E30" s="139">
        <v>165528881.01003891</v>
      </c>
      <c r="F30" s="139">
        <v>52690</v>
      </c>
      <c r="G30" s="139">
        <v>4258084</v>
      </c>
      <c r="H30" s="139">
        <v>163689438.98996109</v>
      </c>
      <c r="I30" s="139">
        <v>9495038</v>
      </c>
    </row>
    <row r="31" spans="1:9" x14ac:dyDescent="0.2">
      <c r="A31" s="140">
        <v>23</v>
      </c>
      <c r="B31" s="194" t="s">
        <v>47</v>
      </c>
      <c r="C31" s="142" t="s">
        <v>48</v>
      </c>
      <c r="D31" s="139">
        <f t="shared" si="3"/>
        <v>0</v>
      </c>
      <c r="E31" s="139"/>
      <c r="F31" s="139"/>
      <c r="G31" s="139"/>
      <c r="H31" s="139"/>
      <c r="I31" s="139"/>
    </row>
    <row r="32" spans="1:9" ht="12" customHeight="1" x14ac:dyDescent="0.2">
      <c r="A32" s="140">
        <v>24</v>
      </c>
      <c r="B32" s="194" t="s">
        <v>49</v>
      </c>
      <c r="C32" s="142" t="s">
        <v>50</v>
      </c>
      <c r="D32" s="139">
        <f t="shared" si="3"/>
        <v>0</v>
      </c>
      <c r="E32" s="139"/>
      <c r="F32" s="139"/>
      <c r="G32" s="139"/>
      <c r="H32" s="139"/>
      <c r="I32" s="139"/>
    </row>
    <row r="33" spans="1:9" ht="25.5" x14ac:dyDescent="0.2">
      <c r="A33" s="140">
        <v>25</v>
      </c>
      <c r="B33" s="194" t="s">
        <v>51</v>
      </c>
      <c r="C33" s="142" t="s">
        <v>52</v>
      </c>
      <c r="D33" s="139">
        <f t="shared" si="3"/>
        <v>0</v>
      </c>
      <c r="E33" s="139"/>
      <c r="F33" s="139"/>
      <c r="G33" s="139"/>
      <c r="H33" s="139"/>
      <c r="I33" s="139"/>
    </row>
    <row r="34" spans="1:9" x14ac:dyDescent="0.2">
      <c r="A34" s="140">
        <v>26</v>
      </c>
      <c r="B34" s="141" t="s">
        <v>53</v>
      </c>
      <c r="C34" s="142" t="s">
        <v>54</v>
      </c>
      <c r="D34" s="139">
        <f t="shared" si="3"/>
        <v>949197104.5</v>
      </c>
      <c r="E34" s="139">
        <v>727363064.5</v>
      </c>
      <c r="F34" s="139">
        <v>39428585</v>
      </c>
      <c r="G34" s="139">
        <v>19047012</v>
      </c>
      <c r="H34" s="139">
        <v>0</v>
      </c>
      <c r="I34" s="139">
        <v>163358443</v>
      </c>
    </row>
    <row r="35" spans="1:9" x14ac:dyDescent="0.2">
      <c r="A35" s="140">
        <v>27</v>
      </c>
      <c r="B35" s="194" t="s">
        <v>55</v>
      </c>
      <c r="C35" s="142" t="s">
        <v>56</v>
      </c>
      <c r="D35" s="139">
        <f t="shared" si="3"/>
        <v>444442301.00519538</v>
      </c>
      <c r="E35" s="139">
        <v>277901613.72176874</v>
      </c>
      <c r="F35" s="139">
        <v>203106</v>
      </c>
      <c r="G35" s="139">
        <v>0</v>
      </c>
      <c r="H35" s="139">
        <v>166337581.28342661</v>
      </c>
      <c r="I35" s="139"/>
    </row>
    <row r="36" spans="1:9" ht="12.75" customHeight="1" x14ac:dyDescent="0.2">
      <c r="A36" s="140">
        <v>28</v>
      </c>
      <c r="B36" s="194" t="s">
        <v>57</v>
      </c>
      <c r="C36" s="142" t="s">
        <v>58</v>
      </c>
      <c r="D36" s="139">
        <f t="shared" si="3"/>
        <v>95684470</v>
      </c>
      <c r="E36" s="139">
        <v>95684470</v>
      </c>
      <c r="F36" s="139">
        <v>0</v>
      </c>
      <c r="G36" s="139">
        <v>0</v>
      </c>
      <c r="H36" s="139">
        <v>0</v>
      </c>
      <c r="I36" s="139"/>
    </row>
    <row r="37" spans="1:9" ht="12" customHeight="1" x14ac:dyDescent="0.2">
      <c r="A37" s="140">
        <v>29</v>
      </c>
      <c r="B37" s="141" t="s">
        <v>59</v>
      </c>
      <c r="C37" s="142" t="s">
        <v>60</v>
      </c>
      <c r="D37" s="139">
        <f t="shared" si="3"/>
        <v>19117958</v>
      </c>
      <c r="E37" s="139">
        <v>19117958</v>
      </c>
      <c r="F37" s="139">
        <v>0</v>
      </c>
      <c r="G37" s="139">
        <v>0</v>
      </c>
      <c r="H37" s="139">
        <v>0</v>
      </c>
      <c r="I37" s="139"/>
    </row>
    <row r="38" spans="1:9" x14ac:dyDescent="0.2">
      <c r="A38" s="140">
        <v>30</v>
      </c>
      <c r="B38" s="143" t="s">
        <v>61</v>
      </c>
      <c r="C38" s="142" t="s">
        <v>62</v>
      </c>
      <c r="D38" s="139">
        <f t="shared" si="3"/>
        <v>0</v>
      </c>
      <c r="E38" s="139"/>
      <c r="F38" s="139"/>
      <c r="G38" s="139"/>
      <c r="H38" s="139"/>
      <c r="I38" s="139"/>
    </row>
    <row r="39" spans="1:9" ht="25.5" x14ac:dyDescent="0.2">
      <c r="A39" s="140">
        <v>31</v>
      </c>
      <c r="B39" s="141" t="s">
        <v>63</v>
      </c>
      <c r="C39" s="142" t="s">
        <v>64</v>
      </c>
      <c r="D39" s="139">
        <f t="shared" si="3"/>
        <v>0</v>
      </c>
      <c r="E39" s="139"/>
      <c r="F39" s="139"/>
      <c r="G39" s="139"/>
      <c r="H39" s="139"/>
      <c r="I39" s="139"/>
    </row>
    <row r="40" spans="1:9" ht="13.5" customHeight="1" x14ac:dyDescent="0.2">
      <c r="A40" s="140">
        <v>32</v>
      </c>
      <c r="B40" s="194" t="s">
        <v>65</v>
      </c>
      <c r="C40" s="142" t="s">
        <v>66</v>
      </c>
      <c r="D40" s="139">
        <f t="shared" si="3"/>
        <v>0</v>
      </c>
      <c r="E40" s="139"/>
      <c r="F40" s="139"/>
      <c r="G40" s="139"/>
      <c r="H40" s="139"/>
      <c r="I40" s="139"/>
    </row>
    <row r="41" spans="1:9" x14ac:dyDescent="0.2">
      <c r="A41" s="140">
        <v>33</v>
      </c>
      <c r="B41" s="143" t="s">
        <v>67</v>
      </c>
      <c r="C41" s="142" t="s">
        <v>68</v>
      </c>
      <c r="D41" s="139">
        <f t="shared" si="3"/>
        <v>453757591</v>
      </c>
      <c r="E41" s="139">
        <v>238876948.85941553</v>
      </c>
      <c r="F41" s="139">
        <v>10769016</v>
      </c>
      <c r="G41" s="139">
        <v>8100513</v>
      </c>
      <c r="H41" s="139">
        <v>181336330.14058447</v>
      </c>
      <c r="I41" s="139">
        <v>14674783</v>
      </c>
    </row>
    <row r="42" spans="1:9" x14ac:dyDescent="0.2">
      <c r="A42" s="140">
        <v>34</v>
      </c>
      <c r="B42" s="141" t="s">
        <v>69</v>
      </c>
      <c r="C42" s="142" t="s">
        <v>70</v>
      </c>
      <c r="D42" s="139">
        <f t="shared" si="3"/>
        <v>637130195</v>
      </c>
      <c r="E42" s="139">
        <v>372522548</v>
      </c>
      <c r="F42" s="139">
        <v>7550576</v>
      </c>
      <c r="G42" s="139">
        <v>0</v>
      </c>
      <c r="H42" s="139">
        <v>209297476</v>
      </c>
      <c r="I42" s="139">
        <v>47759595</v>
      </c>
    </row>
    <row r="43" spans="1:9" x14ac:dyDescent="0.2">
      <c r="A43" s="140">
        <v>35</v>
      </c>
      <c r="B43" s="141" t="s">
        <v>71</v>
      </c>
      <c r="C43" s="142" t="s">
        <v>72</v>
      </c>
      <c r="D43" s="139">
        <f t="shared" si="3"/>
        <v>17109136</v>
      </c>
      <c r="E43" s="139">
        <v>17109136</v>
      </c>
      <c r="F43" s="139">
        <v>0</v>
      </c>
      <c r="G43" s="139">
        <v>0</v>
      </c>
      <c r="H43" s="139">
        <v>0</v>
      </c>
      <c r="I43" s="139"/>
    </row>
    <row r="44" spans="1:9" x14ac:dyDescent="0.2">
      <c r="A44" s="140">
        <v>36</v>
      </c>
      <c r="B44" s="143" t="s">
        <v>73</v>
      </c>
      <c r="C44" s="142" t="s">
        <v>74</v>
      </c>
      <c r="D44" s="139">
        <f t="shared" si="3"/>
        <v>48031175</v>
      </c>
      <c r="E44" s="139">
        <v>48031175</v>
      </c>
      <c r="F44" s="139">
        <v>0</v>
      </c>
      <c r="G44" s="139">
        <v>0</v>
      </c>
      <c r="H44" s="139">
        <v>0</v>
      </c>
      <c r="I44" s="139"/>
    </row>
    <row r="45" spans="1:9" x14ac:dyDescent="0.2">
      <c r="A45" s="140">
        <v>37</v>
      </c>
      <c r="B45" s="194" t="s">
        <v>75</v>
      </c>
      <c r="C45" s="142" t="s">
        <v>76</v>
      </c>
      <c r="D45" s="139">
        <f t="shared" si="3"/>
        <v>241507862</v>
      </c>
      <c r="E45" s="139">
        <v>233427743</v>
      </c>
      <c r="F45" s="139">
        <v>357546</v>
      </c>
      <c r="G45" s="139">
        <v>0</v>
      </c>
      <c r="H45" s="139">
        <v>7722573</v>
      </c>
      <c r="I45" s="139"/>
    </row>
    <row r="46" spans="1:9" x14ac:dyDescent="0.2">
      <c r="A46" s="140">
        <v>38</v>
      </c>
      <c r="B46" s="143" t="s">
        <v>77</v>
      </c>
      <c r="C46" s="142" t="s">
        <v>78</v>
      </c>
      <c r="D46" s="139">
        <f t="shared" si="3"/>
        <v>57624467</v>
      </c>
      <c r="E46" s="139">
        <v>57624467</v>
      </c>
      <c r="F46" s="139">
        <v>0</v>
      </c>
      <c r="G46" s="139">
        <v>0</v>
      </c>
      <c r="H46" s="139">
        <v>0</v>
      </c>
      <c r="I46" s="139"/>
    </row>
    <row r="47" spans="1:9" x14ac:dyDescent="0.2">
      <c r="A47" s="140">
        <v>39</v>
      </c>
      <c r="B47" s="141" t="s">
        <v>79</v>
      </c>
      <c r="C47" s="142" t="s">
        <v>80</v>
      </c>
      <c r="D47" s="139">
        <f t="shared" si="3"/>
        <v>316876520.24256569</v>
      </c>
      <c r="E47" s="139">
        <v>152039717</v>
      </c>
      <c r="F47" s="139">
        <v>15730582</v>
      </c>
      <c r="G47" s="139">
        <v>0</v>
      </c>
      <c r="H47" s="139">
        <v>149106221.24256569</v>
      </c>
      <c r="I47" s="139"/>
    </row>
    <row r="48" spans="1:9" x14ac:dyDescent="0.2">
      <c r="A48" s="140">
        <v>40</v>
      </c>
      <c r="B48" s="144" t="s">
        <v>81</v>
      </c>
      <c r="C48" s="145" t="s">
        <v>82</v>
      </c>
      <c r="D48" s="139">
        <f t="shared" si="3"/>
        <v>53295369</v>
      </c>
      <c r="E48" s="139">
        <v>53295369</v>
      </c>
      <c r="F48" s="139">
        <v>0</v>
      </c>
      <c r="G48" s="139">
        <v>0</v>
      </c>
      <c r="H48" s="139">
        <v>0</v>
      </c>
      <c r="I48" s="139"/>
    </row>
    <row r="49" spans="1:9" x14ac:dyDescent="0.2">
      <c r="A49" s="140">
        <v>41</v>
      </c>
      <c r="B49" s="141" t="s">
        <v>83</v>
      </c>
      <c r="C49" s="142" t="s">
        <v>84</v>
      </c>
      <c r="D49" s="139">
        <f t="shared" si="3"/>
        <v>38035269</v>
      </c>
      <c r="E49" s="139">
        <v>38035269</v>
      </c>
      <c r="F49" s="139">
        <v>0</v>
      </c>
      <c r="G49" s="139">
        <v>0</v>
      </c>
      <c r="H49" s="139">
        <v>0</v>
      </c>
      <c r="I49" s="139"/>
    </row>
    <row r="50" spans="1:9" x14ac:dyDescent="0.2">
      <c r="A50" s="140">
        <v>42</v>
      </c>
      <c r="B50" s="141" t="s">
        <v>85</v>
      </c>
      <c r="C50" s="142" t="s">
        <v>86</v>
      </c>
      <c r="D50" s="139">
        <f t="shared" si="3"/>
        <v>46996569</v>
      </c>
      <c r="E50" s="139">
        <v>46996569</v>
      </c>
      <c r="F50" s="139">
        <v>0</v>
      </c>
      <c r="G50" s="139">
        <v>0</v>
      </c>
      <c r="H50" s="139">
        <v>0</v>
      </c>
      <c r="I50" s="139"/>
    </row>
    <row r="51" spans="1:9" x14ac:dyDescent="0.2">
      <c r="A51" s="140">
        <v>43</v>
      </c>
      <c r="B51" s="194" t="s">
        <v>87</v>
      </c>
      <c r="C51" s="142" t="s">
        <v>88</v>
      </c>
      <c r="D51" s="139">
        <f t="shared" si="3"/>
        <v>26380680</v>
      </c>
      <c r="E51" s="139">
        <v>26380680</v>
      </c>
      <c r="F51" s="139">
        <v>0</v>
      </c>
      <c r="G51" s="139">
        <v>0</v>
      </c>
      <c r="H51" s="139">
        <v>0</v>
      </c>
      <c r="I51" s="139"/>
    </row>
    <row r="52" spans="1:9" x14ac:dyDescent="0.2">
      <c r="A52" s="140">
        <v>44</v>
      </c>
      <c r="B52" s="143" t="s">
        <v>89</v>
      </c>
      <c r="C52" s="142" t="s">
        <v>90</v>
      </c>
      <c r="D52" s="139">
        <f t="shared" si="3"/>
        <v>33184847.000000007</v>
      </c>
      <c r="E52" s="139">
        <v>26238991.000000007</v>
      </c>
      <c r="F52" s="139">
        <v>398565</v>
      </c>
      <c r="G52" s="139">
        <v>0</v>
      </c>
      <c r="H52" s="139">
        <v>0</v>
      </c>
      <c r="I52" s="139">
        <v>6547291</v>
      </c>
    </row>
    <row r="53" spans="1:9" x14ac:dyDescent="0.2">
      <c r="A53" s="140">
        <v>45</v>
      </c>
      <c r="B53" s="194" t="s">
        <v>91</v>
      </c>
      <c r="C53" s="142" t="s">
        <v>92</v>
      </c>
      <c r="D53" s="139">
        <f t="shared" si="3"/>
        <v>459162384.00991416</v>
      </c>
      <c r="E53" s="139">
        <v>288692024.99344504</v>
      </c>
      <c r="F53" s="139">
        <v>18971455</v>
      </c>
      <c r="G53" s="139">
        <v>12416024</v>
      </c>
      <c r="H53" s="139">
        <v>134813475.01646912</v>
      </c>
      <c r="I53" s="139">
        <v>4269405</v>
      </c>
    </row>
    <row r="54" spans="1:9" x14ac:dyDescent="0.2">
      <c r="A54" s="140">
        <v>46</v>
      </c>
      <c r="B54" s="141" t="s">
        <v>93</v>
      </c>
      <c r="C54" s="142" t="s">
        <v>94</v>
      </c>
      <c r="D54" s="139">
        <f t="shared" si="3"/>
        <v>57854216</v>
      </c>
      <c r="E54" s="139">
        <v>57854216</v>
      </c>
      <c r="F54" s="146">
        <v>0</v>
      </c>
      <c r="G54" s="139">
        <v>0</v>
      </c>
      <c r="H54" s="139">
        <v>0</v>
      </c>
      <c r="I54" s="139"/>
    </row>
    <row r="55" spans="1:9" ht="12.75" customHeight="1" x14ac:dyDescent="0.2">
      <c r="A55" s="140">
        <v>47</v>
      </c>
      <c r="B55" s="141" t="s">
        <v>95</v>
      </c>
      <c r="C55" s="142" t="s">
        <v>96</v>
      </c>
      <c r="D55" s="139">
        <f t="shared" si="3"/>
        <v>471091407</v>
      </c>
      <c r="E55" s="139">
        <v>229114762.69698918</v>
      </c>
      <c r="F55" s="139">
        <v>122700</v>
      </c>
      <c r="G55" s="139">
        <v>0</v>
      </c>
      <c r="H55" s="139">
        <v>241853944.30301082</v>
      </c>
      <c r="I55" s="139"/>
    </row>
    <row r="56" spans="1:9" x14ac:dyDescent="0.2">
      <c r="A56" s="140">
        <v>48</v>
      </c>
      <c r="B56" s="194" t="s">
        <v>97</v>
      </c>
      <c r="C56" s="142" t="s">
        <v>98</v>
      </c>
      <c r="D56" s="139">
        <f t="shared" si="3"/>
        <v>43566466</v>
      </c>
      <c r="E56" s="139">
        <v>43566466</v>
      </c>
      <c r="F56" s="139">
        <v>0</v>
      </c>
      <c r="G56" s="139">
        <v>0</v>
      </c>
      <c r="H56" s="139">
        <v>0</v>
      </c>
      <c r="I56" s="139"/>
    </row>
    <row r="57" spans="1:9" x14ac:dyDescent="0.2">
      <c r="A57" s="140">
        <v>49</v>
      </c>
      <c r="B57" s="194" t="s">
        <v>99</v>
      </c>
      <c r="C57" s="142" t="s">
        <v>100</v>
      </c>
      <c r="D57" s="139">
        <f t="shared" si="3"/>
        <v>63629016</v>
      </c>
      <c r="E57" s="139">
        <v>63569119</v>
      </c>
      <c r="F57" s="139">
        <v>0</v>
      </c>
      <c r="G57" s="139">
        <v>0</v>
      </c>
      <c r="H57" s="139">
        <v>59897</v>
      </c>
      <c r="I57" s="139"/>
    </row>
    <row r="58" spans="1:9" x14ac:dyDescent="0.2">
      <c r="A58" s="140">
        <v>50</v>
      </c>
      <c r="B58" s="143" t="s">
        <v>101</v>
      </c>
      <c r="C58" s="142" t="s">
        <v>102</v>
      </c>
      <c r="D58" s="139">
        <f t="shared" si="3"/>
        <v>81269633</v>
      </c>
      <c r="E58" s="139">
        <v>81269633</v>
      </c>
      <c r="F58" s="139">
        <v>0</v>
      </c>
      <c r="G58" s="139">
        <v>0</v>
      </c>
      <c r="H58" s="139">
        <v>0</v>
      </c>
      <c r="I58" s="139"/>
    </row>
    <row r="59" spans="1:9" ht="12.75" customHeight="1" x14ac:dyDescent="0.2">
      <c r="A59" s="140">
        <v>51</v>
      </c>
      <c r="B59" s="194" t="s">
        <v>103</v>
      </c>
      <c r="C59" s="142" t="s">
        <v>104</v>
      </c>
      <c r="D59" s="139">
        <f t="shared" si="3"/>
        <v>32783970</v>
      </c>
      <c r="E59" s="139">
        <v>32783970</v>
      </c>
      <c r="F59" s="139">
        <v>0</v>
      </c>
      <c r="G59" s="139">
        <v>0</v>
      </c>
      <c r="H59" s="139">
        <v>0</v>
      </c>
      <c r="I59" s="139"/>
    </row>
    <row r="60" spans="1:9" x14ac:dyDescent="0.2">
      <c r="A60" s="140">
        <v>52</v>
      </c>
      <c r="B60" s="143" t="s">
        <v>105</v>
      </c>
      <c r="C60" s="142" t="s">
        <v>106</v>
      </c>
      <c r="D60" s="139">
        <f t="shared" si="3"/>
        <v>52319132</v>
      </c>
      <c r="E60" s="139">
        <v>52171011</v>
      </c>
      <c r="F60" s="139">
        <v>148121</v>
      </c>
      <c r="G60" s="139">
        <v>0</v>
      </c>
      <c r="H60" s="139">
        <v>0</v>
      </c>
      <c r="I60" s="139"/>
    </row>
    <row r="61" spans="1:9" x14ac:dyDescent="0.2">
      <c r="A61" s="140">
        <v>53</v>
      </c>
      <c r="B61" s="194" t="s">
        <v>107</v>
      </c>
      <c r="C61" s="142" t="s">
        <v>108</v>
      </c>
      <c r="D61" s="139">
        <f t="shared" si="3"/>
        <v>73263711</v>
      </c>
      <c r="E61" s="139">
        <v>73263711</v>
      </c>
      <c r="F61" s="139">
        <v>0</v>
      </c>
      <c r="G61" s="139">
        <v>0</v>
      </c>
      <c r="H61" s="139">
        <v>0</v>
      </c>
      <c r="I61" s="139"/>
    </row>
    <row r="62" spans="1:9" x14ac:dyDescent="0.2">
      <c r="A62" s="140">
        <v>54</v>
      </c>
      <c r="B62" s="194" t="s">
        <v>109</v>
      </c>
      <c r="C62" s="142" t="s">
        <v>110</v>
      </c>
      <c r="D62" s="139">
        <f t="shared" si="3"/>
        <v>432857722</v>
      </c>
      <c r="E62" s="139">
        <v>240714749.95462465</v>
      </c>
      <c r="F62" s="139">
        <v>3735666</v>
      </c>
      <c r="G62" s="139">
        <v>0</v>
      </c>
      <c r="H62" s="139">
        <v>188407306.04537535</v>
      </c>
      <c r="I62" s="139"/>
    </row>
    <row r="63" spans="1:9" x14ac:dyDescent="0.2">
      <c r="A63" s="140">
        <v>55</v>
      </c>
      <c r="B63" s="194" t="s">
        <v>111</v>
      </c>
      <c r="C63" s="142" t="s">
        <v>112</v>
      </c>
      <c r="D63" s="139">
        <f t="shared" si="3"/>
        <v>51597497</v>
      </c>
      <c r="E63" s="139">
        <v>51597497</v>
      </c>
      <c r="F63" s="139">
        <v>0</v>
      </c>
      <c r="G63" s="139">
        <v>0</v>
      </c>
      <c r="H63" s="139">
        <v>0</v>
      </c>
      <c r="I63" s="139"/>
    </row>
    <row r="64" spans="1:9" x14ac:dyDescent="0.2">
      <c r="A64" s="140">
        <v>56</v>
      </c>
      <c r="B64" s="194" t="s">
        <v>113</v>
      </c>
      <c r="C64" s="142" t="s">
        <v>114</v>
      </c>
      <c r="D64" s="139">
        <f t="shared" si="3"/>
        <v>0</v>
      </c>
      <c r="E64" s="139"/>
      <c r="F64" s="139"/>
      <c r="G64" s="139"/>
      <c r="H64" s="139"/>
      <c r="I64" s="139"/>
    </row>
    <row r="65" spans="1:9" x14ac:dyDescent="0.2">
      <c r="A65" s="140">
        <v>57</v>
      </c>
      <c r="B65" s="194" t="s">
        <v>115</v>
      </c>
      <c r="C65" s="142" t="s">
        <v>116</v>
      </c>
      <c r="D65" s="139">
        <f t="shared" si="3"/>
        <v>141769833</v>
      </c>
      <c r="E65" s="139">
        <v>75053874</v>
      </c>
      <c r="F65" s="139">
        <v>0</v>
      </c>
      <c r="G65" s="139">
        <v>0</v>
      </c>
      <c r="H65" s="139">
        <v>0</v>
      </c>
      <c r="I65" s="139">
        <f>69450449-2734490</f>
        <v>66715959</v>
      </c>
    </row>
    <row r="66" spans="1:9" ht="17.25" customHeight="1" x14ac:dyDescent="0.2">
      <c r="A66" s="140">
        <v>58</v>
      </c>
      <c r="B66" s="194" t="s">
        <v>117</v>
      </c>
      <c r="C66" s="142" t="s">
        <v>118</v>
      </c>
      <c r="D66" s="139">
        <f t="shared" si="3"/>
        <v>0</v>
      </c>
      <c r="E66" s="139"/>
      <c r="F66" s="139"/>
      <c r="G66" s="139"/>
      <c r="H66" s="139"/>
      <c r="I66" s="139"/>
    </row>
    <row r="67" spans="1:9" ht="15" customHeight="1" x14ac:dyDescent="0.2">
      <c r="A67" s="140">
        <v>59</v>
      </c>
      <c r="B67" s="143" t="s">
        <v>119</v>
      </c>
      <c r="C67" s="142" t="s">
        <v>369</v>
      </c>
      <c r="D67" s="139">
        <f t="shared" si="3"/>
        <v>0</v>
      </c>
      <c r="E67" s="139"/>
      <c r="F67" s="139"/>
      <c r="G67" s="139"/>
      <c r="H67" s="139"/>
      <c r="I67" s="139"/>
    </row>
    <row r="68" spans="1:9" ht="16.5" customHeight="1" x14ac:dyDescent="0.2">
      <c r="A68" s="140">
        <v>60</v>
      </c>
      <c r="B68" s="141" t="s">
        <v>121</v>
      </c>
      <c r="C68" s="142" t="s">
        <v>122</v>
      </c>
      <c r="D68" s="139">
        <f t="shared" si="3"/>
        <v>0</v>
      </c>
      <c r="E68" s="139"/>
      <c r="F68" s="139"/>
      <c r="G68" s="139"/>
      <c r="H68" s="139"/>
      <c r="I68" s="139"/>
    </row>
    <row r="69" spans="1:9" ht="17.25" customHeight="1" x14ac:dyDescent="0.2">
      <c r="A69" s="140">
        <v>61</v>
      </c>
      <c r="B69" s="143" t="s">
        <v>123</v>
      </c>
      <c r="C69" s="142" t="s">
        <v>370</v>
      </c>
      <c r="D69" s="139">
        <f t="shared" si="3"/>
        <v>0</v>
      </c>
      <c r="E69" s="139"/>
      <c r="F69" s="139"/>
      <c r="G69" s="139"/>
      <c r="H69" s="139"/>
      <c r="I69" s="139"/>
    </row>
    <row r="70" spans="1:9" ht="12.75" customHeight="1" x14ac:dyDescent="0.2">
      <c r="A70" s="140">
        <v>62</v>
      </c>
      <c r="B70" s="194" t="s">
        <v>125</v>
      </c>
      <c r="C70" s="142" t="s">
        <v>126</v>
      </c>
      <c r="D70" s="139">
        <f t="shared" si="3"/>
        <v>0</v>
      </c>
      <c r="E70" s="139"/>
      <c r="F70" s="139"/>
      <c r="G70" s="139"/>
      <c r="H70" s="139"/>
      <c r="I70" s="139"/>
    </row>
    <row r="71" spans="1:9" ht="27.75" customHeight="1" x14ac:dyDescent="0.2">
      <c r="A71" s="140">
        <v>63</v>
      </c>
      <c r="B71" s="141" t="s">
        <v>127</v>
      </c>
      <c r="C71" s="142" t="s">
        <v>371</v>
      </c>
      <c r="D71" s="139">
        <f t="shared" si="3"/>
        <v>0</v>
      </c>
      <c r="E71" s="139"/>
      <c r="F71" s="139"/>
      <c r="G71" s="139"/>
      <c r="H71" s="139"/>
      <c r="I71" s="139"/>
    </row>
    <row r="72" spans="1:9" ht="25.5" x14ac:dyDescent="0.2">
      <c r="A72" s="140">
        <v>64</v>
      </c>
      <c r="B72" s="141" t="s">
        <v>129</v>
      </c>
      <c r="C72" s="142" t="s">
        <v>372</v>
      </c>
      <c r="D72" s="139">
        <f t="shared" si="3"/>
        <v>0</v>
      </c>
      <c r="E72" s="139"/>
      <c r="F72" s="139"/>
      <c r="G72" s="139"/>
      <c r="H72" s="139"/>
      <c r="I72" s="139"/>
    </row>
    <row r="73" spans="1:9" x14ac:dyDescent="0.2">
      <c r="A73" s="140">
        <v>65</v>
      </c>
      <c r="B73" s="143" t="s">
        <v>131</v>
      </c>
      <c r="C73" s="142" t="s">
        <v>373</v>
      </c>
      <c r="D73" s="139">
        <f t="shared" si="3"/>
        <v>0</v>
      </c>
      <c r="E73" s="139"/>
      <c r="F73" s="139"/>
      <c r="G73" s="139"/>
      <c r="H73" s="139"/>
      <c r="I73" s="139"/>
    </row>
    <row r="74" spans="1:9" x14ac:dyDescent="0.2">
      <c r="A74" s="140">
        <v>66</v>
      </c>
      <c r="B74" s="141" t="s">
        <v>133</v>
      </c>
      <c r="C74" s="142" t="s">
        <v>374</v>
      </c>
      <c r="D74" s="139">
        <f t="shared" ref="D74:D137" si="4">SUM(E74:I74)</f>
        <v>0</v>
      </c>
      <c r="E74" s="139"/>
      <c r="F74" s="139"/>
      <c r="G74" s="139"/>
      <c r="H74" s="139"/>
      <c r="I74" s="139"/>
    </row>
    <row r="75" spans="1:9" x14ac:dyDescent="0.2">
      <c r="A75" s="140">
        <v>67</v>
      </c>
      <c r="B75" s="143" t="s">
        <v>135</v>
      </c>
      <c r="C75" s="142" t="s">
        <v>375</v>
      </c>
      <c r="D75" s="139">
        <f t="shared" si="4"/>
        <v>0</v>
      </c>
      <c r="E75" s="139"/>
      <c r="F75" s="139"/>
      <c r="G75" s="139"/>
      <c r="H75" s="139"/>
      <c r="I75" s="139"/>
    </row>
    <row r="76" spans="1:9" x14ac:dyDescent="0.2">
      <c r="A76" s="140">
        <v>68</v>
      </c>
      <c r="B76" s="143" t="s">
        <v>137</v>
      </c>
      <c r="C76" s="142" t="s">
        <v>376</v>
      </c>
      <c r="D76" s="139">
        <f t="shared" si="4"/>
        <v>0</v>
      </c>
      <c r="E76" s="139"/>
      <c r="F76" s="139"/>
      <c r="G76" s="139"/>
      <c r="H76" s="139"/>
      <c r="I76" s="139"/>
    </row>
    <row r="77" spans="1:9" x14ac:dyDescent="0.2">
      <c r="A77" s="140">
        <v>69</v>
      </c>
      <c r="B77" s="143" t="s">
        <v>139</v>
      </c>
      <c r="C77" s="142" t="s">
        <v>377</v>
      </c>
      <c r="D77" s="139">
        <f t="shared" si="4"/>
        <v>0</v>
      </c>
      <c r="E77" s="139"/>
      <c r="F77" s="139"/>
      <c r="G77" s="139"/>
      <c r="H77" s="139"/>
      <c r="I77" s="139"/>
    </row>
    <row r="78" spans="1:9" x14ac:dyDescent="0.2">
      <c r="A78" s="140">
        <v>70</v>
      </c>
      <c r="B78" s="194" t="s">
        <v>141</v>
      </c>
      <c r="C78" s="142" t="s">
        <v>142</v>
      </c>
      <c r="D78" s="139">
        <f t="shared" si="4"/>
        <v>0</v>
      </c>
      <c r="E78" s="139"/>
      <c r="F78" s="139"/>
      <c r="G78" s="139"/>
      <c r="H78" s="139"/>
      <c r="I78" s="139"/>
    </row>
    <row r="79" spans="1:9" x14ac:dyDescent="0.2">
      <c r="A79" s="140">
        <v>71</v>
      </c>
      <c r="B79" s="143" t="s">
        <v>143</v>
      </c>
      <c r="C79" s="142" t="s">
        <v>144</v>
      </c>
      <c r="D79" s="139">
        <f t="shared" si="4"/>
        <v>0</v>
      </c>
      <c r="E79" s="139"/>
      <c r="F79" s="139"/>
      <c r="G79" s="139"/>
      <c r="H79" s="139"/>
      <c r="I79" s="139"/>
    </row>
    <row r="80" spans="1:9" x14ac:dyDescent="0.2">
      <c r="A80" s="140">
        <v>72</v>
      </c>
      <c r="B80" s="194" t="s">
        <v>145</v>
      </c>
      <c r="C80" s="142" t="s">
        <v>146</v>
      </c>
      <c r="D80" s="139">
        <f t="shared" si="4"/>
        <v>0</v>
      </c>
      <c r="E80" s="139"/>
      <c r="F80" s="139"/>
      <c r="G80" s="139"/>
      <c r="H80" s="139"/>
      <c r="I80" s="139"/>
    </row>
    <row r="81" spans="1:9" x14ac:dyDescent="0.2">
      <c r="A81" s="140">
        <v>73</v>
      </c>
      <c r="B81" s="143" t="s">
        <v>147</v>
      </c>
      <c r="C81" s="142" t="s">
        <v>378</v>
      </c>
      <c r="D81" s="139">
        <f t="shared" si="4"/>
        <v>0</v>
      </c>
      <c r="E81" s="139"/>
      <c r="F81" s="139"/>
      <c r="G81" s="139"/>
      <c r="H81" s="139"/>
      <c r="I81" s="139"/>
    </row>
    <row r="82" spans="1:9" x14ac:dyDescent="0.2">
      <c r="A82" s="140">
        <v>74</v>
      </c>
      <c r="B82" s="194" t="s">
        <v>149</v>
      </c>
      <c r="C82" s="142" t="s">
        <v>150</v>
      </c>
      <c r="D82" s="139">
        <f t="shared" si="4"/>
        <v>0</v>
      </c>
      <c r="E82" s="139"/>
      <c r="F82" s="139"/>
      <c r="G82" s="139"/>
      <c r="H82" s="139"/>
      <c r="I82" s="139"/>
    </row>
    <row r="83" spans="1:9" x14ac:dyDescent="0.2">
      <c r="A83" s="140">
        <v>75</v>
      </c>
      <c r="B83" s="194" t="s">
        <v>151</v>
      </c>
      <c r="C83" s="142" t="s">
        <v>152</v>
      </c>
      <c r="D83" s="139">
        <f t="shared" si="4"/>
        <v>0</v>
      </c>
      <c r="E83" s="139"/>
      <c r="F83" s="139"/>
      <c r="G83" s="139"/>
      <c r="H83" s="139"/>
      <c r="I83" s="139"/>
    </row>
    <row r="84" spans="1:9" ht="25.5" x14ac:dyDescent="0.2">
      <c r="A84" s="140">
        <v>76</v>
      </c>
      <c r="B84" s="143" t="s">
        <v>153</v>
      </c>
      <c r="C84" s="142" t="s">
        <v>379</v>
      </c>
      <c r="D84" s="139">
        <f t="shared" si="4"/>
        <v>0</v>
      </c>
      <c r="E84" s="139"/>
      <c r="F84" s="139"/>
      <c r="G84" s="139"/>
      <c r="H84" s="139"/>
      <c r="I84" s="139"/>
    </row>
    <row r="85" spans="1:9" ht="25.5" x14ac:dyDescent="0.2">
      <c r="A85" s="140">
        <v>77</v>
      </c>
      <c r="B85" s="141" t="s">
        <v>155</v>
      </c>
      <c r="C85" s="142" t="s">
        <v>380</v>
      </c>
      <c r="D85" s="139">
        <f t="shared" si="4"/>
        <v>0</v>
      </c>
      <c r="E85" s="139"/>
      <c r="F85" s="139"/>
      <c r="G85" s="139"/>
      <c r="H85" s="139"/>
      <c r="I85" s="139"/>
    </row>
    <row r="86" spans="1:9" ht="25.5" x14ac:dyDescent="0.2">
      <c r="A86" s="140">
        <v>78</v>
      </c>
      <c r="B86" s="143" t="s">
        <v>157</v>
      </c>
      <c r="C86" s="142" t="s">
        <v>381</v>
      </c>
      <c r="D86" s="139">
        <f t="shared" si="4"/>
        <v>0</v>
      </c>
      <c r="E86" s="139"/>
      <c r="F86" s="139"/>
      <c r="G86" s="139"/>
      <c r="H86" s="139"/>
      <c r="I86" s="139"/>
    </row>
    <row r="87" spans="1:9" ht="25.5" x14ac:dyDescent="0.2">
      <c r="A87" s="140">
        <v>79</v>
      </c>
      <c r="B87" s="143" t="s">
        <v>159</v>
      </c>
      <c r="C87" s="142" t="s">
        <v>382</v>
      </c>
      <c r="D87" s="139">
        <f t="shared" si="4"/>
        <v>0</v>
      </c>
      <c r="E87" s="139"/>
      <c r="F87" s="139"/>
      <c r="G87" s="139"/>
      <c r="H87" s="139"/>
      <c r="I87" s="139"/>
    </row>
    <row r="88" spans="1:9" ht="25.5" x14ac:dyDescent="0.2">
      <c r="A88" s="140">
        <v>80</v>
      </c>
      <c r="B88" s="141" t="s">
        <v>161</v>
      </c>
      <c r="C88" s="142" t="s">
        <v>383</v>
      </c>
      <c r="D88" s="139">
        <f t="shared" si="4"/>
        <v>0</v>
      </c>
      <c r="E88" s="139"/>
      <c r="F88" s="139"/>
      <c r="G88" s="139"/>
      <c r="H88" s="139"/>
      <c r="I88" s="139"/>
    </row>
    <row r="89" spans="1:9" ht="25.5" x14ac:dyDescent="0.2">
      <c r="A89" s="140">
        <v>81</v>
      </c>
      <c r="B89" s="141" t="s">
        <v>163</v>
      </c>
      <c r="C89" s="142" t="s">
        <v>384</v>
      </c>
      <c r="D89" s="139">
        <f t="shared" si="4"/>
        <v>0</v>
      </c>
      <c r="E89" s="139"/>
      <c r="F89" s="139"/>
      <c r="G89" s="139"/>
      <c r="H89" s="139"/>
      <c r="I89" s="139"/>
    </row>
    <row r="90" spans="1:9" ht="25.5" x14ac:dyDescent="0.2">
      <c r="A90" s="140">
        <v>82</v>
      </c>
      <c r="B90" s="141" t="s">
        <v>165</v>
      </c>
      <c r="C90" s="142" t="s">
        <v>385</v>
      </c>
      <c r="D90" s="139">
        <f t="shared" si="4"/>
        <v>0</v>
      </c>
      <c r="E90" s="139"/>
      <c r="F90" s="139"/>
      <c r="G90" s="139"/>
      <c r="H90" s="139"/>
      <c r="I90" s="139"/>
    </row>
    <row r="91" spans="1:9" x14ac:dyDescent="0.2">
      <c r="A91" s="140">
        <v>83</v>
      </c>
      <c r="B91" s="194" t="s">
        <v>167</v>
      </c>
      <c r="C91" s="142" t="s">
        <v>168</v>
      </c>
      <c r="D91" s="139">
        <f t="shared" si="4"/>
        <v>681906393</v>
      </c>
      <c r="E91" s="139">
        <v>104197767.56717765</v>
      </c>
      <c r="F91" s="139">
        <v>81439</v>
      </c>
      <c r="G91" s="139">
        <v>0</v>
      </c>
      <c r="H91" s="139">
        <v>577627186.43282235</v>
      </c>
      <c r="I91" s="139"/>
    </row>
    <row r="92" spans="1:9" x14ac:dyDescent="0.2">
      <c r="A92" s="140">
        <v>84</v>
      </c>
      <c r="B92" s="141" t="s">
        <v>169</v>
      </c>
      <c r="C92" s="142" t="s">
        <v>386</v>
      </c>
      <c r="D92" s="139">
        <f t="shared" si="4"/>
        <v>250375359</v>
      </c>
      <c r="E92" s="139">
        <v>54930235.441523314</v>
      </c>
      <c r="F92" s="139">
        <v>0</v>
      </c>
      <c r="G92" s="139">
        <v>25908525</v>
      </c>
      <c r="H92" s="139">
        <v>169536598.55847669</v>
      </c>
      <c r="I92" s="139"/>
    </row>
    <row r="93" spans="1:9" x14ac:dyDescent="0.2">
      <c r="A93" s="140">
        <v>85</v>
      </c>
      <c r="B93" s="194" t="s">
        <v>171</v>
      </c>
      <c r="C93" s="142" t="s">
        <v>172</v>
      </c>
      <c r="D93" s="139">
        <f t="shared" si="4"/>
        <v>762479294</v>
      </c>
      <c r="E93" s="139">
        <v>234762127.20677972</v>
      </c>
      <c r="F93" s="139">
        <v>0</v>
      </c>
      <c r="G93" s="139">
        <v>0</v>
      </c>
      <c r="H93" s="139">
        <v>524168496.79322022</v>
      </c>
      <c r="I93" s="139">
        <v>3548670</v>
      </c>
    </row>
    <row r="94" spans="1:9" x14ac:dyDescent="0.2">
      <c r="A94" s="140">
        <v>86</v>
      </c>
      <c r="B94" s="141" t="s">
        <v>173</v>
      </c>
      <c r="C94" s="142" t="s">
        <v>174</v>
      </c>
      <c r="D94" s="139">
        <f t="shared" si="4"/>
        <v>14176702</v>
      </c>
      <c r="E94" s="139">
        <v>14176702</v>
      </c>
      <c r="F94" s="139">
        <v>0</v>
      </c>
      <c r="G94" s="139">
        <v>0</v>
      </c>
      <c r="H94" s="139">
        <v>0</v>
      </c>
      <c r="I94" s="139"/>
    </row>
    <row r="95" spans="1:9" x14ac:dyDescent="0.2">
      <c r="A95" s="140">
        <v>87</v>
      </c>
      <c r="B95" s="141" t="s">
        <v>175</v>
      </c>
      <c r="C95" s="142" t="s">
        <v>387</v>
      </c>
      <c r="D95" s="139">
        <f t="shared" si="4"/>
        <v>316791622</v>
      </c>
      <c r="E95" s="139">
        <v>116217614.06210688</v>
      </c>
      <c r="F95" s="139">
        <v>0</v>
      </c>
      <c r="G95" s="139">
        <v>15443176</v>
      </c>
      <c r="H95" s="139">
        <v>172016031.93789312</v>
      </c>
      <c r="I95" s="139">
        <v>13114800</v>
      </c>
    </row>
    <row r="96" spans="1:9" x14ac:dyDescent="0.2">
      <c r="A96" s="140">
        <v>88</v>
      </c>
      <c r="B96" s="141" t="s">
        <v>177</v>
      </c>
      <c r="C96" s="142" t="s">
        <v>178</v>
      </c>
      <c r="D96" s="139">
        <f t="shared" si="4"/>
        <v>686619172</v>
      </c>
      <c r="E96" s="139">
        <v>362814228.76489091</v>
      </c>
      <c r="F96" s="139">
        <v>70120132</v>
      </c>
      <c r="G96" s="139">
        <v>21550222</v>
      </c>
      <c r="H96" s="139">
        <v>182435451.23510906</v>
      </c>
      <c r="I96" s="139">
        <f>50075436-376298</f>
        <v>49699138</v>
      </c>
    </row>
    <row r="97" spans="1:9" ht="13.5" customHeight="1" x14ac:dyDescent="0.2">
      <c r="A97" s="140">
        <v>89</v>
      </c>
      <c r="B97" s="141" t="s">
        <v>179</v>
      </c>
      <c r="C97" s="142" t="s">
        <v>180</v>
      </c>
      <c r="D97" s="139">
        <f t="shared" si="4"/>
        <v>557717661</v>
      </c>
      <c r="E97" s="139">
        <v>337705338</v>
      </c>
      <c r="F97" s="139">
        <v>0</v>
      </c>
      <c r="G97" s="139">
        <v>133587354</v>
      </c>
      <c r="H97" s="139">
        <v>8149288</v>
      </c>
      <c r="I97" s="139">
        <v>78275681</v>
      </c>
    </row>
    <row r="98" spans="1:9" ht="14.25" customHeight="1" x14ac:dyDescent="0.2">
      <c r="A98" s="140">
        <v>90</v>
      </c>
      <c r="B98" s="141" t="s">
        <v>181</v>
      </c>
      <c r="C98" s="142" t="s">
        <v>368</v>
      </c>
      <c r="D98" s="139">
        <f t="shared" si="4"/>
        <v>1735588998</v>
      </c>
      <c r="E98" s="139">
        <v>489343481.55529726</v>
      </c>
      <c r="F98" s="139">
        <v>454511</v>
      </c>
      <c r="G98" s="139">
        <v>64442781</v>
      </c>
      <c r="H98" s="139">
        <v>964752324.44470274</v>
      </c>
      <c r="I98" s="139">
        <f>227036950-10441050</f>
        <v>216595900</v>
      </c>
    </row>
    <row r="99" spans="1:9" x14ac:dyDescent="0.2">
      <c r="A99" s="140">
        <v>91</v>
      </c>
      <c r="B99" s="141" t="s">
        <v>183</v>
      </c>
      <c r="C99" s="142" t="s">
        <v>184</v>
      </c>
      <c r="D99" s="139">
        <f t="shared" si="4"/>
        <v>292379693</v>
      </c>
      <c r="E99" s="139">
        <v>266498493</v>
      </c>
      <c r="F99" s="139">
        <v>0</v>
      </c>
      <c r="G99" s="139">
        <v>0</v>
      </c>
      <c r="H99" s="139">
        <v>0</v>
      </c>
      <c r="I99" s="139">
        <v>25881200</v>
      </c>
    </row>
    <row r="100" spans="1:9" x14ac:dyDescent="0.2">
      <c r="A100" s="140">
        <v>92</v>
      </c>
      <c r="B100" s="143" t="s">
        <v>185</v>
      </c>
      <c r="C100" s="142" t="s">
        <v>388</v>
      </c>
      <c r="D100" s="139">
        <f t="shared" si="4"/>
        <v>0</v>
      </c>
      <c r="E100" s="139"/>
      <c r="F100" s="139"/>
      <c r="G100" s="139"/>
      <c r="H100" s="139"/>
      <c r="I100" s="139"/>
    </row>
    <row r="101" spans="1:9" x14ac:dyDescent="0.2">
      <c r="A101" s="140">
        <v>93</v>
      </c>
      <c r="B101" s="194" t="s">
        <v>187</v>
      </c>
      <c r="C101" s="142" t="s">
        <v>188</v>
      </c>
      <c r="D101" s="139">
        <f t="shared" si="4"/>
        <v>169871373</v>
      </c>
      <c r="E101" s="139">
        <v>29444212.554750711</v>
      </c>
      <c r="F101" s="139">
        <v>252348</v>
      </c>
      <c r="G101" s="139">
        <v>96954</v>
      </c>
      <c r="H101" s="139">
        <v>137400158.44524929</v>
      </c>
      <c r="I101" s="139">
        <v>2677700</v>
      </c>
    </row>
    <row r="102" spans="1:9" ht="25.5" x14ac:dyDescent="0.2">
      <c r="A102" s="140">
        <v>94</v>
      </c>
      <c r="B102" s="143" t="s">
        <v>189</v>
      </c>
      <c r="C102" s="142" t="s">
        <v>190</v>
      </c>
      <c r="D102" s="139">
        <f t="shared" si="4"/>
        <v>0</v>
      </c>
      <c r="E102" s="139"/>
      <c r="F102" s="139"/>
      <c r="G102" s="139"/>
      <c r="H102" s="139"/>
      <c r="I102" s="139"/>
    </row>
    <row r="103" spans="1:9" x14ac:dyDescent="0.2">
      <c r="A103" s="140">
        <v>95</v>
      </c>
      <c r="B103" s="143" t="s">
        <v>191</v>
      </c>
      <c r="C103" s="142" t="s">
        <v>192</v>
      </c>
      <c r="D103" s="139">
        <f t="shared" si="4"/>
        <v>0</v>
      </c>
      <c r="E103" s="139"/>
      <c r="F103" s="139"/>
      <c r="G103" s="139"/>
      <c r="H103" s="139"/>
      <c r="I103" s="139"/>
    </row>
    <row r="104" spans="1:9" x14ac:dyDescent="0.2">
      <c r="A104" s="140">
        <v>96</v>
      </c>
      <c r="B104" s="194" t="s">
        <v>193</v>
      </c>
      <c r="C104" s="142" t="s">
        <v>194</v>
      </c>
      <c r="D104" s="139">
        <f t="shared" si="4"/>
        <v>202406233</v>
      </c>
      <c r="E104" s="139">
        <v>181364515</v>
      </c>
      <c r="F104" s="139">
        <v>244248</v>
      </c>
      <c r="G104" s="139">
        <v>20797470</v>
      </c>
      <c r="H104" s="139">
        <v>0</v>
      </c>
      <c r="I104" s="139"/>
    </row>
    <row r="105" spans="1:9" x14ac:dyDescent="0.2">
      <c r="A105" s="140">
        <v>97</v>
      </c>
      <c r="B105" s="143" t="s">
        <v>195</v>
      </c>
      <c r="C105" s="142" t="s">
        <v>196</v>
      </c>
      <c r="D105" s="139">
        <f t="shared" si="4"/>
        <v>34375641</v>
      </c>
      <c r="E105" s="139">
        <v>34375641</v>
      </c>
      <c r="F105" s="139">
        <v>0</v>
      </c>
      <c r="G105" s="139">
        <v>0</v>
      </c>
      <c r="H105" s="139">
        <v>0</v>
      </c>
      <c r="I105" s="139"/>
    </row>
    <row r="106" spans="1:9" x14ac:dyDescent="0.2">
      <c r="A106" s="140">
        <v>98</v>
      </c>
      <c r="B106" s="194" t="s">
        <v>197</v>
      </c>
      <c r="C106" s="142" t="s">
        <v>198</v>
      </c>
      <c r="D106" s="139">
        <f t="shared" si="4"/>
        <v>31108639</v>
      </c>
      <c r="E106" s="139">
        <v>31108639</v>
      </c>
      <c r="F106" s="139">
        <v>0</v>
      </c>
      <c r="G106" s="139">
        <v>0</v>
      </c>
      <c r="H106" s="139">
        <v>0</v>
      </c>
      <c r="I106" s="139"/>
    </row>
    <row r="107" spans="1:9" x14ac:dyDescent="0.2">
      <c r="A107" s="140">
        <v>99</v>
      </c>
      <c r="B107" s="194" t="s">
        <v>199</v>
      </c>
      <c r="C107" s="142" t="s">
        <v>200</v>
      </c>
      <c r="D107" s="139">
        <f t="shared" si="4"/>
        <v>105829066</v>
      </c>
      <c r="E107" s="139">
        <v>57136453.898415036</v>
      </c>
      <c r="F107" s="139">
        <v>0</v>
      </c>
      <c r="G107" s="139">
        <v>0</v>
      </c>
      <c r="H107" s="139">
        <v>48692612.101584964</v>
      </c>
      <c r="I107" s="139"/>
    </row>
    <row r="108" spans="1:9" x14ac:dyDescent="0.2">
      <c r="A108" s="140">
        <v>100</v>
      </c>
      <c r="B108" s="143" t="s">
        <v>201</v>
      </c>
      <c r="C108" s="142" t="s">
        <v>202</v>
      </c>
      <c r="D108" s="139">
        <f t="shared" si="4"/>
        <v>46344998</v>
      </c>
      <c r="E108" s="139">
        <v>46344998</v>
      </c>
      <c r="F108" s="139">
        <v>0</v>
      </c>
      <c r="G108" s="139">
        <v>0</v>
      </c>
      <c r="H108" s="139">
        <v>0</v>
      </c>
      <c r="I108" s="139"/>
    </row>
    <row r="109" spans="1:9" x14ac:dyDescent="0.2">
      <c r="A109" s="140">
        <v>101</v>
      </c>
      <c r="B109" s="143" t="s">
        <v>203</v>
      </c>
      <c r="C109" s="142" t="s">
        <v>204</v>
      </c>
      <c r="D109" s="139">
        <f t="shared" si="4"/>
        <v>71537543</v>
      </c>
      <c r="E109" s="139">
        <v>71537543</v>
      </c>
      <c r="F109" s="139">
        <v>0</v>
      </c>
      <c r="G109" s="139">
        <v>0</v>
      </c>
      <c r="H109" s="139">
        <v>0</v>
      </c>
      <c r="I109" s="139"/>
    </row>
    <row r="110" spans="1:9" x14ac:dyDescent="0.2">
      <c r="A110" s="140">
        <v>102</v>
      </c>
      <c r="B110" s="141" t="s">
        <v>205</v>
      </c>
      <c r="C110" s="142" t="s">
        <v>206</v>
      </c>
      <c r="D110" s="139">
        <f t="shared" si="4"/>
        <v>53666698</v>
      </c>
      <c r="E110" s="139">
        <v>12553582.025737114</v>
      </c>
      <c r="F110" s="139">
        <v>0</v>
      </c>
      <c r="G110" s="139">
        <v>0</v>
      </c>
      <c r="H110" s="139">
        <v>41113115.974262886</v>
      </c>
      <c r="I110" s="139"/>
    </row>
    <row r="111" spans="1:9" x14ac:dyDescent="0.2">
      <c r="A111" s="140">
        <v>103</v>
      </c>
      <c r="B111" s="141" t="s">
        <v>207</v>
      </c>
      <c r="C111" s="142" t="s">
        <v>208</v>
      </c>
      <c r="D111" s="139">
        <f t="shared" si="4"/>
        <v>91176652</v>
      </c>
      <c r="E111" s="139">
        <v>91176652</v>
      </c>
      <c r="F111" s="139">
        <v>0</v>
      </c>
      <c r="G111" s="139">
        <v>0</v>
      </c>
      <c r="H111" s="139">
        <v>0</v>
      </c>
      <c r="I111" s="139"/>
    </row>
    <row r="112" spans="1:9" x14ac:dyDescent="0.2">
      <c r="A112" s="140">
        <v>104</v>
      </c>
      <c r="B112" s="194" t="s">
        <v>209</v>
      </c>
      <c r="C112" s="142" t="s">
        <v>210</v>
      </c>
      <c r="D112" s="139">
        <f t="shared" si="4"/>
        <v>43120391</v>
      </c>
      <c r="E112" s="139">
        <v>25223396.407037441</v>
      </c>
      <c r="F112" s="139">
        <v>0</v>
      </c>
      <c r="G112" s="139">
        <v>0</v>
      </c>
      <c r="H112" s="139">
        <v>17896994.592962559</v>
      </c>
      <c r="I112" s="139"/>
    </row>
    <row r="113" spans="1:9" x14ac:dyDescent="0.2">
      <c r="A113" s="140">
        <v>105</v>
      </c>
      <c r="B113" s="141" t="s">
        <v>211</v>
      </c>
      <c r="C113" s="142" t="s">
        <v>212</v>
      </c>
      <c r="D113" s="139">
        <f t="shared" si="4"/>
        <v>43169878</v>
      </c>
      <c r="E113" s="139">
        <v>43169878</v>
      </c>
      <c r="F113" s="139">
        <v>0</v>
      </c>
      <c r="G113" s="139">
        <v>0</v>
      </c>
      <c r="H113" s="139">
        <v>0</v>
      </c>
      <c r="I113" s="139"/>
    </row>
    <row r="114" spans="1:9" x14ac:dyDescent="0.2">
      <c r="A114" s="140">
        <v>106</v>
      </c>
      <c r="B114" s="141" t="s">
        <v>213</v>
      </c>
      <c r="C114" s="142" t="s">
        <v>214</v>
      </c>
      <c r="D114" s="139">
        <f t="shared" si="4"/>
        <v>75162751</v>
      </c>
      <c r="E114" s="139">
        <v>74532361</v>
      </c>
      <c r="F114" s="139">
        <v>630390</v>
      </c>
      <c r="G114" s="139">
        <v>0</v>
      </c>
      <c r="H114" s="139">
        <v>0</v>
      </c>
      <c r="I114" s="139"/>
    </row>
    <row r="115" spans="1:9" x14ac:dyDescent="0.2">
      <c r="A115" s="140">
        <v>107</v>
      </c>
      <c r="B115" s="143" t="s">
        <v>215</v>
      </c>
      <c r="C115" s="142" t="s">
        <v>216</v>
      </c>
      <c r="D115" s="139">
        <f t="shared" si="4"/>
        <v>228185679.98916888</v>
      </c>
      <c r="E115" s="139">
        <v>130587046.02409816</v>
      </c>
      <c r="F115" s="139">
        <v>4483386</v>
      </c>
      <c r="G115" s="139">
        <v>11016288</v>
      </c>
      <c r="H115" s="139">
        <v>43816309.965070717</v>
      </c>
      <c r="I115" s="139">
        <f>42256027-3973377</f>
        <v>38282650</v>
      </c>
    </row>
    <row r="116" spans="1:9" x14ac:dyDescent="0.2">
      <c r="A116" s="140">
        <v>108</v>
      </c>
      <c r="B116" s="194" t="s">
        <v>217</v>
      </c>
      <c r="C116" s="142" t="s">
        <v>218</v>
      </c>
      <c r="D116" s="139">
        <f t="shared" si="4"/>
        <v>34675513</v>
      </c>
      <c r="E116" s="139">
        <v>34602344</v>
      </c>
      <c r="F116" s="139">
        <v>73169</v>
      </c>
      <c r="G116" s="139">
        <v>0</v>
      </c>
      <c r="H116" s="139">
        <v>0</v>
      </c>
      <c r="I116" s="139"/>
    </row>
    <row r="117" spans="1:9" ht="12" customHeight="1" x14ac:dyDescent="0.2">
      <c r="A117" s="140">
        <v>109</v>
      </c>
      <c r="B117" s="194" t="s">
        <v>219</v>
      </c>
      <c r="C117" s="142" t="s">
        <v>220</v>
      </c>
      <c r="D117" s="139">
        <f t="shared" si="4"/>
        <v>53294712</v>
      </c>
      <c r="E117" s="139">
        <v>53294712</v>
      </c>
      <c r="F117" s="139">
        <v>0</v>
      </c>
      <c r="G117" s="139">
        <v>0</v>
      </c>
      <c r="H117" s="139">
        <v>0</v>
      </c>
      <c r="I117" s="139"/>
    </row>
    <row r="118" spans="1:9" x14ac:dyDescent="0.2">
      <c r="A118" s="140">
        <v>110</v>
      </c>
      <c r="B118" s="141" t="s">
        <v>221</v>
      </c>
      <c r="C118" s="142" t="s">
        <v>222</v>
      </c>
      <c r="D118" s="139">
        <f t="shared" si="4"/>
        <v>128202901</v>
      </c>
      <c r="E118" s="139">
        <v>71636683.935925752</v>
      </c>
      <c r="F118" s="139">
        <v>0</v>
      </c>
      <c r="G118" s="139">
        <v>0</v>
      </c>
      <c r="H118" s="139">
        <v>56566217.064074241</v>
      </c>
      <c r="I118" s="139"/>
    </row>
    <row r="119" spans="1:9" x14ac:dyDescent="0.2">
      <c r="A119" s="140">
        <v>111</v>
      </c>
      <c r="B119" s="143" t="s">
        <v>223</v>
      </c>
      <c r="C119" s="142" t="s">
        <v>224</v>
      </c>
      <c r="D119" s="139">
        <f t="shared" si="4"/>
        <v>36380736</v>
      </c>
      <c r="E119" s="139">
        <v>36380736</v>
      </c>
      <c r="F119" s="139">
        <v>0</v>
      </c>
      <c r="G119" s="139">
        <v>0</v>
      </c>
      <c r="H119" s="139">
        <v>0</v>
      </c>
      <c r="I119" s="139"/>
    </row>
    <row r="120" spans="1:9" x14ac:dyDescent="0.2">
      <c r="A120" s="140">
        <v>112</v>
      </c>
      <c r="B120" s="141" t="s">
        <v>225</v>
      </c>
      <c r="C120" s="142" t="s">
        <v>226</v>
      </c>
      <c r="D120" s="139">
        <f t="shared" si="4"/>
        <v>0</v>
      </c>
      <c r="E120" s="139"/>
      <c r="F120" s="139"/>
      <c r="G120" s="139"/>
      <c r="H120" s="139"/>
      <c r="I120" s="139"/>
    </row>
    <row r="121" spans="1:9" x14ac:dyDescent="0.2">
      <c r="A121" s="140">
        <v>113</v>
      </c>
      <c r="B121" s="141" t="s">
        <v>227</v>
      </c>
      <c r="C121" s="142" t="s">
        <v>228</v>
      </c>
      <c r="D121" s="139">
        <f t="shared" si="4"/>
        <v>0</v>
      </c>
      <c r="E121" s="139"/>
      <c r="F121" s="139"/>
      <c r="G121" s="139"/>
      <c r="H121" s="139"/>
      <c r="I121" s="139"/>
    </row>
    <row r="122" spans="1:9" x14ac:dyDescent="0.2">
      <c r="A122" s="140">
        <v>114</v>
      </c>
      <c r="B122" s="194" t="s">
        <v>229</v>
      </c>
      <c r="C122" s="142" t="s">
        <v>230</v>
      </c>
      <c r="D122" s="139">
        <f t="shared" si="4"/>
        <v>0</v>
      </c>
      <c r="E122" s="139"/>
      <c r="F122" s="139"/>
      <c r="G122" s="139"/>
      <c r="H122" s="139"/>
      <c r="I122" s="139"/>
    </row>
    <row r="123" spans="1:9" ht="13.5" customHeight="1" x14ac:dyDescent="0.2">
      <c r="A123" s="140">
        <v>115</v>
      </c>
      <c r="B123" s="194" t="s">
        <v>231</v>
      </c>
      <c r="C123" s="142" t="s">
        <v>232</v>
      </c>
      <c r="D123" s="139">
        <f t="shared" si="4"/>
        <v>0</v>
      </c>
      <c r="E123" s="139"/>
      <c r="F123" s="139"/>
      <c r="G123" s="139"/>
      <c r="H123" s="139"/>
      <c r="I123" s="139"/>
    </row>
    <row r="124" spans="1:9" x14ac:dyDescent="0.2">
      <c r="A124" s="140">
        <v>116</v>
      </c>
      <c r="B124" s="194" t="s">
        <v>233</v>
      </c>
      <c r="C124" s="142" t="s">
        <v>234</v>
      </c>
      <c r="D124" s="139">
        <f t="shared" si="4"/>
        <v>0</v>
      </c>
      <c r="E124" s="139"/>
      <c r="F124" s="139"/>
      <c r="G124" s="139"/>
      <c r="H124" s="139"/>
      <c r="I124" s="139"/>
    </row>
    <row r="125" spans="1:9" ht="14.25" customHeight="1" x14ac:dyDescent="0.2">
      <c r="A125" s="140">
        <v>117</v>
      </c>
      <c r="B125" s="194" t="s">
        <v>235</v>
      </c>
      <c r="C125" s="142" t="s">
        <v>236</v>
      </c>
      <c r="D125" s="139">
        <f t="shared" si="4"/>
        <v>0</v>
      </c>
      <c r="E125" s="139"/>
      <c r="F125" s="139"/>
      <c r="G125" s="139"/>
      <c r="H125" s="139"/>
      <c r="I125" s="139"/>
    </row>
    <row r="126" spans="1:9" x14ac:dyDescent="0.2">
      <c r="A126" s="140">
        <v>118</v>
      </c>
      <c r="B126" s="194" t="s">
        <v>237</v>
      </c>
      <c r="C126" s="142" t="s">
        <v>238</v>
      </c>
      <c r="D126" s="139">
        <f t="shared" si="4"/>
        <v>0</v>
      </c>
      <c r="E126" s="139"/>
      <c r="F126" s="139"/>
      <c r="G126" s="139"/>
      <c r="H126" s="139"/>
      <c r="I126" s="139"/>
    </row>
    <row r="127" spans="1:9" ht="12.75" customHeight="1" x14ac:dyDescent="0.2">
      <c r="A127" s="140">
        <v>119</v>
      </c>
      <c r="B127" s="194" t="s">
        <v>239</v>
      </c>
      <c r="C127" s="142" t="s">
        <v>240</v>
      </c>
      <c r="D127" s="139">
        <f t="shared" si="4"/>
        <v>0</v>
      </c>
      <c r="E127" s="139"/>
      <c r="F127" s="139"/>
      <c r="G127" s="139"/>
      <c r="H127" s="139"/>
      <c r="I127" s="139"/>
    </row>
    <row r="128" spans="1:9" x14ac:dyDescent="0.2">
      <c r="A128" s="140">
        <v>120</v>
      </c>
      <c r="B128" s="147" t="s">
        <v>241</v>
      </c>
      <c r="C128" s="145" t="s">
        <v>242</v>
      </c>
      <c r="D128" s="139">
        <f t="shared" si="4"/>
        <v>0</v>
      </c>
      <c r="E128" s="139"/>
      <c r="F128" s="139"/>
      <c r="G128" s="139"/>
      <c r="H128" s="139"/>
      <c r="I128" s="139"/>
    </row>
    <row r="129" spans="1:9" x14ac:dyDescent="0.2">
      <c r="A129" s="140">
        <v>121</v>
      </c>
      <c r="B129" s="143" t="s">
        <v>243</v>
      </c>
      <c r="C129" s="142" t="s">
        <v>244</v>
      </c>
      <c r="D129" s="139">
        <f t="shared" si="4"/>
        <v>244624147</v>
      </c>
      <c r="E129" s="139">
        <v>8176163</v>
      </c>
      <c r="F129" s="139">
        <v>197246019</v>
      </c>
      <c r="G129" s="139">
        <v>0</v>
      </c>
      <c r="H129" s="139">
        <v>0</v>
      </c>
      <c r="I129" s="139">
        <v>39201965</v>
      </c>
    </row>
    <row r="130" spans="1:9" x14ac:dyDescent="0.2">
      <c r="A130" s="140">
        <v>122</v>
      </c>
      <c r="B130" s="194" t="s">
        <v>245</v>
      </c>
      <c r="C130" s="142" t="s">
        <v>246</v>
      </c>
      <c r="D130" s="139">
        <f t="shared" si="4"/>
        <v>77462</v>
      </c>
      <c r="E130" s="139">
        <v>77462</v>
      </c>
      <c r="F130" s="139">
        <v>0</v>
      </c>
      <c r="G130" s="139">
        <v>0</v>
      </c>
      <c r="H130" s="139">
        <v>0</v>
      </c>
      <c r="I130" s="139"/>
    </row>
    <row r="131" spans="1:9" x14ac:dyDescent="0.2">
      <c r="A131" s="140">
        <v>123</v>
      </c>
      <c r="B131" s="141" t="s">
        <v>247</v>
      </c>
      <c r="C131" s="148" t="s">
        <v>248</v>
      </c>
      <c r="D131" s="139">
        <f t="shared" si="4"/>
        <v>0</v>
      </c>
      <c r="E131" s="139"/>
      <c r="F131" s="139"/>
      <c r="G131" s="139"/>
      <c r="H131" s="139"/>
      <c r="I131" s="139"/>
    </row>
    <row r="132" spans="1:9" ht="25.5" x14ac:dyDescent="0.2">
      <c r="A132" s="140">
        <v>124</v>
      </c>
      <c r="B132" s="194" t="s">
        <v>249</v>
      </c>
      <c r="C132" s="142" t="s">
        <v>250</v>
      </c>
      <c r="D132" s="139">
        <f t="shared" si="4"/>
        <v>0</v>
      </c>
      <c r="E132" s="139"/>
      <c r="F132" s="139"/>
      <c r="G132" s="139"/>
      <c r="H132" s="139"/>
      <c r="I132" s="139"/>
    </row>
    <row r="133" spans="1:9" ht="26.25" customHeight="1" x14ac:dyDescent="0.2">
      <c r="A133" s="140">
        <v>125</v>
      </c>
      <c r="B133" s="194" t="s">
        <v>251</v>
      </c>
      <c r="C133" s="142" t="s">
        <v>252</v>
      </c>
      <c r="D133" s="139">
        <f t="shared" si="4"/>
        <v>0</v>
      </c>
      <c r="E133" s="139"/>
      <c r="F133" s="139"/>
      <c r="G133" s="139"/>
      <c r="H133" s="139"/>
      <c r="I133" s="139"/>
    </row>
    <row r="134" spans="1:9" x14ac:dyDescent="0.2">
      <c r="A134" s="140">
        <v>126</v>
      </c>
      <c r="B134" s="143" t="s">
        <v>253</v>
      </c>
      <c r="C134" s="142" t="s">
        <v>389</v>
      </c>
      <c r="D134" s="139">
        <f t="shared" si="4"/>
        <v>0</v>
      </c>
      <c r="E134" s="139"/>
      <c r="F134" s="139"/>
      <c r="G134" s="139"/>
      <c r="H134" s="139"/>
      <c r="I134" s="139"/>
    </row>
    <row r="135" spans="1:9" x14ac:dyDescent="0.2">
      <c r="A135" s="140">
        <v>127</v>
      </c>
      <c r="B135" s="141" t="s">
        <v>255</v>
      </c>
      <c r="C135" s="142" t="s">
        <v>256</v>
      </c>
      <c r="D135" s="139">
        <f t="shared" si="4"/>
        <v>0</v>
      </c>
      <c r="E135" s="139"/>
      <c r="F135" s="139"/>
      <c r="G135" s="139"/>
      <c r="H135" s="139"/>
      <c r="I135" s="139"/>
    </row>
    <row r="136" spans="1:9" x14ac:dyDescent="0.2">
      <c r="A136" s="140">
        <v>128</v>
      </c>
      <c r="B136" s="194" t="s">
        <v>257</v>
      </c>
      <c r="C136" s="142" t="s">
        <v>258</v>
      </c>
      <c r="D136" s="139">
        <f t="shared" si="4"/>
        <v>0</v>
      </c>
      <c r="E136" s="139"/>
      <c r="F136" s="139"/>
      <c r="G136" s="139"/>
      <c r="H136" s="139"/>
      <c r="I136" s="139"/>
    </row>
    <row r="137" spans="1:9" ht="9.75" customHeight="1" x14ac:dyDescent="0.2">
      <c r="A137" s="140">
        <v>129</v>
      </c>
      <c r="B137" s="141" t="s">
        <v>259</v>
      </c>
      <c r="C137" s="142" t="s">
        <v>260</v>
      </c>
      <c r="D137" s="139">
        <f t="shared" si="4"/>
        <v>0</v>
      </c>
      <c r="E137" s="139"/>
      <c r="F137" s="139"/>
      <c r="G137" s="139"/>
      <c r="H137" s="139"/>
      <c r="I137" s="139"/>
    </row>
    <row r="138" spans="1:9" x14ac:dyDescent="0.2">
      <c r="A138" s="140">
        <v>130</v>
      </c>
      <c r="B138" s="143" t="s">
        <v>261</v>
      </c>
      <c r="C138" s="142" t="s">
        <v>262</v>
      </c>
      <c r="D138" s="139">
        <f t="shared" ref="D138:D156" si="5">SUM(E138:I138)</f>
        <v>0</v>
      </c>
      <c r="E138" s="139"/>
      <c r="F138" s="139"/>
      <c r="G138" s="139"/>
      <c r="H138" s="139"/>
      <c r="I138" s="139"/>
    </row>
    <row r="139" spans="1:9" x14ac:dyDescent="0.2">
      <c r="A139" s="140">
        <v>131</v>
      </c>
      <c r="B139" s="194" t="s">
        <v>263</v>
      </c>
      <c r="C139" s="142" t="s">
        <v>264</v>
      </c>
      <c r="D139" s="139">
        <f t="shared" si="5"/>
        <v>0</v>
      </c>
      <c r="E139" s="139"/>
      <c r="F139" s="139"/>
      <c r="G139" s="139"/>
      <c r="H139" s="139"/>
      <c r="I139" s="139"/>
    </row>
    <row r="140" spans="1:9" x14ac:dyDescent="0.2">
      <c r="A140" s="140">
        <v>132</v>
      </c>
      <c r="B140" s="194" t="s">
        <v>265</v>
      </c>
      <c r="C140" s="142" t="s">
        <v>266</v>
      </c>
      <c r="D140" s="139">
        <f t="shared" si="5"/>
        <v>0</v>
      </c>
      <c r="E140" s="139"/>
      <c r="F140" s="139"/>
      <c r="G140" s="139"/>
      <c r="H140" s="139"/>
      <c r="I140" s="139"/>
    </row>
    <row r="141" spans="1:9" ht="13.5" customHeight="1" x14ac:dyDescent="0.2">
      <c r="A141" s="140">
        <v>133</v>
      </c>
      <c r="B141" s="194" t="s">
        <v>267</v>
      </c>
      <c r="C141" s="142" t="s">
        <v>268</v>
      </c>
      <c r="D141" s="139">
        <f t="shared" si="5"/>
        <v>1913196459</v>
      </c>
      <c r="E141" s="139">
        <v>1082121724.9353735</v>
      </c>
      <c r="F141" s="139">
        <v>198330818</v>
      </c>
      <c r="G141" s="139">
        <v>58479242</v>
      </c>
      <c r="H141" s="139">
        <v>130012650.06462643</v>
      </c>
      <c r="I141" s="139">
        <f>444269537-17513</f>
        <v>444252024</v>
      </c>
    </row>
    <row r="142" spans="1:9" x14ac:dyDescent="0.2">
      <c r="A142" s="140">
        <v>134</v>
      </c>
      <c r="B142" s="194" t="s">
        <v>269</v>
      </c>
      <c r="C142" s="142" t="s">
        <v>270</v>
      </c>
      <c r="D142" s="139">
        <f t="shared" si="5"/>
        <v>3298041579</v>
      </c>
      <c r="E142" s="139">
        <v>78145445.22800076</v>
      </c>
      <c r="F142" s="139">
        <v>3005164508.7719994</v>
      </c>
      <c r="G142" s="139">
        <v>0</v>
      </c>
      <c r="H142" s="139">
        <v>0</v>
      </c>
      <c r="I142" s="139">
        <v>214731625</v>
      </c>
    </row>
    <row r="143" spans="1:9" x14ac:dyDescent="0.2">
      <c r="A143" s="140">
        <v>135</v>
      </c>
      <c r="B143" s="194" t="s">
        <v>271</v>
      </c>
      <c r="C143" s="142" t="s">
        <v>272</v>
      </c>
      <c r="D143" s="139">
        <f t="shared" si="5"/>
        <v>1066424314</v>
      </c>
      <c r="E143" s="139">
        <v>371517300</v>
      </c>
      <c r="F143" s="139">
        <v>0</v>
      </c>
      <c r="G143" s="139">
        <v>22898597</v>
      </c>
      <c r="H143" s="139">
        <v>0</v>
      </c>
      <c r="I143" s="139">
        <f>675913243-3904826</f>
        <v>672008417</v>
      </c>
    </row>
    <row r="144" spans="1:9" x14ac:dyDescent="0.2">
      <c r="A144" s="140">
        <v>136</v>
      </c>
      <c r="B144" s="141" t="s">
        <v>273</v>
      </c>
      <c r="C144" s="142" t="s">
        <v>274</v>
      </c>
      <c r="D144" s="139">
        <f t="shared" si="5"/>
        <v>943559779</v>
      </c>
      <c r="E144" s="139">
        <v>583537697</v>
      </c>
      <c r="F144" s="139">
        <v>131882013</v>
      </c>
      <c r="G144" s="139">
        <v>15055903</v>
      </c>
      <c r="H144" s="139">
        <v>0</v>
      </c>
      <c r="I144" s="139">
        <f>213078303+5863</f>
        <v>213084166</v>
      </c>
    </row>
    <row r="145" spans="1:9" ht="15" customHeight="1" x14ac:dyDescent="0.2">
      <c r="A145" s="140">
        <v>137</v>
      </c>
      <c r="B145" s="194" t="s">
        <v>275</v>
      </c>
      <c r="C145" s="142" t="s">
        <v>276</v>
      </c>
      <c r="D145" s="139">
        <f t="shared" si="5"/>
        <v>605047057</v>
      </c>
      <c r="E145" s="139">
        <v>447075997</v>
      </c>
      <c r="F145" s="139">
        <v>0</v>
      </c>
      <c r="G145" s="139">
        <v>0</v>
      </c>
      <c r="H145" s="139">
        <v>0</v>
      </c>
      <c r="I145" s="139">
        <v>157971060</v>
      </c>
    </row>
    <row r="146" spans="1:9" x14ac:dyDescent="0.2">
      <c r="A146" s="140">
        <v>138</v>
      </c>
      <c r="B146" s="141" t="s">
        <v>277</v>
      </c>
      <c r="C146" s="142" t="s">
        <v>278</v>
      </c>
      <c r="D146" s="139">
        <f t="shared" si="5"/>
        <v>182242527</v>
      </c>
      <c r="E146" s="139">
        <v>176550763</v>
      </c>
      <c r="F146" s="139">
        <v>0</v>
      </c>
      <c r="G146" s="139">
        <v>0</v>
      </c>
      <c r="H146" s="139">
        <v>0</v>
      </c>
      <c r="I146" s="139">
        <v>5691764</v>
      </c>
    </row>
    <row r="147" spans="1:9" x14ac:dyDescent="0.2">
      <c r="A147" s="140">
        <v>139</v>
      </c>
      <c r="B147" s="141" t="s">
        <v>279</v>
      </c>
      <c r="C147" s="142" t="s">
        <v>280</v>
      </c>
      <c r="D147" s="139">
        <f t="shared" si="5"/>
        <v>948523707</v>
      </c>
      <c r="E147" s="139">
        <v>752254090</v>
      </c>
      <c r="F147" s="139">
        <v>0</v>
      </c>
      <c r="G147" s="139">
        <v>0</v>
      </c>
      <c r="H147" s="139">
        <v>0</v>
      </c>
      <c r="I147" s="139">
        <f>199672191-3402574</f>
        <v>196269617</v>
      </c>
    </row>
    <row r="148" spans="1:9" x14ac:dyDescent="0.2">
      <c r="A148" s="140">
        <v>140</v>
      </c>
      <c r="B148" s="194" t="s">
        <v>281</v>
      </c>
      <c r="C148" s="142" t="s">
        <v>282</v>
      </c>
      <c r="D148" s="139">
        <f t="shared" si="5"/>
        <v>0</v>
      </c>
      <c r="E148" s="139"/>
      <c r="F148" s="139"/>
      <c r="G148" s="139"/>
      <c r="H148" s="139"/>
      <c r="I148" s="139"/>
    </row>
    <row r="149" spans="1:9" x14ac:dyDescent="0.2">
      <c r="A149" s="140">
        <v>141</v>
      </c>
      <c r="B149" s="194" t="s">
        <v>283</v>
      </c>
      <c r="C149" s="142" t="s">
        <v>284</v>
      </c>
      <c r="D149" s="139">
        <f t="shared" si="5"/>
        <v>0</v>
      </c>
      <c r="E149" s="139"/>
      <c r="F149" s="139"/>
      <c r="G149" s="139"/>
      <c r="H149" s="139"/>
      <c r="I149" s="139"/>
    </row>
    <row r="150" spans="1:9" x14ac:dyDescent="0.2">
      <c r="A150" s="140">
        <v>142</v>
      </c>
      <c r="B150" s="194" t="s">
        <v>285</v>
      </c>
      <c r="C150" s="142" t="s">
        <v>286</v>
      </c>
      <c r="D150" s="139">
        <f t="shared" si="5"/>
        <v>477480754</v>
      </c>
      <c r="E150" s="139">
        <v>107737529.25488257</v>
      </c>
      <c r="F150" s="139">
        <v>0</v>
      </c>
      <c r="G150" s="139">
        <v>77521834</v>
      </c>
      <c r="H150" s="139">
        <v>260646560.74511743</v>
      </c>
      <c r="I150" s="139">
        <v>31574830</v>
      </c>
    </row>
    <row r="151" spans="1:9" x14ac:dyDescent="0.2">
      <c r="A151" s="140">
        <v>143</v>
      </c>
      <c r="B151" s="141" t="s">
        <v>287</v>
      </c>
      <c r="C151" s="142" t="s">
        <v>288</v>
      </c>
      <c r="D151" s="139">
        <f t="shared" si="5"/>
        <v>1168391327.5269656</v>
      </c>
      <c r="E151" s="139">
        <v>737861419.86029887</v>
      </c>
      <c r="F151" s="139">
        <v>2620795</v>
      </c>
      <c r="G151" s="139">
        <v>52459981</v>
      </c>
      <c r="H151" s="139">
        <v>203110589.66666666</v>
      </c>
      <c r="I151" s="139">
        <f>172322113+16429</f>
        <v>172338542</v>
      </c>
    </row>
    <row r="152" spans="1:9" x14ac:dyDescent="0.2">
      <c r="A152" s="140">
        <v>144</v>
      </c>
      <c r="B152" s="143" t="s">
        <v>289</v>
      </c>
      <c r="C152" s="142" t="s">
        <v>290</v>
      </c>
      <c r="D152" s="139">
        <f t="shared" si="5"/>
        <v>1044141371</v>
      </c>
      <c r="E152" s="139">
        <v>723493957</v>
      </c>
      <c r="F152" s="139">
        <v>75769279</v>
      </c>
      <c r="G152" s="139">
        <v>53257340</v>
      </c>
      <c r="H152" s="139">
        <v>0</v>
      </c>
      <c r="I152" s="139">
        <f>185010021-4700+6615474</f>
        <v>191620795</v>
      </c>
    </row>
    <row r="153" spans="1:9" x14ac:dyDescent="0.2">
      <c r="A153" s="140">
        <v>145</v>
      </c>
      <c r="B153" s="194" t="s">
        <v>291</v>
      </c>
      <c r="C153" s="142" t="s">
        <v>292</v>
      </c>
      <c r="D153" s="139">
        <f t="shared" si="5"/>
        <v>1669527858.0262291</v>
      </c>
      <c r="E153" s="139">
        <v>269589037.10401559</v>
      </c>
      <c r="F153" s="139">
        <v>0</v>
      </c>
      <c r="G153" s="139">
        <v>0</v>
      </c>
      <c r="H153" s="139">
        <v>1399938820.9222136</v>
      </c>
      <c r="I153" s="139"/>
    </row>
    <row r="154" spans="1:9" x14ac:dyDescent="0.2">
      <c r="A154" s="140">
        <v>146</v>
      </c>
      <c r="B154" s="141" t="s">
        <v>293</v>
      </c>
      <c r="C154" s="142" t="s">
        <v>294</v>
      </c>
      <c r="D154" s="139">
        <f t="shared" si="5"/>
        <v>0</v>
      </c>
      <c r="E154" s="139"/>
      <c r="F154" s="139"/>
      <c r="G154" s="139"/>
      <c r="H154" s="139"/>
      <c r="I154" s="139"/>
    </row>
    <row r="155" spans="1:9" x14ac:dyDescent="0.2">
      <c r="A155" s="140">
        <v>147</v>
      </c>
      <c r="B155" s="141" t="s">
        <v>295</v>
      </c>
      <c r="C155" s="142" t="s">
        <v>296</v>
      </c>
      <c r="D155" s="139">
        <f t="shared" si="5"/>
        <v>0</v>
      </c>
      <c r="E155" s="139"/>
      <c r="F155" s="139"/>
      <c r="G155" s="139"/>
      <c r="H155" s="139"/>
      <c r="I155" s="139"/>
    </row>
    <row r="156" spans="1:9" x14ac:dyDescent="0.2">
      <c r="A156" s="140">
        <v>148</v>
      </c>
      <c r="B156" s="194" t="s">
        <v>297</v>
      </c>
      <c r="C156" s="142" t="s">
        <v>298</v>
      </c>
      <c r="D156" s="139">
        <f t="shared" si="5"/>
        <v>0</v>
      </c>
      <c r="E156" s="139"/>
      <c r="F156" s="139"/>
      <c r="G156" s="139"/>
      <c r="H156" s="139"/>
      <c r="I156" s="139"/>
    </row>
  </sheetData>
  <mergeCells count="8">
    <mergeCell ref="A7:C7"/>
    <mergeCell ref="A8:C8"/>
    <mergeCell ref="A2:I2"/>
    <mergeCell ref="D4:I4"/>
    <mergeCell ref="A4:A5"/>
    <mergeCell ref="B4:B5"/>
    <mergeCell ref="C4:C5"/>
    <mergeCell ref="A6:C6"/>
  </mergeCells>
  <pageMargins left="0" right="0" top="0" bottom="0" header="0" footer="0"/>
  <pageSetup paperSize="9" scale="75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60"/>
  <sheetViews>
    <sheetView zoomScale="98" zoomScaleNormal="98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159" sqref="A159:J159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4" width="15.7109375" style="67" customWidth="1"/>
    <col min="5" max="6" width="15.140625" style="67" customWidth="1"/>
    <col min="7" max="7" width="15.7109375" style="67" customWidth="1"/>
    <col min="8" max="8" width="20.7109375" style="67" customWidth="1"/>
    <col min="9" max="9" width="19.5703125" style="67" customWidth="1"/>
    <col min="10" max="10" width="19.7109375" style="67" customWidth="1"/>
    <col min="11" max="16384" width="9.140625" style="3"/>
  </cols>
  <sheetData>
    <row r="1" spans="1:10" ht="26.25" customHeight="1" x14ac:dyDescent="0.2">
      <c r="A1" s="204" t="s">
        <v>351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x14ac:dyDescent="0.2">
      <c r="C2" s="4"/>
      <c r="J2" s="67" t="s">
        <v>327</v>
      </c>
    </row>
    <row r="3" spans="1:10" s="5" customFormat="1" ht="24.75" customHeight="1" x14ac:dyDescent="0.2">
      <c r="A3" s="230" t="s">
        <v>0</v>
      </c>
      <c r="B3" s="230" t="s">
        <v>1</v>
      </c>
      <c r="C3" s="230" t="s">
        <v>2</v>
      </c>
      <c r="D3" s="241" t="s">
        <v>322</v>
      </c>
      <c r="E3" s="241"/>
      <c r="F3" s="241"/>
      <c r="G3" s="241"/>
      <c r="H3" s="241"/>
      <c r="I3" s="241"/>
      <c r="J3" s="241"/>
    </row>
    <row r="4" spans="1:10" s="5" customFormat="1" ht="24.75" customHeight="1" x14ac:dyDescent="0.2">
      <c r="A4" s="230"/>
      <c r="B4" s="230"/>
      <c r="C4" s="230"/>
      <c r="D4" s="242" t="s">
        <v>300</v>
      </c>
      <c r="E4" s="241" t="s">
        <v>347</v>
      </c>
      <c r="F4" s="241"/>
      <c r="G4" s="241"/>
      <c r="H4" s="241"/>
      <c r="I4" s="241"/>
      <c r="J4" s="241"/>
    </row>
    <row r="5" spans="1:10" ht="37.5" customHeight="1" x14ac:dyDescent="0.2">
      <c r="A5" s="230"/>
      <c r="B5" s="230"/>
      <c r="C5" s="230"/>
      <c r="D5" s="242"/>
      <c r="E5" s="240" t="s">
        <v>318</v>
      </c>
      <c r="F5" s="240" t="s">
        <v>319</v>
      </c>
      <c r="G5" s="240"/>
      <c r="H5" s="243" t="s">
        <v>410</v>
      </c>
      <c r="I5" s="244"/>
      <c r="J5" s="240" t="s">
        <v>411</v>
      </c>
    </row>
    <row r="6" spans="1:10" ht="60.75" customHeight="1" x14ac:dyDescent="0.2">
      <c r="A6" s="230"/>
      <c r="B6" s="230"/>
      <c r="C6" s="230"/>
      <c r="D6" s="240"/>
      <c r="E6" s="241"/>
      <c r="F6" s="154" t="s">
        <v>320</v>
      </c>
      <c r="G6" s="154" t="s">
        <v>321</v>
      </c>
      <c r="H6" s="154" t="s">
        <v>412</v>
      </c>
      <c r="I6" s="154" t="s">
        <v>413</v>
      </c>
      <c r="J6" s="241"/>
    </row>
    <row r="7" spans="1:10" ht="11.25" customHeight="1" x14ac:dyDescent="0.2">
      <c r="A7" s="231" t="s">
        <v>300</v>
      </c>
      <c r="B7" s="231"/>
      <c r="C7" s="231"/>
      <c r="D7" s="73">
        <f>D8+D9</f>
        <v>6862831218</v>
      </c>
      <c r="E7" s="73">
        <f t="shared" ref="E7:J7" si="0">E8+E9</f>
        <v>5266172218</v>
      </c>
      <c r="F7" s="73">
        <f t="shared" si="0"/>
        <v>1405619681</v>
      </c>
      <c r="G7" s="73">
        <f t="shared" si="0"/>
        <v>308582840</v>
      </c>
      <c r="H7" s="73">
        <f t="shared" ref="H7:I7" si="1">H8+H9</f>
        <v>33788276</v>
      </c>
      <c r="I7" s="73">
        <f t="shared" si="1"/>
        <v>140582827</v>
      </c>
      <c r="J7" s="73">
        <f t="shared" si="0"/>
        <v>16668216</v>
      </c>
    </row>
    <row r="8" spans="1:10" ht="11.25" customHeight="1" x14ac:dyDescent="0.2">
      <c r="A8" s="227" t="s">
        <v>299</v>
      </c>
      <c r="B8" s="228"/>
      <c r="C8" s="229"/>
      <c r="D8" s="70">
        <f>E8+F8</f>
        <v>84772208</v>
      </c>
      <c r="E8" s="70">
        <v>0</v>
      </c>
      <c r="F8" s="70">
        <f>76804770+7967438</f>
        <v>84772208</v>
      </c>
      <c r="G8" s="70">
        <v>0</v>
      </c>
      <c r="H8" s="153">
        <v>0</v>
      </c>
      <c r="I8" s="153">
        <v>0</v>
      </c>
      <c r="J8" s="74">
        <v>0</v>
      </c>
    </row>
    <row r="9" spans="1:10" ht="11.25" customHeight="1" x14ac:dyDescent="0.2">
      <c r="A9" s="227" t="s">
        <v>364</v>
      </c>
      <c r="B9" s="228"/>
      <c r="C9" s="229"/>
      <c r="D9" s="73">
        <f>SUM(D10:D157)</f>
        <v>6778059010</v>
      </c>
      <c r="E9" s="73">
        <f t="shared" ref="E9:J9" si="2">SUM(E10:E157)</f>
        <v>5266172218</v>
      </c>
      <c r="F9" s="73">
        <f t="shared" si="2"/>
        <v>1320847473</v>
      </c>
      <c r="G9" s="73">
        <f t="shared" si="2"/>
        <v>308582840</v>
      </c>
      <c r="H9" s="73">
        <f t="shared" ref="H9:I9" si="3">SUM(H10:H157)</f>
        <v>33788276</v>
      </c>
      <c r="I9" s="73">
        <f t="shared" si="3"/>
        <v>140582827</v>
      </c>
      <c r="J9" s="73">
        <f t="shared" si="2"/>
        <v>16668216</v>
      </c>
    </row>
    <row r="10" spans="1:10" ht="12" customHeight="1" x14ac:dyDescent="0.2">
      <c r="A10" s="7">
        <v>1</v>
      </c>
      <c r="B10" s="8" t="s">
        <v>3</v>
      </c>
      <c r="C10" s="30" t="s">
        <v>4</v>
      </c>
      <c r="D10" s="44">
        <f>E10+F10+H10+I10+J10</f>
        <v>28902288</v>
      </c>
      <c r="E10" s="44">
        <v>24030690</v>
      </c>
      <c r="F10" s="70">
        <v>3427816</v>
      </c>
      <c r="G10" s="70">
        <v>1540346</v>
      </c>
      <c r="H10" s="70">
        <v>0</v>
      </c>
      <c r="I10" s="70">
        <v>1394198</v>
      </c>
      <c r="J10" s="70">
        <v>49584</v>
      </c>
    </row>
    <row r="11" spans="1:10" x14ac:dyDescent="0.2">
      <c r="A11" s="7">
        <v>2</v>
      </c>
      <c r="B11" s="11" t="s">
        <v>5</v>
      </c>
      <c r="C11" s="30" t="s">
        <v>6</v>
      </c>
      <c r="D11" s="44">
        <f t="shared" ref="D11:D74" si="4">E11+F11+H11+I11+J11</f>
        <v>29055908</v>
      </c>
      <c r="E11" s="44">
        <v>24620153</v>
      </c>
      <c r="F11" s="10">
        <v>4346108</v>
      </c>
      <c r="G11" s="10">
        <v>3072753</v>
      </c>
      <c r="H11" s="10">
        <v>0</v>
      </c>
      <c r="I11" s="10">
        <v>0</v>
      </c>
      <c r="J11" s="70">
        <v>89647</v>
      </c>
    </row>
    <row r="12" spans="1:10" x14ac:dyDescent="0.2">
      <c r="A12" s="7">
        <v>3</v>
      </c>
      <c r="B12" s="12" t="s">
        <v>7</v>
      </c>
      <c r="C12" s="29" t="s">
        <v>8</v>
      </c>
      <c r="D12" s="44">
        <f t="shared" si="4"/>
        <v>92900177</v>
      </c>
      <c r="E12" s="44">
        <v>76103867</v>
      </c>
      <c r="F12" s="10">
        <v>16779884</v>
      </c>
      <c r="G12" s="10">
        <v>4192197</v>
      </c>
      <c r="H12" s="10">
        <v>0</v>
      </c>
      <c r="I12" s="10">
        <v>0</v>
      </c>
      <c r="J12" s="70">
        <v>16426</v>
      </c>
    </row>
    <row r="13" spans="1:10" ht="14.25" customHeight="1" x14ac:dyDescent="0.2">
      <c r="A13" s="7">
        <v>4</v>
      </c>
      <c r="B13" s="8" t="s">
        <v>9</v>
      </c>
      <c r="C13" s="30" t="s">
        <v>10</v>
      </c>
      <c r="D13" s="44">
        <f t="shared" si="4"/>
        <v>29029435</v>
      </c>
      <c r="E13" s="44">
        <v>25984556</v>
      </c>
      <c r="F13" s="10">
        <v>3044879</v>
      </c>
      <c r="G13" s="10">
        <v>1432568</v>
      </c>
      <c r="H13" s="10">
        <v>0</v>
      </c>
      <c r="I13" s="10">
        <v>0</v>
      </c>
      <c r="J13" s="70">
        <v>0</v>
      </c>
    </row>
    <row r="14" spans="1:10" x14ac:dyDescent="0.2">
      <c r="A14" s="7">
        <v>5</v>
      </c>
      <c r="B14" s="8" t="s">
        <v>11</v>
      </c>
      <c r="C14" s="30" t="s">
        <v>12</v>
      </c>
      <c r="D14" s="44">
        <f t="shared" si="4"/>
        <v>33858009</v>
      </c>
      <c r="E14" s="44">
        <v>29070787</v>
      </c>
      <c r="F14" s="10">
        <v>4643990</v>
      </c>
      <c r="G14" s="10">
        <v>3303642</v>
      </c>
      <c r="H14" s="10">
        <v>0</v>
      </c>
      <c r="I14" s="10">
        <v>0</v>
      </c>
      <c r="J14" s="70">
        <v>143232</v>
      </c>
    </row>
    <row r="15" spans="1:10" x14ac:dyDescent="0.2">
      <c r="A15" s="7">
        <v>6</v>
      </c>
      <c r="B15" s="12" t="s">
        <v>13</v>
      </c>
      <c r="C15" s="29" t="s">
        <v>14</v>
      </c>
      <c r="D15" s="44">
        <f t="shared" si="4"/>
        <v>253262477</v>
      </c>
      <c r="E15" s="44">
        <v>207785144</v>
      </c>
      <c r="F15" s="10">
        <v>44908327</v>
      </c>
      <c r="G15" s="10">
        <v>13518082</v>
      </c>
      <c r="H15" s="10">
        <v>0</v>
      </c>
      <c r="I15" s="10">
        <v>0</v>
      </c>
      <c r="J15" s="70">
        <v>569006</v>
      </c>
    </row>
    <row r="16" spans="1:10" x14ac:dyDescent="0.2">
      <c r="A16" s="7">
        <v>7</v>
      </c>
      <c r="B16" s="14" t="s">
        <v>15</v>
      </c>
      <c r="C16" s="31" t="s">
        <v>16</v>
      </c>
      <c r="D16" s="44">
        <f t="shared" si="4"/>
        <v>90917211</v>
      </c>
      <c r="E16" s="44">
        <v>73220670</v>
      </c>
      <c r="F16" s="10">
        <v>17685883</v>
      </c>
      <c r="G16" s="10">
        <v>5406866</v>
      </c>
      <c r="H16" s="10">
        <v>0</v>
      </c>
      <c r="I16" s="10">
        <v>0</v>
      </c>
      <c r="J16" s="70">
        <v>10658</v>
      </c>
    </row>
    <row r="17" spans="1:10" x14ac:dyDescent="0.2">
      <c r="A17" s="7">
        <v>8</v>
      </c>
      <c r="B17" s="12" t="s">
        <v>17</v>
      </c>
      <c r="C17" s="29" t="s">
        <v>18</v>
      </c>
      <c r="D17" s="44">
        <f t="shared" si="4"/>
        <v>36600489</v>
      </c>
      <c r="E17" s="44">
        <v>30889764</v>
      </c>
      <c r="F17" s="10">
        <v>5597389</v>
      </c>
      <c r="G17" s="10">
        <v>4636000</v>
      </c>
      <c r="H17" s="10">
        <v>0</v>
      </c>
      <c r="I17" s="10">
        <v>0</v>
      </c>
      <c r="J17" s="70">
        <v>113336</v>
      </c>
    </row>
    <row r="18" spans="1:10" x14ac:dyDescent="0.2">
      <c r="A18" s="7">
        <v>9</v>
      </c>
      <c r="B18" s="12" t="s">
        <v>19</v>
      </c>
      <c r="C18" s="29" t="s">
        <v>20</v>
      </c>
      <c r="D18" s="44">
        <f t="shared" si="4"/>
        <v>31920029</v>
      </c>
      <c r="E18" s="44">
        <v>27850185</v>
      </c>
      <c r="F18" s="10">
        <v>3876717</v>
      </c>
      <c r="G18" s="10">
        <v>1473608</v>
      </c>
      <c r="H18" s="10">
        <v>0</v>
      </c>
      <c r="I18" s="10">
        <v>0</v>
      </c>
      <c r="J18" s="70">
        <v>193127</v>
      </c>
    </row>
    <row r="19" spans="1:10" x14ac:dyDescent="0.2">
      <c r="A19" s="7">
        <v>10</v>
      </c>
      <c r="B19" s="12" t="s">
        <v>21</v>
      </c>
      <c r="C19" s="29" t="s">
        <v>22</v>
      </c>
      <c r="D19" s="44">
        <f t="shared" si="4"/>
        <v>39627276</v>
      </c>
      <c r="E19" s="44">
        <v>33993001</v>
      </c>
      <c r="F19" s="10">
        <v>5450553</v>
      </c>
      <c r="G19" s="10">
        <v>2948677</v>
      </c>
      <c r="H19" s="10">
        <v>0</v>
      </c>
      <c r="I19" s="10">
        <v>0</v>
      </c>
      <c r="J19" s="70">
        <v>183722</v>
      </c>
    </row>
    <row r="20" spans="1:10" x14ac:dyDescent="0.2">
      <c r="A20" s="7">
        <v>11</v>
      </c>
      <c r="B20" s="12" t="s">
        <v>23</v>
      </c>
      <c r="C20" s="29" t="s">
        <v>24</v>
      </c>
      <c r="D20" s="44">
        <f t="shared" si="4"/>
        <v>32191289</v>
      </c>
      <c r="E20" s="44">
        <v>29449552</v>
      </c>
      <c r="F20" s="10">
        <v>2741180</v>
      </c>
      <c r="G20" s="10">
        <v>1965191</v>
      </c>
      <c r="H20" s="10">
        <v>0</v>
      </c>
      <c r="I20" s="10">
        <v>0</v>
      </c>
      <c r="J20" s="70">
        <v>557</v>
      </c>
    </row>
    <row r="21" spans="1:10" x14ac:dyDescent="0.2">
      <c r="A21" s="7">
        <v>12</v>
      </c>
      <c r="B21" s="12" t="s">
        <v>25</v>
      </c>
      <c r="C21" s="29" t="s">
        <v>26</v>
      </c>
      <c r="D21" s="44">
        <f t="shared" si="4"/>
        <v>61745397</v>
      </c>
      <c r="E21" s="44">
        <v>56413003</v>
      </c>
      <c r="F21" s="10">
        <v>5191981</v>
      </c>
      <c r="G21" s="10">
        <v>889303</v>
      </c>
      <c r="H21" s="10">
        <v>0</v>
      </c>
      <c r="I21" s="10">
        <v>0</v>
      </c>
      <c r="J21" s="70">
        <v>140413</v>
      </c>
    </row>
    <row r="22" spans="1:10" x14ac:dyDescent="0.2">
      <c r="A22" s="7">
        <v>13</v>
      </c>
      <c r="B22" s="8" t="s">
        <v>27</v>
      </c>
      <c r="C22" s="29" t="s">
        <v>28</v>
      </c>
      <c r="D22" s="44">
        <f t="shared" si="4"/>
        <v>0</v>
      </c>
      <c r="E22" s="44">
        <v>0</v>
      </c>
      <c r="F22" s="10">
        <v>0</v>
      </c>
      <c r="G22" s="10">
        <v>0</v>
      </c>
      <c r="H22" s="10">
        <v>0</v>
      </c>
      <c r="I22" s="10">
        <v>0</v>
      </c>
      <c r="J22" s="70">
        <v>0</v>
      </c>
    </row>
    <row r="23" spans="1:10" x14ac:dyDescent="0.2">
      <c r="A23" s="7">
        <v>14</v>
      </c>
      <c r="B23" s="8" t="s">
        <v>29</v>
      </c>
      <c r="C23" s="30" t="s">
        <v>30</v>
      </c>
      <c r="D23" s="44">
        <f t="shared" si="4"/>
        <v>0</v>
      </c>
      <c r="E23" s="44">
        <v>0</v>
      </c>
      <c r="F23" s="10">
        <v>0</v>
      </c>
      <c r="G23" s="10">
        <v>0</v>
      </c>
      <c r="H23" s="10">
        <v>0</v>
      </c>
      <c r="I23" s="10">
        <v>0</v>
      </c>
      <c r="J23" s="70">
        <v>0</v>
      </c>
    </row>
    <row r="24" spans="1:10" x14ac:dyDescent="0.2">
      <c r="A24" s="7">
        <v>15</v>
      </c>
      <c r="B24" s="12" t="s">
        <v>31</v>
      </c>
      <c r="C24" s="29" t="s">
        <v>32</v>
      </c>
      <c r="D24" s="44">
        <f t="shared" si="4"/>
        <v>39942973</v>
      </c>
      <c r="E24" s="44">
        <v>38279553</v>
      </c>
      <c r="F24" s="10">
        <v>1651497</v>
      </c>
      <c r="G24" s="10">
        <v>55855</v>
      </c>
      <c r="H24" s="10">
        <v>0</v>
      </c>
      <c r="I24" s="10">
        <v>0</v>
      </c>
      <c r="J24" s="70">
        <v>11923</v>
      </c>
    </row>
    <row r="25" spans="1:10" x14ac:dyDescent="0.2">
      <c r="A25" s="7">
        <v>16</v>
      </c>
      <c r="B25" s="12" t="s">
        <v>33</v>
      </c>
      <c r="C25" s="29" t="s">
        <v>34</v>
      </c>
      <c r="D25" s="44">
        <f t="shared" si="4"/>
        <v>64102494</v>
      </c>
      <c r="E25" s="44">
        <v>57111298</v>
      </c>
      <c r="F25" s="10">
        <v>6915762</v>
      </c>
      <c r="G25" s="10">
        <v>3523323</v>
      </c>
      <c r="H25" s="10">
        <v>0</v>
      </c>
      <c r="I25" s="10">
        <v>0</v>
      </c>
      <c r="J25" s="70">
        <v>75434</v>
      </c>
    </row>
    <row r="26" spans="1:10" x14ac:dyDescent="0.2">
      <c r="A26" s="7">
        <v>17</v>
      </c>
      <c r="B26" s="12" t="s">
        <v>35</v>
      </c>
      <c r="C26" s="29" t="s">
        <v>36</v>
      </c>
      <c r="D26" s="44">
        <f t="shared" si="4"/>
        <v>84087338</v>
      </c>
      <c r="E26" s="44">
        <v>73880601</v>
      </c>
      <c r="F26" s="10">
        <v>10186527</v>
      </c>
      <c r="G26" s="10">
        <v>7092536</v>
      </c>
      <c r="H26" s="10">
        <v>0</v>
      </c>
      <c r="I26" s="10">
        <v>0</v>
      </c>
      <c r="J26" s="70">
        <v>20210</v>
      </c>
    </row>
    <row r="27" spans="1:10" x14ac:dyDescent="0.2">
      <c r="A27" s="7">
        <v>18</v>
      </c>
      <c r="B27" s="12" t="s">
        <v>37</v>
      </c>
      <c r="C27" s="29" t="s">
        <v>38</v>
      </c>
      <c r="D27" s="44">
        <f t="shared" si="4"/>
        <v>167204382</v>
      </c>
      <c r="E27" s="44">
        <v>130812029</v>
      </c>
      <c r="F27" s="10">
        <v>26185902</v>
      </c>
      <c r="G27" s="10">
        <v>4982781</v>
      </c>
      <c r="H27" s="10">
        <v>0</v>
      </c>
      <c r="I27" s="10">
        <v>10057619</v>
      </c>
      <c r="J27" s="70">
        <v>148832</v>
      </c>
    </row>
    <row r="28" spans="1:10" x14ac:dyDescent="0.2">
      <c r="A28" s="7">
        <v>19</v>
      </c>
      <c r="B28" s="8" t="s">
        <v>39</v>
      </c>
      <c r="C28" s="30" t="s">
        <v>40</v>
      </c>
      <c r="D28" s="44">
        <f t="shared" si="4"/>
        <v>27043467</v>
      </c>
      <c r="E28" s="44">
        <v>24640064</v>
      </c>
      <c r="F28" s="10">
        <v>2403097</v>
      </c>
      <c r="G28" s="10">
        <v>379049</v>
      </c>
      <c r="H28" s="10">
        <v>0</v>
      </c>
      <c r="I28" s="10">
        <v>0</v>
      </c>
      <c r="J28" s="70">
        <v>306</v>
      </c>
    </row>
    <row r="29" spans="1:10" x14ac:dyDescent="0.2">
      <c r="A29" s="7">
        <v>20</v>
      </c>
      <c r="B29" s="8" t="s">
        <v>41</v>
      </c>
      <c r="C29" s="30" t="s">
        <v>42</v>
      </c>
      <c r="D29" s="44">
        <f t="shared" si="4"/>
        <v>19795777</v>
      </c>
      <c r="E29" s="44">
        <v>18457287</v>
      </c>
      <c r="F29" s="10">
        <v>1325869</v>
      </c>
      <c r="G29" s="10">
        <v>20139</v>
      </c>
      <c r="H29" s="10">
        <v>0</v>
      </c>
      <c r="I29" s="10">
        <v>0</v>
      </c>
      <c r="J29" s="70">
        <v>12621</v>
      </c>
    </row>
    <row r="30" spans="1:10" x14ac:dyDescent="0.2">
      <c r="A30" s="7">
        <v>21</v>
      </c>
      <c r="B30" s="8" t="s">
        <v>43</v>
      </c>
      <c r="C30" s="30" t="s">
        <v>44</v>
      </c>
      <c r="D30" s="44">
        <f t="shared" si="4"/>
        <v>107218800</v>
      </c>
      <c r="E30" s="44">
        <v>92846884</v>
      </c>
      <c r="F30" s="10">
        <v>14331422</v>
      </c>
      <c r="G30" s="10">
        <v>6738538</v>
      </c>
      <c r="H30" s="10">
        <v>0</v>
      </c>
      <c r="I30" s="10">
        <v>0</v>
      </c>
      <c r="J30" s="70">
        <v>40494</v>
      </c>
    </row>
    <row r="31" spans="1:10" x14ac:dyDescent="0.2">
      <c r="A31" s="7">
        <v>22</v>
      </c>
      <c r="B31" s="8" t="s">
        <v>45</v>
      </c>
      <c r="C31" s="30" t="s">
        <v>46</v>
      </c>
      <c r="D31" s="44">
        <f t="shared" si="4"/>
        <v>102994166</v>
      </c>
      <c r="E31" s="44">
        <v>82105473</v>
      </c>
      <c r="F31" s="10">
        <v>20124458</v>
      </c>
      <c r="G31" s="10">
        <v>6317215</v>
      </c>
      <c r="H31" s="10">
        <v>0</v>
      </c>
      <c r="I31" s="10">
        <v>0</v>
      </c>
      <c r="J31" s="70">
        <v>764235</v>
      </c>
    </row>
    <row r="32" spans="1:10" x14ac:dyDescent="0.2">
      <c r="A32" s="7">
        <v>23</v>
      </c>
      <c r="B32" s="12" t="s">
        <v>47</v>
      </c>
      <c r="C32" s="29" t="s">
        <v>48</v>
      </c>
      <c r="D32" s="44">
        <f t="shared" si="4"/>
        <v>42842041</v>
      </c>
      <c r="E32" s="44">
        <v>33886408</v>
      </c>
      <c r="F32" s="10">
        <v>8953890</v>
      </c>
      <c r="G32" s="10">
        <v>6707687</v>
      </c>
      <c r="H32" s="10">
        <v>0</v>
      </c>
      <c r="I32" s="10">
        <v>0</v>
      </c>
      <c r="J32" s="70">
        <v>1743</v>
      </c>
    </row>
    <row r="33" spans="1:10" ht="12" customHeight="1" x14ac:dyDescent="0.2">
      <c r="A33" s="7">
        <v>24</v>
      </c>
      <c r="B33" s="12" t="s">
        <v>49</v>
      </c>
      <c r="C33" s="29" t="s">
        <v>50</v>
      </c>
      <c r="D33" s="44">
        <f t="shared" si="4"/>
        <v>0</v>
      </c>
      <c r="E33" s="44">
        <v>0</v>
      </c>
      <c r="F33" s="10">
        <v>0</v>
      </c>
      <c r="G33" s="10">
        <v>0</v>
      </c>
      <c r="H33" s="10">
        <v>0</v>
      </c>
      <c r="I33" s="10">
        <v>0</v>
      </c>
      <c r="J33" s="70">
        <v>0</v>
      </c>
    </row>
    <row r="34" spans="1:10" ht="24" x14ac:dyDescent="0.2">
      <c r="A34" s="7">
        <v>25</v>
      </c>
      <c r="B34" s="12" t="s">
        <v>51</v>
      </c>
      <c r="C34" s="29" t="s">
        <v>52</v>
      </c>
      <c r="D34" s="44">
        <f t="shared" si="4"/>
        <v>0</v>
      </c>
      <c r="E34" s="44">
        <v>0</v>
      </c>
      <c r="F34" s="10">
        <v>0</v>
      </c>
      <c r="G34" s="10">
        <v>0</v>
      </c>
      <c r="H34" s="10">
        <v>0</v>
      </c>
      <c r="I34" s="10">
        <v>0</v>
      </c>
      <c r="J34" s="70">
        <v>0</v>
      </c>
    </row>
    <row r="35" spans="1:10" x14ac:dyDescent="0.2">
      <c r="A35" s="7">
        <v>26</v>
      </c>
      <c r="B35" s="8" t="s">
        <v>53</v>
      </c>
      <c r="C35" s="31" t="s">
        <v>54</v>
      </c>
      <c r="D35" s="44">
        <f t="shared" si="4"/>
        <v>177067603</v>
      </c>
      <c r="E35" s="44">
        <v>106775224</v>
      </c>
      <c r="F35" s="10">
        <v>38585837</v>
      </c>
      <c r="G35" s="10">
        <v>1620201</v>
      </c>
      <c r="H35" s="10">
        <v>0</v>
      </c>
      <c r="I35" s="10">
        <v>31706542</v>
      </c>
      <c r="J35" s="70">
        <v>0</v>
      </c>
    </row>
    <row r="36" spans="1:10" x14ac:dyDescent="0.2">
      <c r="A36" s="7">
        <v>27</v>
      </c>
      <c r="B36" s="12" t="s">
        <v>55</v>
      </c>
      <c r="C36" s="29" t="s">
        <v>56</v>
      </c>
      <c r="D36" s="44">
        <f t="shared" si="4"/>
        <v>186731558</v>
      </c>
      <c r="E36" s="44">
        <v>173126732</v>
      </c>
      <c r="F36" s="10">
        <v>13467790</v>
      </c>
      <c r="G36" s="10">
        <v>3376115</v>
      </c>
      <c r="H36" s="10">
        <v>0</v>
      </c>
      <c r="I36" s="10">
        <v>0</v>
      </c>
      <c r="J36" s="70">
        <v>137036</v>
      </c>
    </row>
    <row r="37" spans="1:10" ht="24" customHeight="1" x14ac:dyDescent="0.2">
      <c r="A37" s="7">
        <v>28</v>
      </c>
      <c r="B37" s="12" t="s">
        <v>57</v>
      </c>
      <c r="C37" s="29" t="s">
        <v>58</v>
      </c>
      <c r="D37" s="44">
        <f t="shared" si="4"/>
        <v>134282582</v>
      </c>
      <c r="E37" s="44">
        <v>124530325</v>
      </c>
      <c r="F37" s="10">
        <v>9752257</v>
      </c>
      <c r="G37" s="10">
        <v>268514</v>
      </c>
      <c r="H37" s="10">
        <v>0</v>
      </c>
      <c r="I37" s="10">
        <v>0</v>
      </c>
      <c r="J37" s="70">
        <v>0</v>
      </c>
    </row>
    <row r="38" spans="1:10" ht="12" customHeight="1" x14ac:dyDescent="0.2">
      <c r="A38" s="7">
        <v>29</v>
      </c>
      <c r="B38" s="8" t="s">
        <v>59</v>
      </c>
      <c r="C38" s="30" t="s">
        <v>60</v>
      </c>
      <c r="D38" s="44">
        <f t="shared" si="4"/>
        <v>1634822</v>
      </c>
      <c r="E38" s="44">
        <v>0</v>
      </c>
      <c r="F38" s="10">
        <v>1634822</v>
      </c>
      <c r="G38" s="10">
        <v>0</v>
      </c>
      <c r="H38" s="10">
        <v>0</v>
      </c>
      <c r="I38" s="10">
        <v>0</v>
      </c>
      <c r="J38" s="70">
        <v>0</v>
      </c>
    </row>
    <row r="39" spans="1:10" x14ac:dyDescent="0.2">
      <c r="A39" s="7">
        <v>30</v>
      </c>
      <c r="B39" s="11" t="s">
        <v>61</v>
      </c>
      <c r="C39" s="31" t="s">
        <v>62</v>
      </c>
      <c r="D39" s="44">
        <f t="shared" si="4"/>
        <v>8268786</v>
      </c>
      <c r="E39" s="44">
        <v>0</v>
      </c>
      <c r="F39" s="10">
        <v>8268786</v>
      </c>
      <c r="G39" s="10">
        <v>8268786</v>
      </c>
      <c r="H39" s="10">
        <v>0</v>
      </c>
      <c r="I39" s="10">
        <v>0</v>
      </c>
      <c r="J39" s="70">
        <v>0</v>
      </c>
    </row>
    <row r="40" spans="1:10" ht="24" x14ac:dyDescent="0.2">
      <c r="A40" s="7">
        <v>31</v>
      </c>
      <c r="B40" s="8" t="s">
        <v>63</v>
      </c>
      <c r="C40" s="30" t="s">
        <v>64</v>
      </c>
      <c r="D40" s="44">
        <f t="shared" si="4"/>
        <v>0</v>
      </c>
      <c r="E40" s="44">
        <v>0</v>
      </c>
      <c r="F40" s="10">
        <v>0</v>
      </c>
      <c r="G40" s="10">
        <v>0</v>
      </c>
      <c r="H40" s="10">
        <v>0</v>
      </c>
      <c r="I40" s="10">
        <v>0</v>
      </c>
      <c r="J40" s="70">
        <v>0</v>
      </c>
    </row>
    <row r="41" spans="1:10" x14ac:dyDescent="0.2">
      <c r="A41" s="7">
        <v>32</v>
      </c>
      <c r="B41" s="12" t="s">
        <v>65</v>
      </c>
      <c r="C41" s="29" t="s">
        <v>66</v>
      </c>
      <c r="D41" s="44">
        <f t="shared" si="4"/>
        <v>7588639</v>
      </c>
      <c r="E41" s="44">
        <v>7239985</v>
      </c>
      <c r="F41" s="10">
        <v>313951</v>
      </c>
      <c r="G41" s="10">
        <v>105775</v>
      </c>
      <c r="H41" s="10">
        <v>0</v>
      </c>
      <c r="I41" s="10">
        <v>0</v>
      </c>
      <c r="J41" s="70">
        <v>34703</v>
      </c>
    </row>
    <row r="42" spans="1:10" x14ac:dyDescent="0.2">
      <c r="A42" s="7">
        <v>33</v>
      </c>
      <c r="B42" s="11" t="s">
        <v>67</v>
      </c>
      <c r="C42" s="30" t="s">
        <v>68</v>
      </c>
      <c r="D42" s="44">
        <f t="shared" si="4"/>
        <v>127460889</v>
      </c>
      <c r="E42" s="44">
        <v>107673225</v>
      </c>
      <c r="F42" s="10">
        <v>19320247</v>
      </c>
      <c r="G42" s="10">
        <v>4317023</v>
      </c>
      <c r="H42" s="10">
        <v>0</v>
      </c>
      <c r="I42" s="10">
        <v>0</v>
      </c>
      <c r="J42" s="70">
        <v>467417</v>
      </c>
    </row>
    <row r="43" spans="1:10" x14ac:dyDescent="0.2">
      <c r="A43" s="7">
        <v>34</v>
      </c>
      <c r="B43" s="14" t="s">
        <v>69</v>
      </c>
      <c r="C43" s="31" t="s">
        <v>70</v>
      </c>
      <c r="D43" s="44">
        <f t="shared" si="4"/>
        <v>201039292</v>
      </c>
      <c r="E43" s="44">
        <v>162372470</v>
      </c>
      <c r="F43" s="10">
        <v>37374608</v>
      </c>
      <c r="G43" s="10">
        <v>12205823</v>
      </c>
      <c r="H43" s="10">
        <v>0</v>
      </c>
      <c r="I43" s="10">
        <v>0</v>
      </c>
      <c r="J43" s="70">
        <v>1292214</v>
      </c>
    </row>
    <row r="44" spans="1:10" x14ac:dyDescent="0.2">
      <c r="A44" s="7">
        <v>35</v>
      </c>
      <c r="B44" s="8" t="s">
        <v>71</v>
      </c>
      <c r="C44" s="30" t="s">
        <v>72</v>
      </c>
      <c r="D44" s="44">
        <f t="shared" si="4"/>
        <v>1952912</v>
      </c>
      <c r="E44" s="44">
        <v>0</v>
      </c>
      <c r="F44" s="10">
        <v>1952912</v>
      </c>
      <c r="G44" s="10">
        <v>0</v>
      </c>
      <c r="H44" s="10">
        <v>0</v>
      </c>
      <c r="I44" s="10">
        <v>0</v>
      </c>
      <c r="J44" s="70">
        <v>0</v>
      </c>
    </row>
    <row r="45" spans="1:10" x14ac:dyDescent="0.2">
      <c r="A45" s="7">
        <v>36</v>
      </c>
      <c r="B45" s="11" t="s">
        <v>73</v>
      </c>
      <c r="C45" s="30" t="s">
        <v>74</v>
      </c>
      <c r="D45" s="44">
        <f t="shared" si="4"/>
        <v>38194673</v>
      </c>
      <c r="E45" s="44">
        <v>32537083</v>
      </c>
      <c r="F45" s="10">
        <v>5642067</v>
      </c>
      <c r="G45" s="10">
        <v>4945717</v>
      </c>
      <c r="H45" s="10">
        <v>0</v>
      </c>
      <c r="I45" s="10">
        <v>0</v>
      </c>
      <c r="J45" s="70">
        <v>15523</v>
      </c>
    </row>
    <row r="46" spans="1:10" x14ac:dyDescent="0.2">
      <c r="A46" s="7">
        <v>37</v>
      </c>
      <c r="B46" s="12" t="s">
        <v>75</v>
      </c>
      <c r="C46" s="29" t="s">
        <v>76</v>
      </c>
      <c r="D46" s="44">
        <f t="shared" si="4"/>
        <v>127711493</v>
      </c>
      <c r="E46" s="44">
        <v>107845400</v>
      </c>
      <c r="F46" s="10">
        <v>19270767</v>
      </c>
      <c r="G46" s="10">
        <v>8734503</v>
      </c>
      <c r="H46" s="10">
        <v>0</v>
      </c>
      <c r="I46" s="10">
        <v>0</v>
      </c>
      <c r="J46" s="70">
        <v>595326</v>
      </c>
    </row>
    <row r="47" spans="1:10" x14ac:dyDescent="0.2">
      <c r="A47" s="7">
        <v>38</v>
      </c>
      <c r="B47" s="11" t="s">
        <v>77</v>
      </c>
      <c r="C47" s="30" t="s">
        <v>78</v>
      </c>
      <c r="D47" s="44">
        <f t="shared" si="4"/>
        <v>45555309</v>
      </c>
      <c r="E47" s="44">
        <v>42146943</v>
      </c>
      <c r="F47" s="10">
        <v>3406249</v>
      </c>
      <c r="G47" s="10">
        <v>1556767</v>
      </c>
      <c r="H47" s="10">
        <v>0</v>
      </c>
      <c r="I47" s="10">
        <v>0</v>
      </c>
      <c r="J47" s="70">
        <v>2117</v>
      </c>
    </row>
    <row r="48" spans="1:10" x14ac:dyDescent="0.2">
      <c r="A48" s="7">
        <v>39</v>
      </c>
      <c r="B48" s="8" t="s">
        <v>79</v>
      </c>
      <c r="C48" s="30" t="s">
        <v>80</v>
      </c>
      <c r="D48" s="44">
        <f t="shared" si="4"/>
        <v>116696776</v>
      </c>
      <c r="E48" s="44">
        <v>106479925</v>
      </c>
      <c r="F48" s="10">
        <v>9803423</v>
      </c>
      <c r="G48" s="10">
        <v>5236844</v>
      </c>
      <c r="H48" s="10">
        <v>0</v>
      </c>
      <c r="I48" s="10">
        <v>0</v>
      </c>
      <c r="J48" s="70">
        <v>413428</v>
      </c>
    </row>
    <row r="49" spans="1:10" x14ac:dyDescent="0.2">
      <c r="A49" s="7">
        <v>40</v>
      </c>
      <c r="B49" s="16" t="s">
        <v>81</v>
      </c>
      <c r="C49" s="32" t="s">
        <v>82</v>
      </c>
      <c r="D49" s="44">
        <f t="shared" si="4"/>
        <v>42500468</v>
      </c>
      <c r="E49" s="44">
        <v>38818007</v>
      </c>
      <c r="F49" s="10">
        <v>3660737</v>
      </c>
      <c r="G49" s="10">
        <v>2678025</v>
      </c>
      <c r="H49" s="10">
        <v>0</v>
      </c>
      <c r="I49" s="10">
        <v>0</v>
      </c>
      <c r="J49" s="70">
        <v>21724</v>
      </c>
    </row>
    <row r="50" spans="1:10" x14ac:dyDescent="0.2">
      <c r="A50" s="7">
        <v>41</v>
      </c>
      <c r="B50" s="8" t="s">
        <v>83</v>
      </c>
      <c r="C50" s="30" t="s">
        <v>84</v>
      </c>
      <c r="D50" s="44">
        <f t="shared" si="4"/>
        <v>26508113</v>
      </c>
      <c r="E50" s="44">
        <v>23546154</v>
      </c>
      <c r="F50" s="10">
        <v>2961627</v>
      </c>
      <c r="G50" s="10">
        <v>2771344</v>
      </c>
      <c r="H50" s="10">
        <v>0</v>
      </c>
      <c r="I50" s="10">
        <v>0</v>
      </c>
      <c r="J50" s="70">
        <v>332</v>
      </c>
    </row>
    <row r="51" spans="1:10" x14ac:dyDescent="0.2">
      <c r="A51" s="7">
        <v>42</v>
      </c>
      <c r="B51" s="14" t="s">
        <v>85</v>
      </c>
      <c r="C51" s="31" t="s">
        <v>86</v>
      </c>
      <c r="D51" s="44">
        <f t="shared" si="4"/>
        <v>42402253</v>
      </c>
      <c r="E51" s="44">
        <v>39818449</v>
      </c>
      <c r="F51" s="10">
        <v>2567164</v>
      </c>
      <c r="G51" s="10">
        <v>1418993</v>
      </c>
      <c r="H51" s="10">
        <v>0</v>
      </c>
      <c r="I51" s="10">
        <v>0</v>
      </c>
      <c r="J51" s="70">
        <v>16640</v>
      </c>
    </row>
    <row r="52" spans="1:10" x14ac:dyDescent="0.2">
      <c r="A52" s="7">
        <v>43</v>
      </c>
      <c r="B52" s="12" t="s">
        <v>87</v>
      </c>
      <c r="C52" s="29" t="s">
        <v>88</v>
      </c>
      <c r="D52" s="44">
        <f t="shared" si="4"/>
        <v>20868557</v>
      </c>
      <c r="E52" s="44">
        <v>18908586</v>
      </c>
      <c r="F52" s="10">
        <v>1796389</v>
      </c>
      <c r="G52" s="10">
        <v>833676</v>
      </c>
      <c r="H52" s="10">
        <v>0</v>
      </c>
      <c r="I52" s="10">
        <v>0</v>
      </c>
      <c r="J52" s="70">
        <v>163582</v>
      </c>
    </row>
    <row r="53" spans="1:10" x14ac:dyDescent="0.2">
      <c r="A53" s="7">
        <v>44</v>
      </c>
      <c r="B53" s="11" t="s">
        <v>89</v>
      </c>
      <c r="C53" s="30" t="s">
        <v>90</v>
      </c>
      <c r="D53" s="44">
        <f t="shared" si="4"/>
        <v>17181799</v>
      </c>
      <c r="E53" s="44">
        <v>15758980</v>
      </c>
      <c r="F53" s="10">
        <v>1422819</v>
      </c>
      <c r="G53" s="10">
        <v>712811</v>
      </c>
      <c r="H53" s="10">
        <v>0</v>
      </c>
      <c r="I53" s="10">
        <v>0</v>
      </c>
      <c r="J53" s="70">
        <v>0</v>
      </c>
    </row>
    <row r="54" spans="1:10" x14ac:dyDescent="0.2">
      <c r="A54" s="7">
        <v>45</v>
      </c>
      <c r="B54" s="12" t="s">
        <v>91</v>
      </c>
      <c r="C54" s="29" t="s">
        <v>92</v>
      </c>
      <c r="D54" s="44">
        <f t="shared" si="4"/>
        <v>195346981</v>
      </c>
      <c r="E54" s="44">
        <v>141510005</v>
      </c>
      <c r="F54" s="10">
        <v>39573178</v>
      </c>
      <c r="G54" s="10">
        <v>7130761</v>
      </c>
      <c r="H54" s="10">
        <v>0</v>
      </c>
      <c r="I54" s="10">
        <v>14242869</v>
      </c>
      <c r="J54" s="70">
        <v>20929</v>
      </c>
    </row>
    <row r="55" spans="1:10" x14ac:dyDescent="0.2">
      <c r="A55" s="7">
        <v>46</v>
      </c>
      <c r="B55" s="8" t="s">
        <v>93</v>
      </c>
      <c r="C55" s="30" t="s">
        <v>94</v>
      </c>
      <c r="D55" s="44">
        <f t="shared" si="4"/>
        <v>36271723</v>
      </c>
      <c r="E55" s="44">
        <v>33469220</v>
      </c>
      <c r="F55" s="10">
        <v>2762259</v>
      </c>
      <c r="G55" s="10">
        <v>1111132</v>
      </c>
      <c r="H55" s="10">
        <v>0</v>
      </c>
      <c r="I55" s="10">
        <v>0</v>
      </c>
      <c r="J55" s="70">
        <v>40244</v>
      </c>
    </row>
    <row r="56" spans="1:10" ht="10.5" customHeight="1" x14ac:dyDescent="0.2">
      <c r="A56" s="7">
        <v>47</v>
      </c>
      <c r="B56" s="8" t="s">
        <v>95</v>
      </c>
      <c r="C56" s="30" t="s">
        <v>96</v>
      </c>
      <c r="D56" s="44">
        <f t="shared" si="4"/>
        <v>121966724</v>
      </c>
      <c r="E56" s="44">
        <v>113438511</v>
      </c>
      <c r="F56" s="10">
        <v>8474067</v>
      </c>
      <c r="G56" s="10">
        <v>1557304</v>
      </c>
      <c r="H56" s="10">
        <v>0</v>
      </c>
      <c r="I56" s="10">
        <v>0</v>
      </c>
      <c r="J56" s="70">
        <v>54146</v>
      </c>
    </row>
    <row r="57" spans="1:10" x14ac:dyDescent="0.2">
      <c r="A57" s="7">
        <v>48</v>
      </c>
      <c r="B57" s="18" t="s">
        <v>97</v>
      </c>
      <c r="C57" s="33" t="s">
        <v>98</v>
      </c>
      <c r="D57" s="44">
        <f t="shared" si="4"/>
        <v>28657231</v>
      </c>
      <c r="E57" s="44">
        <v>26135472</v>
      </c>
      <c r="F57" s="10">
        <v>2462532</v>
      </c>
      <c r="G57" s="10">
        <v>782986</v>
      </c>
      <c r="H57" s="10">
        <v>0</v>
      </c>
      <c r="I57" s="10">
        <v>0</v>
      </c>
      <c r="J57" s="70">
        <v>59227</v>
      </c>
    </row>
    <row r="58" spans="1:10" x14ac:dyDescent="0.2">
      <c r="A58" s="7">
        <v>49</v>
      </c>
      <c r="B58" s="12" t="s">
        <v>99</v>
      </c>
      <c r="C58" s="29" t="s">
        <v>100</v>
      </c>
      <c r="D58" s="44">
        <f t="shared" si="4"/>
        <v>44685626</v>
      </c>
      <c r="E58" s="44">
        <v>39769438</v>
      </c>
      <c r="F58" s="10">
        <v>4788774</v>
      </c>
      <c r="G58" s="10">
        <v>2594995</v>
      </c>
      <c r="H58" s="10">
        <v>0</v>
      </c>
      <c r="I58" s="10">
        <v>0</v>
      </c>
      <c r="J58" s="70">
        <v>127414</v>
      </c>
    </row>
    <row r="59" spans="1:10" x14ac:dyDescent="0.2">
      <c r="A59" s="7">
        <v>50</v>
      </c>
      <c r="B59" s="11" t="s">
        <v>101</v>
      </c>
      <c r="C59" s="30" t="s">
        <v>102</v>
      </c>
      <c r="D59" s="44">
        <f t="shared" si="4"/>
        <v>52481840</v>
      </c>
      <c r="E59" s="44">
        <v>47783646</v>
      </c>
      <c r="F59" s="10">
        <v>4687651</v>
      </c>
      <c r="G59" s="10">
        <v>2105682</v>
      </c>
      <c r="H59" s="10">
        <v>0</v>
      </c>
      <c r="I59" s="10">
        <v>0</v>
      </c>
      <c r="J59" s="70">
        <v>10543</v>
      </c>
    </row>
    <row r="60" spans="1:10" ht="10.5" customHeight="1" x14ac:dyDescent="0.2">
      <c r="A60" s="7">
        <v>51</v>
      </c>
      <c r="B60" s="12" t="s">
        <v>103</v>
      </c>
      <c r="C60" s="29" t="s">
        <v>104</v>
      </c>
      <c r="D60" s="44">
        <f t="shared" si="4"/>
        <v>16919573</v>
      </c>
      <c r="E60" s="44">
        <v>15645417</v>
      </c>
      <c r="F60" s="10">
        <v>1260406</v>
      </c>
      <c r="G60" s="10">
        <v>510025</v>
      </c>
      <c r="H60" s="10">
        <v>0</v>
      </c>
      <c r="I60" s="10">
        <v>0</v>
      </c>
      <c r="J60" s="70">
        <v>13750</v>
      </c>
    </row>
    <row r="61" spans="1:10" x14ac:dyDescent="0.2">
      <c r="A61" s="7">
        <v>52</v>
      </c>
      <c r="B61" s="11" t="s">
        <v>105</v>
      </c>
      <c r="C61" s="30" t="s">
        <v>106</v>
      </c>
      <c r="D61" s="44">
        <f t="shared" si="4"/>
        <v>34601934</v>
      </c>
      <c r="E61" s="44">
        <v>31492184</v>
      </c>
      <c r="F61" s="10">
        <v>2891343</v>
      </c>
      <c r="G61" s="10">
        <v>474340</v>
      </c>
      <c r="H61" s="10">
        <v>0</v>
      </c>
      <c r="I61" s="10">
        <v>0</v>
      </c>
      <c r="J61" s="70">
        <v>218407</v>
      </c>
    </row>
    <row r="62" spans="1:10" x14ac:dyDescent="0.2">
      <c r="A62" s="7">
        <v>53</v>
      </c>
      <c r="B62" s="12" t="s">
        <v>107</v>
      </c>
      <c r="C62" s="29" t="s">
        <v>108</v>
      </c>
      <c r="D62" s="44">
        <f t="shared" si="4"/>
        <v>51937863</v>
      </c>
      <c r="E62" s="44">
        <v>48665821</v>
      </c>
      <c r="F62" s="10">
        <v>3198525</v>
      </c>
      <c r="G62" s="10">
        <v>1138621</v>
      </c>
      <c r="H62" s="10">
        <v>0</v>
      </c>
      <c r="I62" s="10">
        <v>0</v>
      </c>
      <c r="J62" s="70">
        <v>73517</v>
      </c>
    </row>
    <row r="63" spans="1:10" x14ac:dyDescent="0.2">
      <c r="A63" s="7">
        <v>54</v>
      </c>
      <c r="B63" s="12" t="s">
        <v>109</v>
      </c>
      <c r="C63" s="29" t="s">
        <v>110</v>
      </c>
      <c r="D63" s="44">
        <f t="shared" si="4"/>
        <v>188215455</v>
      </c>
      <c r="E63" s="44">
        <v>168258685</v>
      </c>
      <c r="F63" s="10">
        <v>19886176</v>
      </c>
      <c r="G63" s="10">
        <v>7109455</v>
      </c>
      <c r="H63" s="10">
        <v>0</v>
      </c>
      <c r="I63" s="10">
        <v>0</v>
      </c>
      <c r="J63" s="70">
        <v>70594</v>
      </c>
    </row>
    <row r="64" spans="1:10" x14ac:dyDescent="0.2">
      <c r="A64" s="7">
        <v>55</v>
      </c>
      <c r="B64" s="12" t="s">
        <v>111</v>
      </c>
      <c r="C64" s="29" t="s">
        <v>112</v>
      </c>
      <c r="D64" s="44">
        <f t="shared" si="4"/>
        <v>30543220</v>
      </c>
      <c r="E64" s="44">
        <v>26523669</v>
      </c>
      <c r="F64" s="10">
        <v>4018819</v>
      </c>
      <c r="G64" s="10">
        <v>2894399</v>
      </c>
      <c r="H64" s="10">
        <v>0</v>
      </c>
      <c r="I64" s="10">
        <v>0</v>
      </c>
      <c r="J64" s="70">
        <v>732</v>
      </c>
    </row>
    <row r="65" spans="1:10" x14ac:dyDescent="0.2">
      <c r="A65" s="7">
        <v>56</v>
      </c>
      <c r="B65" s="12" t="s">
        <v>113</v>
      </c>
      <c r="C65" s="29" t="s">
        <v>114</v>
      </c>
      <c r="D65" s="44">
        <f t="shared" si="4"/>
        <v>0</v>
      </c>
      <c r="E65" s="44">
        <v>0</v>
      </c>
      <c r="F65" s="10">
        <v>0</v>
      </c>
      <c r="G65" s="10">
        <v>0</v>
      </c>
      <c r="H65" s="10">
        <v>0</v>
      </c>
      <c r="I65" s="10">
        <v>0</v>
      </c>
      <c r="J65" s="70">
        <v>0</v>
      </c>
    </row>
    <row r="66" spans="1:10" x14ac:dyDescent="0.2">
      <c r="A66" s="7">
        <v>57</v>
      </c>
      <c r="B66" s="12" t="s">
        <v>115</v>
      </c>
      <c r="C66" s="29" t="s">
        <v>116</v>
      </c>
      <c r="D66" s="44">
        <f t="shared" si="4"/>
        <v>0</v>
      </c>
      <c r="E66" s="44">
        <v>0</v>
      </c>
      <c r="F66" s="10">
        <v>0</v>
      </c>
      <c r="G66" s="10">
        <v>0</v>
      </c>
      <c r="H66" s="10">
        <v>0</v>
      </c>
      <c r="I66" s="10">
        <v>0</v>
      </c>
      <c r="J66" s="70">
        <v>0</v>
      </c>
    </row>
    <row r="67" spans="1:10" ht="17.25" customHeight="1" x14ac:dyDescent="0.2">
      <c r="A67" s="7">
        <v>58</v>
      </c>
      <c r="B67" s="12" t="s">
        <v>117</v>
      </c>
      <c r="C67" s="29" t="s">
        <v>118</v>
      </c>
      <c r="D67" s="44">
        <f t="shared" si="4"/>
        <v>109848816</v>
      </c>
      <c r="E67" s="44">
        <v>107464561</v>
      </c>
      <c r="F67" s="10">
        <v>2384255</v>
      </c>
      <c r="G67" s="10">
        <v>0</v>
      </c>
      <c r="H67" s="10">
        <v>0</v>
      </c>
      <c r="I67" s="10">
        <v>0</v>
      </c>
      <c r="J67" s="70">
        <v>0</v>
      </c>
    </row>
    <row r="68" spans="1:10" ht="15" customHeight="1" x14ac:dyDescent="0.2">
      <c r="A68" s="7">
        <v>59</v>
      </c>
      <c r="B68" s="11" t="s">
        <v>119</v>
      </c>
      <c r="C68" s="29" t="s">
        <v>120</v>
      </c>
      <c r="D68" s="44">
        <f t="shared" si="4"/>
        <v>91651451</v>
      </c>
      <c r="E68" s="44">
        <v>90467847</v>
      </c>
      <c r="F68" s="10">
        <v>1183604</v>
      </c>
      <c r="G68" s="10">
        <v>0</v>
      </c>
      <c r="H68" s="10">
        <v>0</v>
      </c>
      <c r="I68" s="10">
        <v>0</v>
      </c>
      <c r="J68" s="70">
        <v>0</v>
      </c>
    </row>
    <row r="69" spans="1:10" ht="16.5" customHeight="1" x14ac:dyDescent="0.2">
      <c r="A69" s="7">
        <v>60</v>
      </c>
      <c r="B69" s="14" t="s">
        <v>121</v>
      </c>
      <c r="C69" s="31" t="s">
        <v>122</v>
      </c>
      <c r="D69" s="44">
        <f t="shared" si="4"/>
        <v>129980288</v>
      </c>
      <c r="E69" s="44">
        <v>124356337</v>
      </c>
      <c r="F69" s="10">
        <v>5623951</v>
      </c>
      <c r="G69" s="10">
        <v>4757898</v>
      </c>
      <c r="H69" s="10">
        <v>0</v>
      </c>
      <c r="I69" s="10">
        <v>0</v>
      </c>
      <c r="J69" s="70">
        <v>0</v>
      </c>
    </row>
    <row r="70" spans="1:10" ht="17.25" customHeight="1" x14ac:dyDescent="0.2">
      <c r="A70" s="7">
        <v>61</v>
      </c>
      <c r="B70" s="11" t="s">
        <v>123</v>
      </c>
      <c r="C70" s="29" t="s">
        <v>124</v>
      </c>
      <c r="D70" s="44">
        <f t="shared" si="4"/>
        <v>165366327</v>
      </c>
      <c r="E70" s="44">
        <v>148013638</v>
      </c>
      <c r="F70" s="10">
        <v>17352689</v>
      </c>
      <c r="G70" s="10">
        <v>0</v>
      </c>
      <c r="H70" s="10">
        <v>0</v>
      </c>
      <c r="I70" s="10">
        <v>0</v>
      </c>
      <c r="J70" s="70">
        <v>0</v>
      </c>
    </row>
    <row r="71" spans="1:10" ht="12.75" customHeight="1" x14ac:dyDescent="0.2">
      <c r="A71" s="7">
        <v>62</v>
      </c>
      <c r="B71" s="12" t="s">
        <v>125</v>
      </c>
      <c r="C71" s="29" t="s">
        <v>126</v>
      </c>
      <c r="D71" s="44">
        <f t="shared" si="4"/>
        <v>61374057</v>
      </c>
      <c r="E71" s="44">
        <v>58407406</v>
      </c>
      <c r="F71" s="10">
        <v>2966651</v>
      </c>
      <c r="G71" s="10">
        <v>2416630</v>
      </c>
      <c r="H71" s="10">
        <v>0</v>
      </c>
      <c r="I71" s="10">
        <v>0</v>
      </c>
      <c r="J71" s="70">
        <v>0</v>
      </c>
    </row>
    <row r="72" spans="1:10" ht="27.75" customHeight="1" x14ac:dyDescent="0.2">
      <c r="A72" s="7">
        <v>63</v>
      </c>
      <c r="B72" s="8" t="s">
        <v>127</v>
      </c>
      <c r="C72" s="29" t="s">
        <v>128</v>
      </c>
      <c r="D72" s="44">
        <f t="shared" si="4"/>
        <v>22895878</v>
      </c>
      <c r="E72" s="44">
        <v>0</v>
      </c>
      <c r="F72" s="10">
        <v>22895878</v>
      </c>
      <c r="G72" s="10">
        <v>22895878</v>
      </c>
      <c r="H72" s="10">
        <v>0</v>
      </c>
      <c r="I72" s="10">
        <v>0</v>
      </c>
      <c r="J72" s="70">
        <v>0</v>
      </c>
    </row>
    <row r="73" spans="1:10" ht="24" x14ac:dyDescent="0.2">
      <c r="A73" s="7">
        <v>64</v>
      </c>
      <c r="B73" s="8" t="s">
        <v>129</v>
      </c>
      <c r="C73" s="29" t="s">
        <v>130</v>
      </c>
      <c r="D73" s="44">
        <f t="shared" si="4"/>
        <v>23050758</v>
      </c>
      <c r="E73" s="44">
        <v>0</v>
      </c>
      <c r="F73" s="10">
        <v>23050758</v>
      </c>
      <c r="G73" s="10">
        <v>23050758</v>
      </c>
      <c r="H73" s="10">
        <v>0</v>
      </c>
      <c r="I73" s="10">
        <v>0</v>
      </c>
      <c r="J73" s="70">
        <v>0</v>
      </c>
    </row>
    <row r="74" spans="1:10" x14ac:dyDescent="0.2">
      <c r="A74" s="7">
        <v>65</v>
      </c>
      <c r="B74" s="11" t="s">
        <v>131</v>
      </c>
      <c r="C74" s="29" t="s">
        <v>132</v>
      </c>
      <c r="D74" s="44">
        <f t="shared" si="4"/>
        <v>82195004</v>
      </c>
      <c r="E74" s="44">
        <v>79822336</v>
      </c>
      <c r="F74" s="10">
        <v>1853747</v>
      </c>
      <c r="G74" s="10">
        <v>0</v>
      </c>
      <c r="H74" s="10">
        <v>0</v>
      </c>
      <c r="I74" s="10">
        <v>0</v>
      </c>
      <c r="J74" s="70">
        <v>518921</v>
      </c>
    </row>
    <row r="75" spans="1:10" x14ac:dyDescent="0.2">
      <c r="A75" s="7">
        <v>66</v>
      </c>
      <c r="B75" s="8" t="s">
        <v>133</v>
      </c>
      <c r="C75" s="29" t="s">
        <v>134</v>
      </c>
      <c r="D75" s="44">
        <f t="shared" ref="D75:D138" si="5">E75+F75+H75+I75+J75</f>
        <v>53508074</v>
      </c>
      <c r="E75" s="44">
        <v>39246347</v>
      </c>
      <c r="F75" s="10">
        <v>13983849</v>
      </c>
      <c r="G75" s="10">
        <v>0</v>
      </c>
      <c r="H75" s="10">
        <v>0</v>
      </c>
      <c r="I75" s="10">
        <v>0</v>
      </c>
      <c r="J75" s="70">
        <v>277878</v>
      </c>
    </row>
    <row r="76" spans="1:10" x14ac:dyDescent="0.2">
      <c r="A76" s="7">
        <v>67</v>
      </c>
      <c r="B76" s="11" t="s">
        <v>135</v>
      </c>
      <c r="C76" s="29" t="s">
        <v>136</v>
      </c>
      <c r="D76" s="44">
        <f t="shared" si="5"/>
        <v>43390724</v>
      </c>
      <c r="E76" s="44">
        <v>37371745</v>
      </c>
      <c r="F76" s="10">
        <v>4824196</v>
      </c>
      <c r="G76" s="10">
        <v>2219349</v>
      </c>
      <c r="H76" s="10">
        <v>0</v>
      </c>
      <c r="I76" s="10">
        <v>0</v>
      </c>
      <c r="J76" s="70">
        <v>1194783</v>
      </c>
    </row>
    <row r="77" spans="1:10" x14ac:dyDescent="0.2">
      <c r="A77" s="7">
        <v>68</v>
      </c>
      <c r="B77" s="11" t="s">
        <v>137</v>
      </c>
      <c r="C77" s="29" t="s">
        <v>138</v>
      </c>
      <c r="D77" s="44">
        <f t="shared" si="5"/>
        <v>49614341</v>
      </c>
      <c r="E77" s="44">
        <v>29178012</v>
      </c>
      <c r="F77" s="10">
        <v>19897714</v>
      </c>
      <c r="G77" s="10">
        <v>0</v>
      </c>
      <c r="H77" s="10">
        <v>0</v>
      </c>
      <c r="I77" s="10">
        <v>0</v>
      </c>
      <c r="J77" s="70">
        <v>538615</v>
      </c>
    </row>
    <row r="78" spans="1:10" x14ac:dyDescent="0.2">
      <c r="A78" s="7">
        <v>69</v>
      </c>
      <c r="B78" s="11" t="s">
        <v>139</v>
      </c>
      <c r="C78" s="29" t="s">
        <v>140</v>
      </c>
      <c r="D78" s="44">
        <f t="shared" si="5"/>
        <v>86196881</v>
      </c>
      <c r="E78" s="44">
        <v>75151732</v>
      </c>
      <c r="F78" s="10">
        <v>10227453</v>
      </c>
      <c r="G78" s="10">
        <v>0</v>
      </c>
      <c r="H78" s="10">
        <v>0</v>
      </c>
      <c r="I78" s="10">
        <v>0</v>
      </c>
      <c r="J78" s="70">
        <v>817696</v>
      </c>
    </row>
    <row r="79" spans="1:10" x14ac:dyDescent="0.2">
      <c r="A79" s="7">
        <v>70</v>
      </c>
      <c r="B79" s="12" t="s">
        <v>141</v>
      </c>
      <c r="C79" s="29" t="s">
        <v>142</v>
      </c>
      <c r="D79" s="44">
        <f t="shared" si="5"/>
        <v>43065033</v>
      </c>
      <c r="E79" s="44">
        <v>37464665</v>
      </c>
      <c r="F79" s="10">
        <v>5393258</v>
      </c>
      <c r="G79" s="10">
        <v>0</v>
      </c>
      <c r="H79" s="10">
        <v>0</v>
      </c>
      <c r="I79" s="10">
        <v>0</v>
      </c>
      <c r="J79" s="70">
        <v>207110</v>
      </c>
    </row>
    <row r="80" spans="1:10" x14ac:dyDescent="0.2">
      <c r="A80" s="7">
        <v>71</v>
      </c>
      <c r="B80" s="11" t="s">
        <v>143</v>
      </c>
      <c r="C80" s="30" t="s">
        <v>144</v>
      </c>
      <c r="D80" s="44">
        <f t="shared" si="5"/>
        <v>63262172</v>
      </c>
      <c r="E80" s="44">
        <v>45045848</v>
      </c>
      <c r="F80" s="10">
        <v>16682445</v>
      </c>
      <c r="G80" s="10">
        <v>0</v>
      </c>
      <c r="H80" s="10">
        <v>0</v>
      </c>
      <c r="I80" s="10">
        <v>0</v>
      </c>
      <c r="J80" s="70">
        <v>1533879</v>
      </c>
    </row>
    <row r="81" spans="1:10" x14ac:dyDescent="0.2">
      <c r="A81" s="7">
        <v>72</v>
      </c>
      <c r="B81" s="12" t="s">
        <v>145</v>
      </c>
      <c r="C81" s="29" t="s">
        <v>146</v>
      </c>
      <c r="D81" s="44">
        <f t="shared" si="5"/>
        <v>27018257</v>
      </c>
      <c r="E81" s="44">
        <v>25890483</v>
      </c>
      <c r="F81" s="10">
        <v>974948</v>
      </c>
      <c r="G81" s="10">
        <v>0</v>
      </c>
      <c r="H81" s="10">
        <v>0</v>
      </c>
      <c r="I81" s="10">
        <v>0</v>
      </c>
      <c r="J81" s="70">
        <v>152826</v>
      </c>
    </row>
    <row r="82" spans="1:10" x14ac:dyDescent="0.2">
      <c r="A82" s="7">
        <v>73</v>
      </c>
      <c r="B82" s="11" t="s">
        <v>147</v>
      </c>
      <c r="C82" s="29" t="s">
        <v>148</v>
      </c>
      <c r="D82" s="44">
        <f t="shared" si="5"/>
        <v>81636203</v>
      </c>
      <c r="E82" s="44">
        <v>72830178</v>
      </c>
      <c r="F82" s="10">
        <v>8727516</v>
      </c>
      <c r="G82" s="10">
        <v>915425</v>
      </c>
      <c r="H82" s="10">
        <v>0</v>
      </c>
      <c r="I82" s="10">
        <v>0</v>
      </c>
      <c r="J82" s="70">
        <v>78509</v>
      </c>
    </row>
    <row r="83" spans="1:10" x14ac:dyDescent="0.2">
      <c r="A83" s="7">
        <v>74</v>
      </c>
      <c r="B83" s="12" t="s">
        <v>149</v>
      </c>
      <c r="C83" s="29" t="s">
        <v>150</v>
      </c>
      <c r="D83" s="44">
        <f t="shared" si="5"/>
        <v>33096649</v>
      </c>
      <c r="E83" s="44">
        <v>31381000</v>
      </c>
      <c r="F83" s="10">
        <v>1651344</v>
      </c>
      <c r="G83" s="10">
        <v>0</v>
      </c>
      <c r="H83" s="10">
        <v>0</v>
      </c>
      <c r="I83" s="10">
        <v>0</v>
      </c>
      <c r="J83" s="70">
        <v>64305</v>
      </c>
    </row>
    <row r="84" spans="1:10" x14ac:dyDescent="0.2">
      <c r="A84" s="7">
        <v>75</v>
      </c>
      <c r="B84" s="12" t="s">
        <v>151</v>
      </c>
      <c r="C84" s="29" t="s">
        <v>152</v>
      </c>
      <c r="D84" s="44">
        <f t="shared" si="5"/>
        <v>35386451</v>
      </c>
      <c r="E84" s="44">
        <v>32229207</v>
      </c>
      <c r="F84" s="10">
        <v>2871139</v>
      </c>
      <c r="G84" s="10">
        <v>0</v>
      </c>
      <c r="H84" s="10">
        <v>0</v>
      </c>
      <c r="I84" s="10">
        <v>0</v>
      </c>
      <c r="J84" s="70">
        <v>286105</v>
      </c>
    </row>
    <row r="85" spans="1:10" ht="24" x14ac:dyDescent="0.2">
      <c r="A85" s="7">
        <v>76</v>
      </c>
      <c r="B85" s="20" t="s">
        <v>153</v>
      </c>
      <c r="C85" s="33" t="s">
        <v>154</v>
      </c>
      <c r="D85" s="44">
        <f t="shared" si="5"/>
        <v>1929412</v>
      </c>
      <c r="E85" s="44">
        <v>0</v>
      </c>
      <c r="F85" s="10">
        <v>1929412</v>
      </c>
      <c r="G85" s="10">
        <v>1929412</v>
      </c>
      <c r="H85" s="10">
        <v>0</v>
      </c>
      <c r="I85" s="10">
        <v>0</v>
      </c>
      <c r="J85" s="70">
        <v>0</v>
      </c>
    </row>
    <row r="86" spans="1:10" ht="24" x14ac:dyDescent="0.2">
      <c r="A86" s="7">
        <v>77</v>
      </c>
      <c r="B86" s="8" t="s">
        <v>155</v>
      </c>
      <c r="C86" s="29" t="s">
        <v>156</v>
      </c>
      <c r="D86" s="44">
        <f t="shared" si="5"/>
        <v>2288339</v>
      </c>
      <c r="E86" s="44">
        <v>0</v>
      </c>
      <c r="F86" s="10">
        <v>2288339</v>
      </c>
      <c r="G86" s="10">
        <v>2288339</v>
      </c>
      <c r="H86" s="10">
        <v>0</v>
      </c>
      <c r="I86" s="10">
        <v>0</v>
      </c>
      <c r="J86" s="70">
        <v>0</v>
      </c>
    </row>
    <row r="87" spans="1:10" ht="24" x14ac:dyDescent="0.2">
      <c r="A87" s="7">
        <v>78</v>
      </c>
      <c r="B87" s="11" t="s">
        <v>157</v>
      </c>
      <c r="C87" s="29" t="s">
        <v>158</v>
      </c>
      <c r="D87" s="44">
        <f t="shared" si="5"/>
        <v>2571193</v>
      </c>
      <c r="E87" s="44">
        <v>0</v>
      </c>
      <c r="F87" s="10">
        <v>2571193</v>
      </c>
      <c r="G87" s="10">
        <v>2571193</v>
      </c>
      <c r="H87" s="10">
        <v>0</v>
      </c>
      <c r="I87" s="10">
        <v>0</v>
      </c>
      <c r="J87" s="70">
        <v>0</v>
      </c>
    </row>
    <row r="88" spans="1:10" ht="24" x14ac:dyDescent="0.2">
      <c r="A88" s="7">
        <v>79</v>
      </c>
      <c r="B88" s="11" t="s">
        <v>159</v>
      </c>
      <c r="C88" s="29" t="s">
        <v>160</v>
      </c>
      <c r="D88" s="44">
        <f t="shared" si="5"/>
        <v>1739447</v>
      </c>
      <c r="E88" s="44">
        <v>0</v>
      </c>
      <c r="F88" s="10">
        <v>1739447</v>
      </c>
      <c r="G88" s="10">
        <v>1739447</v>
      </c>
      <c r="H88" s="10">
        <v>0</v>
      </c>
      <c r="I88" s="10">
        <v>0</v>
      </c>
      <c r="J88" s="70">
        <v>0</v>
      </c>
    </row>
    <row r="89" spans="1:10" ht="24" x14ac:dyDescent="0.2">
      <c r="A89" s="7">
        <v>80</v>
      </c>
      <c r="B89" s="8" t="s">
        <v>161</v>
      </c>
      <c r="C89" s="29" t="s">
        <v>162</v>
      </c>
      <c r="D89" s="44">
        <f t="shared" si="5"/>
        <v>10289282</v>
      </c>
      <c r="E89" s="44">
        <v>0</v>
      </c>
      <c r="F89" s="10">
        <v>10289282</v>
      </c>
      <c r="G89" s="10">
        <v>10289282</v>
      </c>
      <c r="H89" s="10">
        <v>0</v>
      </c>
      <c r="I89" s="10">
        <v>0</v>
      </c>
      <c r="J89" s="70">
        <v>0</v>
      </c>
    </row>
    <row r="90" spans="1:10" ht="24" x14ac:dyDescent="0.2">
      <c r="A90" s="7">
        <v>81</v>
      </c>
      <c r="B90" s="8" t="s">
        <v>163</v>
      </c>
      <c r="C90" s="29" t="s">
        <v>164</v>
      </c>
      <c r="D90" s="44">
        <f t="shared" si="5"/>
        <v>1904447</v>
      </c>
      <c r="E90" s="44">
        <v>0</v>
      </c>
      <c r="F90" s="10">
        <v>1904447</v>
      </c>
      <c r="G90" s="10">
        <v>1904447</v>
      </c>
      <c r="H90" s="10">
        <v>0</v>
      </c>
      <c r="I90" s="10">
        <v>0</v>
      </c>
      <c r="J90" s="70">
        <v>0</v>
      </c>
    </row>
    <row r="91" spans="1:10" ht="24" x14ac:dyDescent="0.2">
      <c r="A91" s="7">
        <v>82</v>
      </c>
      <c r="B91" s="8" t="s">
        <v>165</v>
      </c>
      <c r="C91" s="29" t="s">
        <v>166</v>
      </c>
      <c r="D91" s="44">
        <f t="shared" si="5"/>
        <v>1712328</v>
      </c>
      <c r="E91" s="44">
        <v>0</v>
      </c>
      <c r="F91" s="10">
        <v>1712328</v>
      </c>
      <c r="G91" s="10">
        <v>1712328</v>
      </c>
      <c r="H91" s="10">
        <v>0</v>
      </c>
      <c r="I91" s="10">
        <v>0</v>
      </c>
      <c r="J91" s="70">
        <v>0</v>
      </c>
    </row>
    <row r="92" spans="1:10" x14ac:dyDescent="0.2">
      <c r="A92" s="7">
        <v>83</v>
      </c>
      <c r="B92" s="12" t="s">
        <v>167</v>
      </c>
      <c r="C92" s="29" t="s">
        <v>168</v>
      </c>
      <c r="D92" s="44">
        <f t="shared" si="5"/>
        <v>117652706</v>
      </c>
      <c r="E92" s="44">
        <v>102142915</v>
      </c>
      <c r="F92" s="10">
        <v>15022549</v>
      </c>
      <c r="G92" s="10">
        <v>255089</v>
      </c>
      <c r="H92" s="10">
        <v>0</v>
      </c>
      <c r="I92" s="10">
        <v>0</v>
      </c>
      <c r="J92" s="70">
        <v>487242</v>
      </c>
    </row>
    <row r="93" spans="1:10" x14ac:dyDescent="0.2">
      <c r="A93" s="7">
        <v>84</v>
      </c>
      <c r="B93" s="8" t="s">
        <v>169</v>
      </c>
      <c r="C93" s="29" t="s">
        <v>170</v>
      </c>
      <c r="D93" s="44">
        <f t="shared" si="5"/>
        <v>49577770</v>
      </c>
      <c r="E93" s="44">
        <v>42569537</v>
      </c>
      <c r="F93" s="10">
        <v>6817118</v>
      </c>
      <c r="G93" s="10">
        <v>0</v>
      </c>
      <c r="H93" s="10">
        <v>0</v>
      </c>
      <c r="I93" s="10">
        <v>0</v>
      </c>
      <c r="J93" s="70">
        <v>191115</v>
      </c>
    </row>
    <row r="94" spans="1:10" x14ac:dyDescent="0.2">
      <c r="A94" s="7">
        <v>85</v>
      </c>
      <c r="B94" s="12" t="s">
        <v>171</v>
      </c>
      <c r="C94" s="29" t="s">
        <v>172</v>
      </c>
      <c r="D94" s="44">
        <f t="shared" si="5"/>
        <v>41671259</v>
      </c>
      <c r="E94" s="44">
        <v>35799086</v>
      </c>
      <c r="F94" s="10">
        <v>5820836</v>
      </c>
      <c r="G94" s="10">
        <v>3324530</v>
      </c>
      <c r="H94" s="10">
        <v>0</v>
      </c>
      <c r="I94" s="10">
        <v>0</v>
      </c>
      <c r="J94" s="70">
        <v>51337</v>
      </c>
    </row>
    <row r="95" spans="1:10" x14ac:dyDescent="0.2">
      <c r="A95" s="7">
        <v>86</v>
      </c>
      <c r="B95" s="14" t="s">
        <v>173</v>
      </c>
      <c r="C95" s="31" t="s">
        <v>174</v>
      </c>
      <c r="D95" s="44">
        <f t="shared" si="5"/>
        <v>26593744</v>
      </c>
      <c r="E95" s="44">
        <v>21997810</v>
      </c>
      <c r="F95" s="10">
        <v>4575767</v>
      </c>
      <c r="G95" s="10">
        <v>3537691</v>
      </c>
      <c r="H95" s="10">
        <v>0</v>
      </c>
      <c r="I95" s="10">
        <v>0</v>
      </c>
      <c r="J95" s="70">
        <v>20167</v>
      </c>
    </row>
    <row r="96" spans="1:10" x14ac:dyDescent="0.2">
      <c r="A96" s="7">
        <v>87</v>
      </c>
      <c r="B96" s="8" t="s">
        <v>175</v>
      </c>
      <c r="C96" s="29" t="s">
        <v>176</v>
      </c>
      <c r="D96" s="44">
        <f t="shared" si="5"/>
        <v>17511159</v>
      </c>
      <c r="E96" s="44">
        <v>9437769</v>
      </c>
      <c r="F96" s="10">
        <v>8073390</v>
      </c>
      <c r="G96" s="10">
        <v>0</v>
      </c>
      <c r="H96" s="10">
        <v>0</v>
      </c>
      <c r="I96" s="10">
        <v>0</v>
      </c>
      <c r="J96" s="70">
        <v>0</v>
      </c>
    </row>
    <row r="97" spans="1:10" x14ac:dyDescent="0.2">
      <c r="A97" s="7">
        <v>88</v>
      </c>
      <c r="B97" s="8" t="s">
        <v>177</v>
      </c>
      <c r="C97" s="29" t="s">
        <v>178</v>
      </c>
      <c r="D97" s="44">
        <f t="shared" si="5"/>
        <v>158377663</v>
      </c>
      <c r="E97" s="44">
        <v>129599068</v>
      </c>
      <c r="F97" s="10">
        <v>27010957</v>
      </c>
      <c r="G97" s="10">
        <v>2677717</v>
      </c>
      <c r="H97" s="10">
        <v>0</v>
      </c>
      <c r="I97" s="10">
        <v>0</v>
      </c>
      <c r="J97" s="70">
        <v>1767638</v>
      </c>
    </row>
    <row r="98" spans="1:10" ht="13.5" customHeight="1" x14ac:dyDescent="0.2">
      <c r="A98" s="7">
        <v>89</v>
      </c>
      <c r="B98" s="14" t="s">
        <v>179</v>
      </c>
      <c r="C98" s="31" t="s">
        <v>180</v>
      </c>
      <c r="D98" s="44">
        <f t="shared" si="5"/>
        <v>102462338</v>
      </c>
      <c r="E98" s="44">
        <v>93623045</v>
      </c>
      <c r="F98" s="10">
        <v>8839293</v>
      </c>
      <c r="G98" s="10">
        <v>0</v>
      </c>
      <c r="H98" s="10">
        <v>0</v>
      </c>
      <c r="I98" s="10">
        <v>0</v>
      </c>
      <c r="J98" s="70">
        <v>0</v>
      </c>
    </row>
    <row r="99" spans="1:10" ht="14.25" customHeight="1" x14ac:dyDescent="0.2">
      <c r="A99" s="7">
        <v>90</v>
      </c>
      <c r="B99" s="8" t="s">
        <v>181</v>
      </c>
      <c r="C99" s="29" t="s">
        <v>182</v>
      </c>
      <c r="D99" s="44">
        <f t="shared" si="5"/>
        <v>96413572</v>
      </c>
      <c r="E99" s="44">
        <v>37205944</v>
      </c>
      <c r="F99" s="10">
        <v>18613650</v>
      </c>
      <c r="G99" s="10">
        <v>820630</v>
      </c>
      <c r="H99" s="10">
        <v>0</v>
      </c>
      <c r="I99" s="10">
        <v>40268337</v>
      </c>
      <c r="J99" s="70">
        <v>325641</v>
      </c>
    </row>
    <row r="100" spans="1:10" x14ac:dyDescent="0.2">
      <c r="A100" s="7">
        <v>91</v>
      </c>
      <c r="B100" s="14" t="s">
        <v>183</v>
      </c>
      <c r="C100" s="31" t="s">
        <v>184</v>
      </c>
      <c r="D100" s="44">
        <f t="shared" si="5"/>
        <v>11590206</v>
      </c>
      <c r="E100" s="44">
        <v>0</v>
      </c>
      <c r="F100" s="10">
        <v>11590206</v>
      </c>
      <c r="G100" s="10">
        <v>821150</v>
      </c>
      <c r="H100" s="10">
        <v>0</v>
      </c>
      <c r="I100" s="10">
        <v>0</v>
      </c>
      <c r="J100" s="70">
        <v>0</v>
      </c>
    </row>
    <row r="101" spans="1:10" x14ac:dyDescent="0.2">
      <c r="A101" s="7">
        <v>92</v>
      </c>
      <c r="B101" s="11" t="s">
        <v>185</v>
      </c>
      <c r="C101" s="29" t="s">
        <v>186</v>
      </c>
      <c r="D101" s="44">
        <f t="shared" si="5"/>
        <v>0</v>
      </c>
      <c r="E101" s="44">
        <v>0</v>
      </c>
      <c r="F101" s="10">
        <v>0</v>
      </c>
      <c r="G101" s="10">
        <v>0</v>
      </c>
      <c r="H101" s="10">
        <v>0</v>
      </c>
      <c r="I101" s="10">
        <v>0</v>
      </c>
      <c r="J101" s="70">
        <v>0</v>
      </c>
    </row>
    <row r="102" spans="1:10" x14ac:dyDescent="0.2">
      <c r="A102" s="7">
        <v>93</v>
      </c>
      <c r="B102" s="12" t="s">
        <v>187</v>
      </c>
      <c r="C102" s="29" t="s">
        <v>188</v>
      </c>
      <c r="D102" s="44">
        <f t="shared" si="5"/>
        <v>13306438</v>
      </c>
      <c r="E102" s="44">
        <v>5956820</v>
      </c>
      <c r="F102" s="10">
        <v>7261093</v>
      </c>
      <c r="G102" s="10">
        <v>2197019</v>
      </c>
      <c r="H102" s="10">
        <v>0</v>
      </c>
      <c r="I102" s="10">
        <v>0</v>
      </c>
      <c r="J102" s="70">
        <v>88525</v>
      </c>
    </row>
    <row r="103" spans="1:10" ht="24" x14ac:dyDescent="0.2">
      <c r="A103" s="7">
        <v>94</v>
      </c>
      <c r="B103" s="11" t="s">
        <v>189</v>
      </c>
      <c r="C103" s="30" t="s">
        <v>190</v>
      </c>
      <c r="D103" s="44">
        <f t="shared" si="5"/>
        <v>1730595</v>
      </c>
      <c r="E103" s="44">
        <v>0</v>
      </c>
      <c r="F103" s="10">
        <v>1730595</v>
      </c>
      <c r="G103" s="10">
        <v>183085</v>
      </c>
      <c r="H103" s="10">
        <v>0</v>
      </c>
      <c r="I103" s="10">
        <v>0</v>
      </c>
      <c r="J103" s="70">
        <v>0</v>
      </c>
    </row>
    <row r="104" spans="1:10" x14ac:dyDescent="0.2">
      <c r="A104" s="7">
        <v>95</v>
      </c>
      <c r="B104" s="11" t="s">
        <v>191</v>
      </c>
      <c r="C104" s="31" t="s">
        <v>192</v>
      </c>
      <c r="D104" s="44">
        <f t="shared" si="5"/>
        <v>6216481</v>
      </c>
      <c r="E104" s="44">
        <v>5679331</v>
      </c>
      <c r="F104" s="10">
        <v>537057</v>
      </c>
      <c r="G104" s="10">
        <v>430861</v>
      </c>
      <c r="H104" s="10">
        <v>0</v>
      </c>
      <c r="I104" s="10">
        <v>0</v>
      </c>
      <c r="J104" s="70">
        <v>93</v>
      </c>
    </row>
    <row r="105" spans="1:10" x14ac:dyDescent="0.2">
      <c r="A105" s="7">
        <v>96</v>
      </c>
      <c r="B105" s="12" t="s">
        <v>193</v>
      </c>
      <c r="C105" s="29" t="s">
        <v>194</v>
      </c>
      <c r="D105" s="44">
        <f t="shared" si="5"/>
        <v>22759741</v>
      </c>
      <c r="E105" s="44">
        <v>19625690</v>
      </c>
      <c r="F105" s="10">
        <v>3058819</v>
      </c>
      <c r="G105" s="10">
        <v>1275491</v>
      </c>
      <c r="H105" s="10">
        <v>0</v>
      </c>
      <c r="I105" s="10">
        <v>0</v>
      </c>
      <c r="J105" s="70">
        <v>75232</v>
      </c>
    </row>
    <row r="106" spans="1:10" x14ac:dyDescent="0.2">
      <c r="A106" s="7">
        <v>97</v>
      </c>
      <c r="B106" s="11" t="s">
        <v>195</v>
      </c>
      <c r="C106" s="34" t="s">
        <v>196</v>
      </c>
      <c r="D106" s="44">
        <f t="shared" si="5"/>
        <v>25583548</v>
      </c>
      <c r="E106" s="44">
        <v>22710551</v>
      </c>
      <c r="F106" s="10">
        <v>2806492</v>
      </c>
      <c r="G106" s="10">
        <v>1662476</v>
      </c>
      <c r="H106" s="10">
        <v>0</v>
      </c>
      <c r="I106" s="10">
        <v>0</v>
      </c>
      <c r="J106" s="70">
        <v>66505</v>
      </c>
    </row>
    <row r="107" spans="1:10" x14ac:dyDescent="0.2">
      <c r="A107" s="7">
        <v>98</v>
      </c>
      <c r="B107" s="12" t="s">
        <v>197</v>
      </c>
      <c r="C107" s="29" t="s">
        <v>198</v>
      </c>
      <c r="D107" s="44">
        <f t="shared" si="5"/>
        <v>25086315</v>
      </c>
      <c r="E107" s="44">
        <v>23980219</v>
      </c>
      <c r="F107" s="10">
        <v>1104770</v>
      </c>
      <c r="G107" s="10">
        <v>141490</v>
      </c>
      <c r="H107" s="10">
        <v>0</v>
      </c>
      <c r="I107" s="10">
        <v>0</v>
      </c>
      <c r="J107" s="70">
        <v>1326</v>
      </c>
    </row>
    <row r="108" spans="1:10" x14ac:dyDescent="0.2">
      <c r="A108" s="7">
        <v>99</v>
      </c>
      <c r="B108" s="12" t="s">
        <v>199</v>
      </c>
      <c r="C108" s="29" t="s">
        <v>200</v>
      </c>
      <c r="D108" s="44">
        <f t="shared" si="5"/>
        <v>72639534</v>
      </c>
      <c r="E108" s="44">
        <v>67838304</v>
      </c>
      <c r="F108" s="10">
        <v>4801137</v>
      </c>
      <c r="G108" s="10">
        <v>1572266</v>
      </c>
      <c r="H108" s="10">
        <v>0</v>
      </c>
      <c r="I108" s="10">
        <v>0</v>
      </c>
      <c r="J108" s="70">
        <v>93</v>
      </c>
    </row>
    <row r="109" spans="1:10" x14ac:dyDescent="0.2">
      <c r="A109" s="7">
        <v>100</v>
      </c>
      <c r="B109" s="11" t="s">
        <v>201</v>
      </c>
      <c r="C109" s="31" t="s">
        <v>202</v>
      </c>
      <c r="D109" s="44">
        <f t="shared" si="5"/>
        <v>30484363</v>
      </c>
      <c r="E109" s="44">
        <v>28034826</v>
      </c>
      <c r="F109" s="10">
        <v>2378489</v>
      </c>
      <c r="G109" s="10">
        <v>1173375</v>
      </c>
      <c r="H109" s="10">
        <v>0</v>
      </c>
      <c r="I109" s="10">
        <v>0</v>
      </c>
      <c r="J109" s="70">
        <v>71048</v>
      </c>
    </row>
    <row r="110" spans="1:10" x14ac:dyDescent="0.2">
      <c r="A110" s="7">
        <v>101</v>
      </c>
      <c r="B110" s="11" t="s">
        <v>203</v>
      </c>
      <c r="C110" s="30" t="s">
        <v>204</v>
      </c>
      <c r="D110" s="44">
        <f t="shared" si="5"/>
        <v>37465534</v>
      </c>
      <c r="E110" s="44">
        <v>32313864</v>
      </c>
      <c r="F110" s="10">
        <v>4906333</v>
      </c>
      <c r="G110" s="10">
        <v>920738</v>
      </c>
      <c r="H110" s="10">
        <v>0</v>
      </c>
      <c r="I110" s="10">
        <v>0</v>
      </c>
      <c r="J110" s="70">
        <v>245337</v>
      </c>
    </row>
    <row r="111" spans="1:10" x14ac:dyDescent="0.2">
      <c r="A111" s="7">
        <v>102</v>
      </c>
      <c r="B111" s="8" t="s">
        <v>205</v>
      </c>
      <c r="C111" s="30" t="s">
        <v>206</v>
      </c>
      <c r="D111" s="44">
        <f t="shared" si="5"/>
        <v>79525817</v>
      </c>
      <c r="E111" s="44">
        <v>74337031</v>
      </c>
      <c r="F111" s="10">
        <v>5157771</v>
      </c>
      <c r="G111" s="10">
        <v>4080605</v>
      </c>
      <c r="H111" s="10">
        <v>0</v>
      </c>
      <c r="I111" s="10">
        <v>0</v>
      </c>
      <c r="J111" s="70">
        <v>31015</v>
      </c>
    </row>
    <row r="112" spans="1:10" x14ac:dyDescent="0.2">
      <c r="A112" s="7">
        <v>103</v>
      </c>
      <c r="B112" s="8" t="s">
        <v>207</v>
      </c>
      <c r="C112" s="30" t="s">
        <v>208</v>
      </c>
      <c r="D112" s="44">
        <f t="shared" si="5"/>
        <v>69038908</v>
      </c>
      <c r="E112" s="44">
        <v>60083731</v>
      </c>
      <c r="F112" s="10">
        <v>8955177</v>
      </c>
      <c r="G112" s="10">
        <v>2205447</v>
      </c>
      <c r="H112" s="10">
        <v>0</v>
      </c>
      <c r="I112" s="10">
        <v>0</v>
      </c>
      <c r="J112" s="70">
        <v>0</v>
      </c>
    </row>
    <row r="113" spans="1:10" x14ac:dyDescent="0.2">
      <c r="A113" s="7">
        <v>104</v>
      </c>
      <c r="B113" s="12" t="s">
        <v>209</v>
      </c>
      <c r="C113" s="29" t="s">
        <v>210</v>
      </c>
      <c r="D113" s="44">
        <f t="shared" si="5"/>
        <v>24915134</v>
      </c>
      <c r="E113" s="44">
        <v>21553376</v>
      </c>
      <c r="F113" s="10">
        <v>3303482</v>
      </c>
      <c r="G113" s="10">
        <v>1900292</v>
      </c>
      <c r="H113" s="10">
        <v>0</v>
      </c>
      <c r="I113" s="10">
        <v>0</v>
      </c>
      <c r="J113" s="70">
        <v>58276</v>
      </c>
    </row>
    <row r="114" spans="1:10" x14ac:dyDescent="0.2">
      <c r="A114" s="7">
        <v>105</v>
      </c>
      <c r="B114" s="14" t="s">
        <v>211</v>
      </c>
      <c r="C114" s="31" t="s">
        <v>212</v>
      </c>
      <c r="D114" s="44">
        <f t="shared" si="5"/>
        <v>35303303</v>
      </c>
      <c r="E114" s="44">
        <v>32686699</v>
      </c>
      <c r="F114" s="10">
        <v>2556071</v>
      </c>
      <c r="G114" s="10">
        <v>654209</v>
      </c>
      <c r="H114" s="10">
        <v>0</v>
      </c>
      <c r="I114" s="10">
        <v>0</v>
      </c>
      <c r="J114" s="70">
        <v>60533</v>
      </c>
    </row>
    <row r="115" spans="1:10" x14ac:dyDescent="0.2">
      <c r="A115" s="7">
        <v>106</v>
      </c>
      <c r="B115" s="8" t="s">
        <v>213</v>
      </c>
      <c r="C115" s="30" t="s">
        <v>214</v>
      </c>
      <c r="D115" s="44">
        <f t="shared" si="5"/>
        <v>37482728</v>
      </c>
      <c r="E115" s="44">
        <v>33217974</v>
      </c>
      <c r="F115" s="10">
        <v>4249304</v>
      </c>
      <c r="G115" s="10">
        <v>2189322</v>
      </c>
      <c r="H115" s="10">
        <v>0</v>
      </c>
      <c r="I115" s="10">
        <v>0</v>
      </c>
      <c r="J115" s="70">
        <v>15450</v>
      </c>
    </row>
    <row r="116" spans="1:10" x14ac:dyDescent="0.2">
      <c r="A116" s="7">
        <v>107</v>
      </c>
      <c r="B116" s="11" t="s">
        <v>215</v>
      </c>
      <c r="C116" s="30" t="s">
        <v>216</v>
      </c>
      <c r="D116" s="44">
        <f t="shared" si="5"/>
        <v>51947713</v>
      </c>
      <c r="E116" s="44">
        <v>39080955</v>
      </c>
      <c r="F116" s="10">
        <v>12728002</v>
      </c>
      <c r="G116" s="10">
        <v>3432707</v>
      </c>
      <c r="H116" s="10">
        <v>0</v>
      </c>
      <c r="I116" s="10">
        <v>0</v>
      </c>
      <c r="J116" s="70">
        <v>138756</v>
      </c>
    </row>
    <row r="117" spans="1:10" x14ac:dyDescent="0.2">
      <c r="A117" s="7">
        <v>108</v>
      </c>
      <c r="B117" s="12" t="s">
        <v>217</v>
      </c>
      <c r="C117" s="29" t="s">
        <v>218</v>
      </c>
      <c r="D117" s="44">
        <f t="shared" si="5"/>
        <v>30744652</v>
      </c>
      <c r="E117" s="44">
        <v>25560537</v>
      </c>
      <c r="F117" s="10">
        <v>5026400</v>
      </c>
      <c r="G117" s="10">
        <v>3781497</v>
      </c>
      <c r="H117" s="10">
        <v>0</v>
      </c>
      <c r="I117" s="10">
        <v>0</v>
      </c>
      <c r="J117" s="70">
        <v>157715</v>
      </c>
    </row>
    <row r="118" spans="1:10" ht="12" customHeight="1" x14ac:dyDescent="0.2">
      <c r="A118" s="7">
        <v>109</v>
      </c>
      <c r="B118" s="12" t="s">
        <v>219</v>
      </c>
      <c r="C118" s="29" t="s">
        <v>220</v>
      </c>
      <c r="D118" s="44">
        <f t="shared" si="5"/>
        <v>40049330</v>
      </c>
      <c r="E118" s="44">
        <v>35408449</v>
      </c>
      <c r="F118" s="10">
        <v>4420512</v>
      </c>
      <c r="G118" s="10">
        <v>2864536</v>
      </c>
      <c r="H118" s="10">
        <v>0</v>
      </c>
      <c r="I118" s="10">
        <v>0</v>
      </c>
      <c r="J118" s="70">
        <v>220369</v>
      </c>
    </row>
    <row r="119" spans="1:10" x14ac:dyDescent="0.2">
      <c r="A119" s="7">
        <v>110</v>
      </c>
      <c r="B119" s="8" t="s">
        <v>221</v>
      </c>
      <c r="C119" s="30" t="s">
        <v>222</v>
      </c>
      <c r="D119" s="44">
        <f t="shared" si="5"/>
        <v>66709904</v>
      </c>
      <c r="E119" s="44">
        <v>60252788</v>
      </c>
      <c r="F119" s="10">
        <v>6147353</v>
      </c>
      <c r="G119" s="10">
        <v>2277704</v>
      </c>
      <c r="H119" s="10">
        <v>0</v>
      </c>
      <c r="I119" s="10">
        <v>0</v>
      </c>
      <c r="J119" s="70">
        <v>309763</v>
      </c>
    </row>
    <row r="120" spans="1:10" x14ac:dyDescent="0.2">
      <c r="A120" s="7">
        <v>111</v>
      </c>
      <c r="B120" s="11" t="s">
        <v>223</v>
      </c>
      <c r="C120" s="30" t="s">
        <v>224</v>
      </c>
      <c r="D120" s="44">
        <f t="shared" si="5"/>
        <v>31311605</v>
      </c>
      <c r="E120" s="44">
        <v>28263040</v>
      </c>
      <c r="F120" s="10">
        <v>3012121</v>
      </c>
      <c r="G120" s="10">
        <v>2279876</v>
      </c>
      <c r="H120" s="10">
        <v>0</v>
      </c>
      <c r="I120" s="10">
        <v>0</v>
      </c>
      <c r="J120" s="70">
        <v>36444</v>
      </c>
    </row>
    <row r="121" spans="1:10" x14ac:dyDescent="0.2">
      <c r="A121" s="7">
        <v>112</v>
      </c>
      <c r="B121" s="8" t="s">
        <v>225</v>
      </c>
      <c r="C121" s="29" t="s">
        <v>226</v>
      </c>
      <c r="D121" s="44">
        <f t="shared" si="5"/>
        <v>1011513</v>
      </c>
      <c r="E121" s="44">
        <v>0</v>
      </c>
      <c r="F121" s="10">
        <v>1011513</v>
      </c>
      <c r="G121" s="10">
        <v>0</v>
      </c>
      <c r="H121" s="10">
        <v>0</v>
      </c>
      <c r="I121" s="10">
        <v>0</v>
      </c>
      <c r="J121" s="70">
        <v>0</v>
      </c>
    </row>
    <row r="122" spans="1:10" x14ac:dyDescent="0.2">
      <c r="A122" s="7">
        <v>113</v>
      </c>
      <c r="B122" s="8" t="s">
        <v>227</v>
      </c>
      <c r="C122" s="30" t="s">
        <v>228</v>
      </c>
      <c r="D122" s="44">
        <f t="shared" si="5"/>
        <v>0</v>
      </c>
      <c r="E122" s="44">
        <v>0</v>
      </c>
      <c r="F122" s="10">
        <v>0</v>
      </c>
      <c r="G122" s="10">
        <v>0</v>
      </c>
      <c r="H122" s="10">
        <v>0</v>
      </c>
      <c r="I122" s="10">
        <v>0</v>
      </c>
      <c r="J122" s="70">
        <v>0</v>
      </c>
    </row>
    <row r="123" spans="1:10" x14ac:dyDescent="0.2">
      <c r="A123" s="7">
        <v>114</v>
      </c>
      <c r="B123" s="12" t="s">
        <v>229</v>
      </c>
      <c r="C123" s="29" t="s">
        <v>230</v>
      </c>
      <c r="D123" s="44">
        <f t="shared" si="5"/>
        <v>245854</v>
      </c>
      <c r="E123" s="44">
        <v>0</v>
      </c>
      <c r="F123" s="10">
        <v>245854</v>
      </c>
      <c r="G123" s="10">
        <v>0</v>
      </c>
      <c r="H123" s="10">
        <v>0</v>
      </c>
      <c r="I123" s="10">
        <v>0</v>
      </c>
      <c r="J123" s="70">
        <v>0</v>
      </c>
    </row>
    <row r="124" spans="1:10" ht="13.5" customHeight="1" x14ac:dyDescent="0.2">
      <c r="A124" s="7">
        <v>115</v>
      </c>
      <c r="B124" s="12" t="s">
        <v>231</v>
      </c>
      <c r="C124" s="29" t="s">
        <v>232</v>
      </c>
      <c r="D124" s="44">
        <f t="shared" si="5"/>
        <v>3903</v>
      </c>
      <c r="E124" s="44">
        <v>0</v>
      </c>
      <c r="F124" s="10">
        <v>3903</v>
      </c>
      <c r="G124" s="10">
        <v>0</v>
      </c>
      <c r="H124" s="10">
        <v>0</v>
      </c>
      <c r="I124" s="10">
        <v>0</v>
      </c>
      <c r="J124" s="70">
        <v>0</v>
      </c>
    </row>
    <row r="125" spans="1:10" x14ac:dyDescent="0.2">
      <c r="A125" s="7">
        <v>116</v>
      </c>
      <c r="B125" s="12" t="s">
        <v>233</v>
      </c>
      <c r="C125" s="29" t="s">
        <v>234</v>
      </c>
      <c r="D125" s="44">
        <f t="shared" si="5"/>
        <v>0</v>
      </c>
      <c r="E125" s="44">
        <v>0</v>
      </c>
      <c r="F125" s="10">
        <v>0</v>
      </c>
      <c r="G125" s="10">
        <v>0</v>
      </c>
      <c r="H125" s="10">
        <v>0</v>
      </c>
      <c r="I125" s="10">
        <v>0</v>
      </c>
      <c r="J125" s="70">
        <v>0</v>
      </c>
    </row>
    <row r="126" spans="1:10" ht="24" x14ac:dyDescent="0.2">
      <c r="A126" s="7">
        <v>117</v>
      </c>
      <c r="B126" s="12" t="s">
        <v>235</v>
      </c>
      <c r="C126" s="29" t="s">
        <v>236</v>
      </c>
      <c r="D126" s="44">
        <f t="shared" si="5"/>
        <v>0</v>
      </c>
      <c r="E126" s="44">
        <v>0</v>
      </c>
      <c r="F126" s="10">
        <v>0</v>
      </c>
      <c r="G126" s="10">
        <v>0</v>
      </c>
      <c r="H126" s="10">
        <v>0</v>
      </c>
      <c r="I126" s="10">
        <v>0</v>
      </c>
      <c r="J126" s="70">
        <v>0</v>
      </c>
    </row>
    <row r="127" spans="1:10" x14ac:dyDescent="0.2">
      <c r="A127" s="7">
        <v>118</v>
      </c>
      <c r="B127" s="12" t="s">
        <v>237</v>
      </c>
      <c r="C127" s="29" t="s">
        <v>238</v>
      </c>
      <c r="D127" s="44">
        <f t="shared" si="5"/>
        <v>0</v>
      </c>
      <c r="E127" s="44">
        <v>0</v>
      </c>
      <c r="F127" s="10">
        <v>0</v>
      </c>
      <c r="G127" s="10">
        <v>0</v>
      </c>
      <c r="H127" s="10">
        <v>0</v>
      </c>
      <c r="I127" s="10">
        <v>0</v>
      </c>
      <c r="J127" s="70">
        <v>0</v>
      </c>
    </row>
    <row r="128" spans="1:10" ht="12.75" customHeight="1" x14ac:dyDescent="0.2">
      <c r="A128" s="7">
        <v>119</v>
      </c>
      <c r="B128" s="12" t="s">
        <v>239</v>
      </c>
      <c r="C128" s="29" t="s">
        <v>240</v>
      </c>
      <c r="D128" s="44">
        <f t="shared" si="5"/>
        <v>4867909</v>
      </c>
      <c r="E128" s="44">
        <v>0</v>
      </c>
      <c r="F128" s="10">
        <v>4867909</v>
      </c>
      <c r="G128" s="10">
        <v>0</v>
      </c>
      <c r="H128" s="10">
        <v>0</v>
      </c>
      <c r="I128" s="10">
        <v>0</v>
      </c>
      <c r="J128" s="70">
        <v>0</v>
      </c>
    </row>
    <row r="129" spans="1:10" x14ac:dyDescent="0.2">
      <c r="A129" s="7">
        <v>120</v>
      </c>
      <c r="B129" s="22" t="s">
        <v>241</v>
      </c>
      <c r="C129" s="35" t="s">
        <v>242</v>
      </c>
      <c r="D129" s="44">
        <f t="shared" si="5"/>
        <v>0</v>
      </c>
      <c r="E129" s="44">
        <v>0</v>
      </c>
      <c r="F129" s="10">
        <v>0</v>
      </c>
      <c r="G129" s="10">
        <v>0</v>
      </c>
      <c r="H129" s="10">
        <v>0</v>
      </c>
      <c r="I129" s="10">
        <v>0</v>
      </c>
      <c r="J129" s="70">
        <v>0</v>
      </c>
    </row>
    <row r="130" spans="1:10" x14ac:dyDescent="0.2">
      <c r="A130" s="7">
        <v>121</v>
      </c>
      <c r="B130" s="11" t="s">
        <v>243</v>
      </c>
      <c r="C130" s="30" t="s">
        <v>244</v>
      </c>
      <c r="D130" s="44">
        <f t="shared" si="5"/>
        <v>19893834</v>
      </c>
      <c r="E130" s="44">
        <v>0</v>
      </c>
      <c r="F130" s="10">
        <v>0</v>
      </c>
      <c r="G130" s="10">
        <v>0</v>
      </c>
      <c r="H130" s="10">
        <f>20112455-218621</f>
        <v>19893834</v>
      </c>
      <c r="I130" s="10">
        <v>0</v>
      </c>
      <c r="J130" s="70">
        <v>0</v>
      </c>
    </row>
    <row r="131" spans="1:10" x14ac:dyDescent="0.2">
      <c r="A131" s="7">
        <v>122</v>
      </c>
      <c r="B131" s="12" t="s">
        <v>245</v>
      </c>
      <c r="C131" s="29" t="s">
        <v>246</v>
      </c>
      <c r="D131" s="44">
        <f t="shared" si="5"/>
        <v>0</v>
      </c>
      <c r="E131" s="44">
        <v>0</v>
      </c>
      <c r="F131" s="10">
        <v>0</v>
      </c>
      <c r="G131" s="10">
        <v>0</v>
      </c>
      <c r="H131" s="10">
        <v>0</v>
      </c>
      <c r="I131" s="10">
        <v>0</v>
      </c>
      <c r="J131" s="70">
        <v>0</v>
      </c>
    </row>
    <row r="132" spans="1:10" x14ac:dyDescent="0.2">
      <c r="A132" s="7">
        <v>123</v>
      </c>
      <c r="B132" s="8" t="s">
        <v>247</v>
      </c>
      <c r="C132" s="36" t="s">
        <v>248</v>
      </c>
      <c r="D132" s="44">
        <f t="shared" si="5"/>
        <v>0</v>
      </c>
      <c r="E132" s="44">
        <v>0</v>
      </c>
      <c r="F132" s="10">
        <v>0</v>
      </c>
      <c r="G132" s="10">
        <v>0</v>
      </c>
      <c r="H132" s="10">
        <v>0</v>
      </c>
      <c r="I132" s="10">
        <v>0</v>
      </c>
      <c r="J132" s="70">
        <v>0</v>
      </c>
    </row>
    <row r="133" spans="1:10" ht="24" x14ac:dyDescent="0.2">
      <c r="A133" s="7">
        <v>124</v>
      </c>
      <c r="B133" s="12" t="s">
        <v>249</v>
      </c>
      <c r="C133" s="29" t="s">
        <v>250</v>
      </c>
      <c r="D133" s="44">
        <f t="shared" si="5"/>
        <v>0</v>
      </c>
      <c r="E133" s="44">
        <v>0</v>
      </c>
      <c r="F133" s="10">
        <v>0</v>
      </c>
      <c r="G133" s="10">
        <v>0</v>
      </c>
      <c r="H133" s="10">
        <v>0</v>
      </c>
      <c r="I133" s="10">
        <v>0</v>
      </c>
      <c r="J133" s="70">
        <v>0</v>
      </c>
    </row>
    <row r="134" spans="1:10" ht="21.75" customHeight="1" x14ac:dyDescent="0.2">
      <c r="A134" s="7">
        <v>125</v>
      </c>
      <c r="B134" s="12" t="s">
        <v>251</v>
      </c>
      <c r="C134" s="29" t="s">
        <v>252</v>
      </c>
      <c r="D134" s="44">
        <f t="shared" si="5"/>
        <v>0</v>
      </c>
      <c r="E134" s="44">
        <v>0</v>
      </c>
      <c r="F134" s="10">
        <v>0</v>
      </c>
      <c r="G134" s="10">
        <v>0</v>
      </c>
      <c r="H134" s="10">
        <v>0</v>
      </c>
      <c r="I134" s="10">
        <v>0</v>
      </c>
      <c r="J134" s="70">
        <v>0</v>
      </c>
    </row>
    <row r="135" spans="1:10" x14ac:dyDescent="0.2">
      <c r="A135" s="7">
        <v>126</v>
      </c>
      <c r="B135" s="11" t="s">
        <v>253</v>
      </c>
      <c r="C135" s="29" t="s">
        <v>254</v>
      </c>
      <c r="D135" s="44">
        <f t="shared" si="5"/>
        <v>22977</v>
      </c>
      <c r="E135" s="44">
        <v>0</v>
      </c>
      <c r="F135" s="10">
        <v>22977</v>
      </c>
      <c r="G135" s="10">
        <v>7324</v>
      </c>
      <c r="H135" s="10">
        <v>0</v>
      </c>
      <c r="I135" s="10">
        <v>0</v>
      </c>
      <c r="J135" s="70">
        <v>0</v>
      </c>
    </row>
    <row r="136" spans="1:10" x14ac:dyDescent="0.2">
      <c r="A136" s="7">
        <v>127</v>
      </c>
      <c r="B136" s="14" t="s">
        <v>255</v>
      </c>
      <c r="C136" s="31" t="s">
        <v>256</v>
      </c>
      <c r="D136" s="44">
        <f t="shared" si="5"/>
        <v>0</v>
      </c>
      <c r="E136" s="44">
        <v>0</v>
      </c>
      <c r="F136" s="10">
        <v>0</v>
      </c>
      <c r="G136" s="10">
        <v>0</v>
      </c>
      <c r="H136" s="10">
        <v>0</v>
      </c>
      <c r="I136" s="10">
        <v>0</v>
      </c>
      <c r="J136" s="70">
        <v>0</v>
      </c>
    </row>
    <row r="137" spans="1:10" x14ac:dyDescent="0.2">
      <c r="A137" s="7">
        <v>128</v>
      </c>
      <c r="B137" s="12" t="s">
        <v>257</v>
      </c>
      <c r="C137" s="29" t="s">
        <v>258</v>
      </c>
      <c r="D137" s="44">
        <f t="shared" si="5"/>
        <v>0</v>
      </c>
      <c r="E137" s="44">
        <v>0</v>
      </c>
      <c r="F137" s="10">
        <v>0</v>
      </c>
      <c r="G137" s="10">
        <v>0</v>
      </c>
      <c r="H137" s="10">
        <v>0</v>
      </c>
      <c r="I137" s="10">
        <v>0</v>
      </c>
      <c r="J137" s="70">
        <v>0</v>
      </c>
    </row>
    <row r="138" spans="1:10" ht="24" customHeight="1" x14ac:dyDescent="0.2">
      <c r="A138" s="7">
        <v>129</v>
      </c>
      <c r="B138" s="8" t="s">
        <v>259</v>
      </c>
      <c r="C138" s="30" t="s">
        <v>260</v>
      </c>
      <c r="D138" s="44">
        <f t="shared" si="5"/>
        <v>449561</v>
      </c>
      <c r="E138" s="44">
        <v>0</v>
      </c>
      <c r="F138" s="10">
        <v>449561</v>
      </c>
      <c r="G138" s="10">
        <v>0</v>
      </c>
      <c r="H138" s="10">
        <v>0</v>
      </c>
      <c r="I138" s="10">
        <v>0</v>
      </c>
      <c r="J138" s="70">
        <v>0</v>
      </c>
    </row>
    <row r="139" spans="1:10" x14ac:dyDescent="0.2">
      <c r="A139" s="7">
        <v>130</v>
      </c>
      <c r="B139" s="11" t="s">
        <v>261</v>
      </c>
      <c r="C139" s="30" t="s">
        <v>262</v>
      </c>
      <c r="D139" s="44">
        <f t="shared" ref="D139:D157" si="6">E139+F139+H139+I139+J139</f>
        <v>0</v>
      </c>
      <c r="E139" s="44">
        <v>0</v>
      </c>
      <c r="F139" s="10">
        <v>0</v>
      </c>
      <c r="G139" s="10">
        <v>0</v>
      </c>
      <c r="H139" s="10">
        <v>0</v>
      </c>
      <c r="I139" s="10">
        <v>0</v>
      </c>
      <c r="J139" s="70">
        <v>0</v>
      </c>
    </row>
    <row r="140" spans="1:10" x14ac:dyDescent="0.2">
      <c r="A140" s="7">
        <v>131</v>
      </c>
      <c r="B140" s="12" t="s">
        <v>263</v>
      </c>
      <c r="C140" s="29" t="s">
        <v>264</v>
      </c>
      <c r="D140" s="44">
        <f t="shared" si="6"/>
        <v>1742051</v>
      </c>
      <c r="E140" s="44">
        <v>0</v>
      </c>
      <c r="F140" s="10">
        <v>1742051</v>
      </c>
      <c r="G140" s="10">
        <v>0</v>
      </c>
      <c r="H140" s="10">
        <v>0</v>
      </c>
      <c r="I140" s="10">
        <v>0</v>
      </c>
      <c r="J140" s="70">
        <v>0</v>
      </c>
    </row>
    <row r="141" spans="1:10" x14ac:dyDescent="0.2">
      <c r="A141" s="7">
        <v>132</v>
      </c>
      <c r="B141" s="12" t="s">
        <v>265</v>
      </c>
      <c r="C141" s="29" t="s">
        <v>266</v>
      </c>
      <c r="D141" s="44">
        <f t="shared" si="6"/>
        <v>0</v>
      </c>
      <c r="E141" s="44">
        <v>0</v>
      </c>
      <c r="F141" s="10">
        <v>0</v>
      </c>
      <c r="G141" s="10">
        <v>0</v>
      </c>
      <c r="H141" s="10">
        <v>0</v>
      </c>
      <c r="I141" s="10">
        <v>0</v>
      </c>
      <c r="J141" s="70">
        <v>0</v>
      </c>
    </row>
    <row r="142" spans="1:10" ht="13.5" customHeight="1" x14ac:dyDescent="0.2">
      <c r="A142" s="7">
        <v>133</v>
      </c>
      <c r="B142" s="12" t="s">
        <v>267</v>
      </c>
      <c r="C142" s="29" t="s">
        <v>268</v>
      </c>
      <c r="D142" s="44">
        <f t="shared" si="6"/>
        <v>65914888</v>
      </c>
      <c r="E142" s="44">
        <v>0</v>
      </c>
      <c r="F142" s="10">
        <v>65914888</v>
      </c>
      <c r="G142" s="10">
        <v>515776</v>
      </c>
      <c r="H142" s="10">
        <v>0</v>
      </c>
      <c r="I142" s="10">
        <v>0</v>
      </c>
      <c r="J142" s="70">
        <v>0</v>
      </c>
    </row>
    <row r="143" spans="1:10" x14ac:dyDescent="0.2">
      <c r="A143" s="7">
        <v>134</v>
      </c>
      <c r="B143" s="12" t="s">
        <v>269</v>
      </c>
      <c r="C143" s="29" t="s">
        <v>270</v>
      </c>
      <c r="D143" s="44">
        <f t="shared" si="6"/>
        <v>231428508</v>
      </c>
      <c r="E143" s="44">
        <v>0</v>
      </c>
      <c r="F143" s="10">
        <v>179304942</v>
      </c>
      <c r="G143" s="10">
        <v>0</v>
      </c>
      <c r="H143" s="10">
        <v>9210304</v>
      </c>
      <c r="I143" s="10">
        <v>42913262</v>
      </c>
      <c r="J143" s="70">
        <v>0</v>
      </c>
    </row>
    <row r="144" spans="1:10" x14ac:dyDescent="0.2">
      <c r="A144" s="7">
        <v>135</v>
      </c>
      <c r="B144" s="12" t="s">
        <v>271</v>
      </c>
      <c r="C144" s="29" t="s">
        <v>272</v>
      </c>
      <c r="D144" s="44">
        <f t="shared" si="6"/>
        <v>32897618</v>
      </c>
      <c r="E144" s="44">
        <v>0</v>
      </c>
      <c r="F144" s="10">
        <v>32897618</v>
      </c>
      <c r="G144" s="10">
        <v>0</v>
      </c>
      <c r="H144" s="10">
        <v>0</v>
      </c>
      <c r="I144" s="10">
        <v>0</v>
      </c>
      <c r="J144" s="70">
        <v>0</v>
      </c>
    </row>
    <row r="145" spans="1:10" x14ac:dyDescent="0.2">
      <c r="A145" s="7">
        <v>136</v>
      </c>
      <c r="B145" s="8" t="s">
        <v>273</v>
      </c>
      <c r="C145" s="30" t="s">
        <v>274</v>
      </c>
      <c r="D145" s="44">
        <f t="shared" si="6"/>
        <v>42076795</v>
      </c>
      <c r="E145" s="44">
        <v>0</v>
      </c>
      <c r="F145" s="10">
        <v>42076795</v>
      </c>
      <c r="G145" s="10">
        <v>2205510</v>
      </c>
      <c r="H145" s="10">
        <v>0</v>
      </c>
      <c r="I145" s="10">
        <v>0</v>
      </c>
      <c r="J145" s="70">
        <v>0</v>
      </c>
    </row>
    <row r="146" spans="1:10" ht="10.5" customHeight="1" x14ac:dyDescent="0.2">
      <c r="A146" s="7">
        <v>137</v>
      </c>
      <c r="B146" s="12" t="s">
        <v>275</v>
      </c>
      <c r="C146" s="29" t="s">
        <v>276</v>
      </c>
      <c r="D146" s="44">
        <f t="shared" si="6"/>
        <v>1727596</v>
      </c>
      <c r="E146" s="44">
        <v>0</v>
      </c>
      <c r="F146" s="10">
        <v>1727596</v>
      </c>
      <c r="G146" s="10">
        <v>0</v>
      </c>
      <c r="H146" s="10">
        <v>0</v>
      </c>
      <c r="I146" s="10">
        <v>0</v>
      </c>
      <c r="J146" s="70">
        <v>0</v>
      </c>
    </row>
    <row r="147" spans="1:10" x14ac:dyDescent="0.2">
      <c r="A147" s="7">
        <v>138</v>
      </c>
      <c r="B147" s="8" t="s">
        <v>277</v>
      </c>
      <c r="C147" s="29" t="s">
        <v>278</v>
      </c>
      <c r="D147" s="44">
        <f t="shared" si="6"/>
        <v>17660498</v>
      </c>
      <c r="E147" s="44">
        <v>0</v>
      </c>
      <c r="F147" s="10">
        <v>17660498</v>
      </c>
      <c r="G147" s="10">
        <v>0</v>
      </c>
      <c r="H147" s="10">
        <v>0</v>
      </c>
      <c r="I147" s="10">
        <v>0</v>
      </c>
      <c r="J147" s="70">
        <v>0</v>
      </c>
    </row>
    <row r="148" spans="1:10" x14ac:dyDescent="0.2">
      <c r="A148" s="7">
        <v>139</v>
      </c>
      <c r="B148" s="14" t="s">
        <v>279</v>
      </c>
      <c r="C148" s="31" t="s">
        <v>280</v>
      </c>
      <c r="D148" s="44">
        <f t="shared" si="6"/>
        <v>15761623</v>
      </c>
      <c r="E148" s="44">
        <v>0</v>
      </c>
      <c r="F148" s="10">
        <v>15761623</v>
      </c>
      <c r="G148" s="10">
        <v>0</v>
      </c>
      <c r="H148" s="10">
        <v>0</v>
      </c>
      <c r="I148" s="10">
        <v>0</v>
      </c>
      <c r="J148" s="70">
        <v>0</v>
      </c>
    </row>
    <row r="149" spans="1:10" x14ac:dyDescent="0.2">
      <c r="A149" s="7">
        <v>140</v>
      </c>
      <c r="B149" s="12" t="s">
        <v>281</v>
      </c>
      <c r="C149" s="29" t="s">
        <v>282</v>
      </c>
      <c r="D149" s="44">
        <f t="shared" si="6"/>
        <v>37236314</v>
      </c>
      <c r="E149" s="44">
        <v>0</v>
      </c>
      <c r="F149" s="10">
        <v>32552176</v>
      </c>
      <c r="G149" s="10">
        <v>0</v>
      </c>
      <c r="H149" s="10">
        <f>4465517+218621</f>
        <v>4684138</v>
      </c>
      <c r="I149" s="10">
        <v>0</v>
      </c>
      <c r="J149" s="70">
        <v>0</v>
      </c>
    </row>
    <row r="150" spans="1:10" x14ac:dyDescent="0.2">
      <c r="A150" s="7">
        <v>141</v>
      </c>
      <c r="B150" s="12" t="s">
        <v>283</v>
      </c>
      <c r="C150" s="29" t="s">
        <v>284</v>
      </c>
      <c r="D150" s="44">
        <f t="shared" si="6"/>
        <v>17303807</v>
      </c>
      <c r="E150" s="44">
        <v>0</v>
      </c>
      <c r="F150" s="10">
        <v>17303807</v>
      </c>
      <c r="G150" s="10">
        <v>0</v>
      </c>
      <c r="H150" s="10">
        <v>0</v>
      </c>
      <c r="I150" s="10">
        <v>0</v>
      </c>
      <c r="J150" s="70">
        <v>0</v>
      </c>
    </row>
    <row r="151" spans="1:10" x14ac:dyDescent="0.2">
      <c r="A151" s="7">
        <v>142</v>
      </c>
      <c r="B151" s="12" t="s">
        <v>285</v>
      </c>
      <c r="C151" s="29" t="s">
        <v>286</v>
      </c>
      <c r="D151" s="44">
        <f t="shared" si="6"/>
        <v>21032956</v>
      </c>
      <c r="E151" s="44">
        <v>0</v>
      </c>
      <c r="F151" s="10">
        <v>21032956</v>
      </c>
      <c r="G151" s="10">
        <v>1788625</v>
      </c>
      <c r="H151" s="10">
        <v>0</v>
      </c>
      <c r="I151" s="10">
        <v>0</v>
      </c>
      <c r="J151" s="70">
        <v>0</v>
      </c>
    </row>
    <row r="152" spans="1:10" x14ac:dyDescent="0.2">
      <c r="A152" s="7">
        <v>143</v>
      </c>
      <c r="B152" s="14" t="s">
        <v>287</v>
      </c>
      <c r="C152" s="31" t="s">
        <v>288</v>
      </c>
      <c r="D152" s="44">
        <f t="shared" si="6"/>
        <v>317328</v>
      </c>
      <c r="E152" s="44">
        <v>0</v>
      </c>
      <c r="F152" s="10">
        <v>317328</v>
      </c>
      <c r="G152" s="10">
        <v>0</v>
      </c>
      <c r="H152" s="10">
        <v>0</v>
      </c>
      <c r="I152" s="10">
        <v>0</v>
      </c>
      <c r="J152" s="70">
        <v>0</v>
      </c>
    </row>
    <row r="153" spans="1:10" x14ac:dyDescent="0.2">
      <c r="A153" s="7">
        <v>144</v>
      </c>
      <c r="B153" s="11" t="s">
        <v>289</v>
      </c>
      <c r="C153" s="31" t="s">
        <v>290</v>
      </c>
      <c r="D153" s="44">
        <f t="shared" si="6"/>
        <v>165087522</v>
      </c>
      <c r="E153" s="44">
        <v>151190992</v>
      </c>
      <c r="F153" s="10">
        <v>13753612</v>
      </c>
      <c r="G153" s="10">
        <v>1690946</v>
      </c>
      <c r="H153" s="10">
        <v>0</v>
      </c>
      <c r="I153" s="10">
        <v>0</v>
      </c>
      <c r="J153" s="70">
        <v>142918</v>
      </c>
    </row>
    <row r="154" spans="1:10" x14ac:dyDescent="0.2">
      <c r="A154" s="7">
        <v>145</v>
      </c>
      <c r="B154" s="12" t="s">
        <v>291</v>
      </c>
      <c r="C154" s="29" t="s">
        <v>292</v>
      </c>
      <c r="D154" s="44">
        <f t="shared" si="6"/>
        <v>1368469</v>
      </c>
      <c r="E154" s="44">
        <v>0</v>
      </c>
      <c r="F154" s="10">
        <v>1368469</v>
      </c>
      <c r="G154" s="10">
        <v>0</v>
      </c>
      <c r="H154" s="10">
        <v>0</v>
      </c>
      <c r="I154" s="10">
        <v>0</v>
      </c>
      <c r="J154" s="70">
        <v>0</v>
      </c>
    </row>
    <row r="155" spans="1:10" x14ac:dyDescent="0.2">
      <c r="A155" s="7">
        <v>146</v>
      </c>
      <c r="B155" s="8" t="s">
        <v>293</v>
      </c>
      <c r="C155" s="30" t="s">
        <v>294</v>
      </c>
      <c r="D155" s="44">
        <f t="shared" si="6"/>
        <v>10367497</v>
      </c>
      <c r="E155" s="44">
        <v>0</v>
      </c>
      <c r="F155" s="10">
        <v>10367497</v>
      </c>
      <c r="G155" s="10">
        <v>10367497</v>
      </c>
      <c r="H155" s="10">
        <v>0</v>
      </c>
      <c r="I155" s="10">
        <v>0</v>
      </c>
      <c r="J155" s="70">
        <v>0</v>
      </c>
    </row>
    <row r="156" spans="1:10" x14ac:dyDescent="0.2">
      <c r="A156" s="7">
        <v>147</v>
      </c>
      <c r="B156" s="8" t="s">
        <v>295</v>
      </c>
      <c r="C156" s="30" t="s">
        <v>296</v>
      </c>
      <c r="D156" s="44">
        <f t="shared" si="6"/>
        <v>0</v>
      </c>
      <c r="E156" s="44">
        <v>0</v>
      </c>
      <c r="F156" s="10">
        <v>0</v>
      </c>
      <c r="G156" s="10">
        <v>0</v>
      </c>
      <c r="H156" s="10">
        <v>0</v>
      </c>
      <c r="I156" s="10">
        <v>0</v>
      </c>
      <c r="J156" s="70">
        <v>0</v>
      </c>
    </row>
    <row r="157" spans="1:10" ht="12.75" x14ac:dyDescent="0.2">
      <c r="A157" s="7">
        <v>148</v>
      </c>
      <c r="B157" s="25" t="s">
        <v>297</v>
      </c>
      <c r="C157" s="26" t="s">
        <v>298</v>
      </c>
      <c r="D157" s="44">
        <f t="shared" si="6"/>
        <v>0</v>
      </c>
      <c r="E157" s="44">
        <v>0</v>
      </c>
      <c r="F157" s="10">
        <v>0</v>
      </c>
      <c r="G157" s="10">
        <v>0</v>
      </c>
      <c r="H157" s="10">
        <v>0</v>
      </c>
      <c r="I157" s="10">
        <v>0</v>
      </c>
      <c r="J157" s="70">
        <v>0</v>
      </c>
    </row>
    <row r="159" spans="1:10" x14ac:dyDescent="0.2">
      <c r="A159" s="245"/>
      <c r="B159" s="245"/>
      <c r="C159" s="245"/>
      <c r="D159" s="245"/>
      <c r="E159" s="245"/>
      <c r="F159" s="245"/>
      <c r="G159" s="245"/>
      <c r="H159" s="245"/>
      <c r="I159" s="245"/>
      <c r="J159" s="245"/>
    </row>
    <row r="160" spans="1:10" x14ac:dyDescent="0.2">
      <c r="A160" s="245"/>
      <c r="B160" s="245"/>
      <c r="C160" s="245"/>
      <c r="D160" s="245"/>
      <c r="E160" s="245"/>
      <c r="F160" s="245"/>
      <c r="G160" s="245"/>
      <c r="H160" s="245"/>
      <c r="I160" s="245"/>
      <c r="J160" s="245"/>
    </row>
  </sheetData>
  <mergeCells count="16">
    <mergeCell ref="A159:J159"/>
    <mergeCell ref="A160:J160"/>
    <mergeCell ref="A7:C7"/>
    <mergeCell ref="A8:C8"/>
    <mergeCell ref="A9:C9"/>
    <mergeCell ref="A1:J1"/>
    <mergeCell ref="E5:E6"/>
    <mergeCell ref="F5:G5"/>
    <mergeCell ref="A3:A6"/>
    <mergeCell ref="B3:B6"/>
    <mergeCell ref="C3:C6"/>
    <mergeCell ref="D3:J3"/>
    <mergeCell ref="J5:J6"/>
    <mergeCell ref="D4:D6"/>
    <mergeCell ref="E4:J4"/>
    <mergeCell ref="H5:I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6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24" sqref="D24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4" width="12" style="3" customWidth="1"/>
    <col min="5" max="5" width="11.42578125" style="3" customWidth="1"/>
    <col min="6" max="16384" width="9.140625" style="3"/>
  </cols>
  <sheetData>
    <row r="2" spans="1:5" ht="47.25" customHeight="1" x14ac:dyDescent="0.2">
      <c r="A2" s="204" t="s">
        <v>324</v>
      </c>
      <c r="B2" s="204"/>
      <c r="C2" s="204"/>
      <c r="D2" s="204"/>
      <c r="E2" s="204"/>
    </row>
    <row r="3" spans="1:5" x14ac:dyDescent="0.2">
      <c r="C3" s="4"/>
      <c r="E3" s="3" t="s">
        <v>327</v>
      </c>
    </row>
    <row r="4" spans="1:5" s="5" customFormat="1" ht="24.75" customHeight="1" x14ac:dyDescent="0.2">
      <c r="A4" s="205" t="s">
        <v>0</v>
      </c>
      <c r="B4" s="205" t="s">
        <v>1</v>
      </c>
      <c r="C4" s="207" t="s">
        <v>2</v>
      </c>
      <c r="D4" s="209" t="s">
        <v>325</v>
      </c>
      <c r="E4" s="209"/>
    </row>
    <row r="5" spans="1:5" ht="51.75" customHeight="1" x14ac:dyDescent="0.2">
      <c r="A5" s="206"/>
      <c r="B5" s="206"/>
      <c r="C5" s="208"/>
      <c r="D5" s="104" t="s">
        <v>320</v>
      </c>
      <c r="E5" s="6" t="s">
        <v>326</v>
      </c>
    </row>
    <row r="6" spans="1:5" ht="12" customHeight="1" x14ac:dyDescent="0.2">
      <c r="A6" s="231" t="s">
        <v>300</v>
      </c>
      <c r="B6" s="231"/>
      <c r="C6" s="231"/>
      <c r="D6" s="76">
        <f>D7+D8</f>
        <v>1480781665</v>
      </c>
      <c r="E6" s="76">
        <f>E7+E8</f>
        <v>121067259</v>
      </c>
    </row>
    <row r="7" spans="1:5" ht="12" customHeight="1" x14ac:dyDescent="0.2">
      <c r="A7" s="227" t="s">
        <v>299</v>
      </c>
      <c r="B7" s="228"/>
      <c r="C7" s="229"/>
      <c r="D7" s="39">
        <v>22339387</v>
      </c>
      <c r="E7" s="75"/>
    </row>
    <row r="8" spans="1:5" ht="12" customHeight="1" x14ac:dyDescent="0.2">
      <c r="A8" s="227" t="s">
        <v>364</v>
      </c>
      <c r="B8" s="228"/>
      <c r="C8" s="229"/>
      <c r="D8" s="76">
        <f>SUM(D9:D156)</f>
        <v>1458442278</v>
      </c>
      <c r="E8" s="76">
        <f>SUM(E9:E156)</f>
        <v>121067259</v>
      </c>
    </row>
    <row r="9" spans="1:5" ht="12" customHeight="1" x14ac:dyDescent="0.2">
      <c r="A9" s="7">
        <v>1</v>
      </c>
      <c r="B9" s="8" t="s">
        <v>3</v>
      </c>
      <c r="C9" s="30" t="s">
        <v>4</v>
      </c>
      <c r="D9" s="39">
        <v>7205424</v>
      </c>
      <c r="E9" s="39">
        <v>300189</v>
      </c>
    </row>
    <row r="10" spans="1:5" x14ac:dyDescent="0.2">
      <c r="A10" s="7">
        <v>2</v>
      </c>
      <c r="B10" s="11" t="s">
        <v>5</v>
      </c>
      <c r="C10" s="30" t="s">
        <v>6</v>
      </c>
      <c r="D10" s="10">
        <v>7087788</v>
      </c>
      <c r="E10" s="10">
        <v>1204728</v>
      </c>
    </row>
    <row r="11" spans="1:5" x14ac:dyDescent="0.2">
      <c r="A11" s="7">
        <v>3</v>
      </c>
      <c r="B11" s="12" t="s">
        <v>7</v>
      </c>
      <c r="C11" s="29" t="s">
        <v>8</v>
      </c>
      <c r="D11" s="10">
        <v>21344932</v>
      </c>
      <c r="E11" s="10">
        <v>632023</v>
      </c>
    </row>
    <row r="12" spans="1:5" ht="14.25" customHeight="1" x14ac:dyDescent="0.2">
      <c r="A12" s="7">
        <v>4</v>
      </c>
      <c r="B12" s="8" t="s">
        <v>9</v>
      </c>
      <c r="C12" s="30" t="s">
        <v>10</v>
      </c>
      <c r="D12" s="10">
        <v>7812561</v>
      </c>
      <c r="E12" s="10">
        <v>1183907</v>
      </c>
    </row>
    <row r="13" spans="1:5" x14ac:dyDescent="0.2">
      <c r="A13" s="7">
        <v>5</v>
      </c>
      <c r="B13" s="8" t="s">
        <v>11</v>
      </c>
      <c r="C13" s="30" t="s">
        <v>12</v>
      </c>
      <c r="D13" s="10">
        <v>8428717</v>
      </c>
      <c r="E13" s="10">
        <v>931495</v>
      </c>
    </row>
    <row r="14" spans="1:5" x14ac:dyDescent="0.2">
      <c r="A14" s="7">
        <v>6</v>
      </c>
      <c r="B14" s="12" t="s">
        <v>13</v>
      </c>
      <c r="C14" s="29" t="s">
        <v>14</v>
      </c>
      <c r="D14" s="10">
        <v>55411374</v>
      </c>
      <c r="E14" s="10">
        <v>10619847</v>
      </c>
    </row>
    <row r="15" spans="1:5" x14ac:dyDescent="0.2">
      <c r="A15" s="7">
        <v>7</v>
      </c>
      <c r="B15" s="14" t="s">
        <v>15</v>
      </c>
      <c r="C15" s="31" t="s">
        <v>16</v>
      </c>
      <c r="D15" s="10">
        <v>21232904</v>
      </c>
      <c r="E15" s="10">
        <v>1355821</v>
      </c>
    </row>
    <row r="16" spans="1:5" x14ac:dyDescent="0.2">
      <c r="A16" s="7">
        <v>8</v>
      </c>
      <c r="B16" s="12" t="s">
        <v>17</v>
      </c>
      <c r="C16" s="29" t="s">
        <v>18</v>
      </c>
      <c r="D16" s="10">
        <v>9091515</v>
      </c>
      <c r="E16" s="10">
        <v>719711</v>
      </c>
    </row>
    <row r="17" spans="1:5" x14ac:dyDescent="0.2">
      <c r="A17" s="7">
        <v>9</v>
      </c>
      <c r="B17" s="12" t="s">
        <v>19</v>
      </c>
      <c r="C17" s="29" t="s">
        <v>20</v>
      </c>
      <c r="D17" s="10">
        <v>7957940</v>
      </c>
      <c r="E17" s="10">
        <v>1321451</v>
      </c>
    </row>
    <row r="18" spans="1:5" x14ac:dyDescent="0.2">
      <c r="A18" s="7">
        <v>10</v>
      </c>
      <c r="B18" s="12" t="s">
        <v>21</v>
      </c>
      <c r="C18" s="29" t="s">
        <v>22</v>
      </c>
      <c r="D18" s="10">
        <v>10159205</v>
      </c>
      <c r="E18" s="10">
        <v>366930</v>
      </c>
    </row>
    <row r="19" spans="1:5" x14ac:dyDescent="0.2">
      <c r="A19" s="7">
        <v>11</v>
      </c>
      <c r="B19" s="12" t="s">
        <v>23</v>
      </c>
      <c r="C19" s="29" t="s">
        <v>24</v>
      </c>
      <c r="D19" s="10">
        <v>8084897</v>
      </c>
      <c r="E19" s="10">
        <v>659130</v>
      </c>
    </row>
    <row r="20" spans="1:5" x14ac:dyDescent="0.2">
      <c r="A20" s="7">
        <v>12</v>
      </c>
      <c r="B20" s="12" t="s">
        <v>25</v>
      </c>
      <c r="C20" s="29" t="s">
        <v>26</v>
      </c>
      <c r="D20" s="10">
        <v>16297659</v>
      </c>
      <c r="E20" s="10">
        <v>421149</v>
      </c>
    </row>
    <row r="21" spans="1:5" x14ac:dyDescent="0.2">
      <c r="A21" s="7">
        <v>13</v>
      </c>
      <c r="B21" s="8" t="s">
        <v>27</v>
      </c>
      <c r="C21" s="29" t="s">
        <v>28</v>
      </c>
      <c r="D21" s="10"/>
      <c r="E21" s="10"/>
    </row>
    <row r="22" spans="1:5" x14ac:dyDescent="0.2">
      <c r="A22" s="7">
        <v>14</v>
      </c>
      <c r="B22" s="8" t="s">
        <v>29</v>
      </c>
      <c r="C22" s="30" t="s">
        <v>30</v>
      </c>
      <c r="D22" s="10"/>
      <c r="E22" s="10"/>
    </row>
    <row r="23" spans="1:5" x14ac:dyDescent="0.2">
      <c r="A23" s="7">
        <v>15</v>
      </c>
      <c r="B23" s="12" t="s">
        <v>31</v>
      </c>
      <c r="C23" s="29" t="s">
        <v>32</v>
      </c>
      <c r="D23" s="10">
        <v>10276777</v>
      </c>
      <c r="E23" s="10">
        <v>1872411</v>
      </c>
    </row>
    <row r="24" spans="1:5" x14ac:dyDescent="0.2">
      <c r="A24" s="7">
        <v>16</v>
      </c>
      <c r="B24" s="12" t="s">
        <v>33</v>
      </c>
      <c r="C24" s="29" t="s">
        <v>34</v>
      </c>
      <c r="D24" s="10">
        <v>14169627</v>
      </c>
      <c r="E24" s="10">
        <v>1506561</v>
      </c>
    </row>
    <row r="25" spans="1:5" x14ac:dyDescent="0.2">
      <c r="A25" s="7">
        <v>17</v>
      </c>
      <c r="B25" s="12" t="s">
        <v>35</v>
      </c>
      <c r="C25" s="29" t="s">
        <v>36</v>
      </c>
      <c r="D25" s="10">
        <v>17851268</v>
      </c>
      <c r="E25" s="10">
        <v>1889066</v>
      </c>
    </row>
    <row r="26" spans="1:5" x14ac:dyDescent="0.2">
      <c r="A26" s="7">
        <v>18</v>
      </c>
      <c r="B26" s="12" t="s">
        <v>37</v>
      </c>
      <c r="C26" s="29" t="s">
        <v>38</v>
      </c>
      <c r="D26" s="10">
        <v>29448856</v>
      </c>
      <c r="E26" s="10">
        <v>4741936</v>
      </c>
    </row>
    <row r="27" spans="1:5" x14ac:dyDescent="0.2">
      <c r="A27" s="7">
        <v>19</v>
      </c>
      <c r="B27" s="8" t="s">
        <v>39</v>
      </c>
      <c r="C27" s="30" t="s">
        <v>40</v>
      </c>
      <c r="D27" s="10">
        <v>5970939</v>
      </c>
      <c r="E27" s="10">
        <v>841170</v>
      </c>
    </row>
    <row r="28" spans="1:5" x14ac:dyDescent="0.2">
      <c r="A28" s="7">
        <v>20</v>
      </c>
      <c r="B28" s="8" t="s">
        <v>41</v>
      </c>
      <c r="C28" s="30" t="s">
        <v>42</v>
      </c>
      <c r="D28" s="10">
        <v>4864822</v>
      </c>
      <c r="E28" s="10">
        <v>404227</v>
      </c>
    </row>
    <row r="29" spans="1:5" x14ac:dyDescent="0.2">
      <c r="A29" s="7">
        <v>21</v>
      </c>
      <c r="B29" s="8" t="s">
        <v>43</v>
      </c>
      <c r="C29" s="30" t="s">
        <v>44</v>
      </c>
      <c r="D29" s="10">
        <v>24413734</v>
      </c>
      <c r="E29" s="10">
        <v>4054225</v>
      </c>
    </row>
    <row r="30" spans="1:5" x14ac:dyDescent="0.2">
      <c r="A30" s="7">
        <v>22</v>
      </c>
      <c r="B30" s="8" t="s">
        <v>45</v>
      </c>
      <c r="C30" s="30" t="s">
        <v>46</v>
      </c>
      <c r="D30" s="10">
        <v>21973177</v>
      </c>
      <c r="E30" s="10">
        <v>1168843</v>
      </c>
    </row>
    <row r="31" spans="1:5" x14ac:dyDescent="0.2">
      <c r="A31" s="7">
        <v>23</v>
      </c>
      <c r="B31" s="12" t="s">
        <v>47</v>
      </c>
      <c r="C31" s="29" t="s">
        <v>48</v>
      </c>
      <c r="D31" s="10">
        <v>9796007</v>
      </c>
      <c r="E31" s="10">
        <v>1829015</v>
      </c>
    </row>
    <row r="32" spans="1:5" ht="12" customHeight="1" x14ac:dyDescent="0.2">
      <c r="A32" s="7">
        <v>24</v>
      </c>
      <c r="B32" s="12" t="s">
        <v>49</v>
      </c>
      <c r="C32" s="29" t="s">
        <v>50</v>
      </c>
      <c r="D32" s="10"/>
      <c r="E32" s="10"/>
    </row>
    <row r="33" spans="1:5" ht="24" x14ac:dyDescent="0.2">
      <c r="A33" s="7">
        <v>25</v>
      </c>
      <c r="B33" s="12" t="s">
        <v>51</v>
      </c>
      <c r="C33" s="29" t="s">
        <v>52</v>
      </c>
      <c r="D33" s="10"/>
      <c r="E33" s="10"/>
    </row>
    <row r="34" spans="1:5" x14ac:dyDescent="0.2">
      <c r="A34" s="7">
        <v>26</v>
      </c>
      <c r="B34" s="8" t="s">
        <v>53</v>
      </c>
      <c r="C34" s="31" t="s">
        <v>54</v>
      </c>
      <c r="D34" s="10">
        <v>43317458</v>
      </c>
      <c r="E34" s="10">
        <v>0</v>
      </c>
    </row>
    <row r="35" spans="1:5" x14ac:dyDescent="0.2">
      <c r="A35" s="7">
        <v>27</v>
      </c>
      <c r="B35" s="12" t="s">
        <v>55</v>
      </c>
      <c r="C35" s="29" t="s">
        <v>56</v>
      </c>
      <c r="D35" s="10">
        <v>31442650</v>
      </c>
      <c r="E35" s="10">
        <v>2164889</v>
      </c>
    </row>
    <row r="36" spans="1:5" ht="24" customHeight="1" x14ac:dyDescent="0.2">
      <c r="A36" s="7">
        <v>28</v>
      </c>
      <c r="B36" s="12" t="s">
        <v>57</v>
      </c>
      <c r="C36" s="29" t="s">
        <v>58</v>
      </c>
      <c r="D36" s="10">
        <v>22001595</v>
      </c>
      <c r="E36" s="10">
        <v>0</v>
      </c>
    </row>
    <row r="37" spans="1:5" ht="12" customHeight="1" x14ac:dyDescent="0.2">
      <c r="A37" s="7">
        <v>29</v>
      </c>
      <c r="B37" s="8" t="s">
        <v>59</v>
      </c>
      <c r="C37" s="30" t="s">
        <v>60</v>
      </c>
      <c r="D37" s="10"/>
      <c r="E37" s="10"/>
    </row>
    <row r="38" spans="1:5" x14ac:dyDescent="0.2">
      <c r="A38" s="7">
        <v>30</v>
      </c>
      <c r="B38" s="11" t="s">
        <v>61</v>
      </c>
      <c r="C38" s="31" t="s">
        <v>62</v>
      </c>
      <c r="D38" s="10">
        <v>6558060</v>
      </c>
      <c r="E38" s="10">
        <v>6558060</v>
      </c>
    </row>
    <row r="39" spans="1:5" ht="24" x14ac:dyDescent="0.2">
      <c r="A39" s="7">
        <v>31</v>
      </c>
      <c r="B39" s="8" t="s">
        <v>63</v>
      </c>
      <c r="C39" s="30" t="s">
        <v>64</v>
      </c>
      <c r="D39" s="10"/>
      <c r="E39" s="10"/>
    </row>
    <row r="40" spans="1:5" x14ac:dyDescent="0.2">
      <c r="A40" s="7">
        <v>32</v>
      </c>
      <c r="B40" s="12" t="s">
        <v>65</v>
      </c>
      <c r="C40" s="29" t="s">
        <v>66</v>
      </c>
      <c r="D40" s="10">
        <v>2288758</v>
      </c>
      <c r="E40" s="10">
        <v>0</v>
      </c>
    </row>
    <row r="41" spans="1:5" x14ac:dyDescent="0.2">
      <c r="A41" s="7">
        <v>33</v>
      </c>
      <c r="B41" s="11" t="s">
        <v>67</v>
      </c>
      <c r="C41" s="30" t="s">
        <v>68</v>
      </c>
      <c r="D41" s="10">
        <v>30486074</v>
      </c>
      <c r="E41" s="10">
        <v>3740401</v>
      </c>
    </row>
    <row r="42" spans="1:5" x14ac:dyDescent="0.2">
      <c r="A42" s="7">
        <v>34</v>
      </c>
      <c r="B42" s="14" t="s">
        <v>69</v>
      </c>
      <c r="C42" s="31" t="s">
        <v>70</v>
      </c>
      <c r="D42" s="10">
        <v>33520919</v>
      </c>
      <c r="E42" s="10">
        <v>4230836</v>
      </c>
    </row>
    <row r="43" spans="1:5" x14ac:dyDescent="0.2">
      <c r="A43" s="7">
        <v>35</v>
      </c>
      <c r="B43" s="8" t="s">
        <v>71</v>
      </c>
      <c r="C43" s="30" t="s">
        <v>72</v>
      </c>
      <c r="D43" s="10"/>
      <c r="E43" s="10"/>
    </row>
    <row r="44" spans="1:5" x14ac:dyDescent="0.2">
      <c r="A44" s="7">
        <v>36</v>
      </c>
      <c r="B44" s="11" t="s">
        <v>73</v>
      </c>
      <c r="C44" s="30" t="s">
        <v>74</v>
      </c>
      <c r="D44" s="10">
        <v>9146988</v>
      </c>
      <c r="E44" s="10">
        <v>0</v>
      </c>
    </row>
    <row r="45" spans="1:5" x14ac:dyDescent="0.2">
      <c r="A45" s="7">
        <v>37</v>
      </c>
      <c r="B45" s="12" t="s">
        <v>75</v>
      </c>
      <c r="C45" s="29" t="s">
        <v>76</v>
      </c>
      <c r="D45" s="10">
        <v>25495975</v>
      </c>
      <c r="E45" s="10">
        <v>3633300</v>
      </c>
    </row>
    <row r="46" spans="1:5" x14ac:dyDescent="0.2">
      <c r="A46" s="7">
        <v>38</v>
      </c>
      <c r="B46" s="11" t="s">
        <v>77</v>
      </c>
      <c r="C46" s="30" t="s">
        <v>78</v>
      </c>
      <c r="D46" s="10">
        <v>11328562</v>
      </c>
      <c r="E46" s="10">
        <v>647680</v>
      </c>
    </row>
    <row r="47" spans="1:5" x14ac:dyDescent="0.2">
      <c r="A47" s="7">
        <v>39</v>
      </c>
      <c r="B47" s="8" t="s">
        <v>79</v>
      </c>
      <c r="C47" s="30" t="s">
        <v>80</v>
      </c>
      <c r="D47" s="10">
        <v>28359366</v>
      </c>
      <c r="E47" s="10">
        <v>3410789</v>
      </c>
    </row>
    <row r="48" spans="1:5" x14ac:dyDescent="0.2">
      <c r="A48" s="7">
        <v>40</v>
      </c>
      <c r="B48" s="16" t="s">
        <v>81</v>
      </c>
      <c r="C48" s="32" t="s">
        <v>82</v>
      </c>
      <c r="D48" s="10">
        <v>9596611</v>
      </c>
      <c r="E48" s="10">
        <v>689163</v>
      </c>
    </row>
    <row r="49" spans="1:5" x14ac:dyDescent="0.2">
      <c r="A49" s="7">
        <v>41</v>
      </c>
      <c r="B49" s="8" t="s">
        <v>83</v>
      </c>
      <c r="C49" s="30" t="s">
        <v>84</v>
      </c>
      <c r="D49" s="10">
        <v>6915859</v>
      </c>
      <c r="E49" s="10">
        <v>2998</v>
      </c>
    </row>
    <row r="50" spans="1:5" x14ac:dyDescent="0.2">
      <c r="A50" s="7">
        <v>42</v>
      </c>
      <c r="B50" s="14" t="s">
        <v>85</v>
      </c>
      <c r="C50" s="31" t="s">
        <v>86</v>
      </c>
      <c r="D50" s="10">
        <v>11258287</v>
      </c>
      <c r="E50" s="10">
        <v>521279</v>
      </c>
    </row>
    <row r="51" spans="1:5" x14ac:dyDescent="0.2">
      <c r="A51" s="7">
        <v>43</v>
      </c>
      <c r="B51" s="12" t="s">
        <v>87</v>
      </c>
      <c r="C51" s="29" t="s">
        <v>88</v>
      </c>
      <c r="D51" s="10">
        <v>4913925</v>
      </c>
      <c r="E51" s="10">
        <v>17086</v>
      </c>
    </row>
    <row r="52" spans="1:5" x14ac:dyDescent="0.2">
      <c r="A52" s="7">
        <v>44</v>
      </c>
      <c r="B52" s="11" t="s">
        <v>89</v>
      </c>
      <c r="C52" s="30" t="s">
        <v>90</v>
      </c>
      <c r="D52" s="10">
        <v>1198129</v>
      </c>
      <c r="E52" s="10">
        <v>671305</v>
      </c>
    </row>
    <row r="53" spans="1:5" x14ac:dyDescent="0.2">
      <c r="A53" s="7">
        <v>45</v>
      </c>
      <c r="B53" s="12" t="s">
        <v>91</v>
      </c>
      <c r="C53" s="29" t="s">
        <v>92</v>
      </c>
      <c r="D53" s="10">
        <v>35565292</v>
      </c>
      <c r="E53" s="10">
        <v>1802992</v>
      </c>
    </row>
    <row r="54" spans="1:5" x14ac:dyDescent="0.2">
      <c r="A54" s="7">
        <v>46</v>
      </c>
      <c r="B54" s="8" t="s">
        <v>93</v>
      </c>
      <c r="C54" s="30" t="s">
        <v>94</v>
      </c>
      <c r="D54" s="10">
        <v>9688493</v>
      </c>
      <c r="E54" s="10">
        <v>1886780</v>
      </c>
    </row>
    <row r="55" spans="1:5" ht="10.5" customHeight="1" x14ac:dyDescent="0.2">
      <c r="A55" s="7">
        <v>47</v>
      </c>
      <c r="B55" s="8" t="s">
        <v>95</v>
      </c>
      <c r="C55" s="30" t="s">
        <v>96</v>
      </c>
      <c r="D55" s="10">
        <v>31676255</v>
      </c>
      <c r="E55" s="10">
        <v>1240674</v>
      </c>
    </row>
    <row r="56" spans="1:5" x14ac:dyDescent="0.2">
      <c r="A56" s="7">
        <v>48</v>
      </c>
      <c r="B56" s="18" t="s">
        <v>97</v>
      </c>
      <c r="C56" s="33" t="s">
        <v>98</v>
      </c>
      <c r="D56" s="10">
        <v>7559176</v>
      </c>
      <c r="E56" s="10">
        <v>768937</v>
      </c>
    </row>
    <row r="57" spans="1:5" x14ac:dyDescent="0.2">
      <c r="A57" s="7">
        <v>49</v>
      </c>
      <c r="B57" s="12" t="s">
        <v>99</v>
      </c>
      <c r="C57" s="29" t="s">
        <v>100</v>
      </c>
      <c r="D57" s="10">
        <v>10885571</v>
      </c>
      <c r="E57" s="10">
        <v>3345681</v>
      </c>
    </row>
    <row r="58" spans="1:5" x14ac:dyDescent="0.2">
      <c r="A58" s="7">
        <v>50</v>
      </c>
      <c r="B58" s="11" t="s">
        <v>101</v>
      </c>
      <c r="C58" s="30" t="s">
        <v>102</v>
      </c>
      <c r="D58" s="10">
        <v>13179371</v>
      </c>
      <c r="E58" s="10">
        <v>1144856</v>
      </c>
    </row>
    <row r="59" spans="1:5" ht="10.5" customHeight="1" x14ac:dyDescent="0.2">
      <c r="A59" s="7">
        <v>51</v>
      </c>
      <c r="B59" s="12" t="s">
        <v>103</v>
      </c>
      <c r="C59" s="29" t="s">
        <v>104</v>
      </c>
      <c r="D59" s="10">
        <v>4755369</v>
      </c>
      <c r="E59" s="10">
        <v>143228</v>
      </c>
    </row>
    <row r="60" spans="1:5" x14ac:dyDescent="0.2">
      <c r="A60" s="7">
        <v>52</v>
      </c>
      <c r="B60" s="11" t="s">
        <v>105</v>
      </c>
      <c r="C60" s="30" t="s">
        <v>106</v>
      </c>
      <c r="D60" s="10">
        <v>9493086</v>
      </c>
      <c r="E60" s="10">
        <v>461656</v>
      </c>
    </row>
    <row r="61" spans="1:5" x14ac:dyDescent="0.2">
      <c r="A61" s="7">
        <v>53</v>
      </c>
      <c r="B61" s="12" t="s">
        <v>107</v>
      </c>
      <c r="C61" s="29" t="s">
        <v>108</v>
      </c>
      <c r="D61" s="10">
        <v>14178061</v>
      </c>
      <c r="E61" s="10">
        <v>531202</v>
      </c>
    </row>
    <row r="62" spans="1:5" x14ac:dyDescent="0.2">
      <c r="A62" s="7">
        <v>54</v>
      </c>
      <c r="B62" s="12" t="s">
        <v>109</v>
      </c>
      <c r="C62" s="29" t="s">
        <v>110</v>
      </c>
      <c r="D62" s="10">
        <v>44141933</v>
      </c>
      <c r="E62" s="10">
        <v>3310245</v>
      </c>
    </row>
    <row r="63" spans="1:5" x14ac:dyDescent="0.2">
      <c r="A63" s="7">
        <v>55</v>
      </c>
      <c r="B63" s="12" t="s">
        <v>111</v>
      </c>
      <c r="C63" s="29" t="s">
        <v>112</v>
      </c>
      <c r="D63" s="10">
        <v>7658168</v>
      </c>
      <c r="E63" s="10">
        <v>655282</v>
      </c>
    </row>
    <row r="64" spans="1:5" x14ac:dyDescent="0.2">
      <c r="A64" s="7">
        <v>56</v>
      </c>
      <c r="B64" s="12" t="s">
        <v>113</v>
      </c>
      <c r="C64" s="29" t="s">
        <v>114</v>
      </c>
      <c r="D64" s="10"/>
      <c r="E64" s="10"/>
    </row>
    <row r="65" spans="1:5" x14ac:dyDescent="0.2">
      <c r="A65" s="7">
        <v>57</v>
      </c>
      <c r="B65" s="12" t="s">
        <v>115</v>
      </c>
      <c r="C65" s="29" t="s">
        <v>116</v>
      </c>
      <c r="D65" s="10"/>
      <c r="E65" s="10"/>
    </row>
    <row r="66" spans="1:5" ht="17.25" customHeight="1" x14ac:dyDescent="0.2">
      <c r="A66" s="7">
        <v>58</v>
      </c>
      <c r="B66" s="12" t="s">
        <v>117</v>
      </c>
      <c r="C66" s="29" t="s">
        <v>118</v>
      </c>
      <c r="D66" s="10">
        <v>7391317</v>
      </c>
      <c r="E66" s="10">
        <v>0</v>
      </c>
    </row>
    <row r="67" spans="1:5" ht="15" customHeight="1" x14ac:dyDescent="0.2">
      <c r="A67" s="7">
        <v>59</v>
      </c>
      <c r="B67" s="11" t="s">
        <v>119</v>
      </c>
      <c r="C67" s="29" t="s">
        <v>120</v>
      </c>
      <c r="D67" s="10">
        <v>6124806</v>
      </c>
      <c r="E67" s="10">
        <v>0</v>
      </c>
    </row>
    <row r="68" spans="1:5" ht="16.5" customHeight="1" x14ac:dyDescent="0.2">
      <c r="A68" s="7">
        <v>60</v>
      </c>
      <c r="B68" s="14" t="s">
        <v>121</v>
      </c>
      <c r="C68" s="31" t="s">
        <v>122</v>
      </c>
      <c r="D68" s="10">
        <v>21794614</v>
      </c>
      <c r="E68" s="10">
        <v>0</v>
      </c>
    </row>
    <row r="69" spans="1:5" ht="17.25" customHeight="1" x14ac:dyDescent="0.2">
      <c r="A69" s="7">
        <v>61</v>
      </c>
      <c r="B69" s="11" t="s">
        <v>123</v>
      </c>
      <c r="C69" s="29" t="s">
        <v>124</v>
      </c>
      <c r="D69" s="10">
        <v>23840580</v>
      </c>
      <c r="E69" s="10">
        <v>0</v>
      </c>
    </row>
    <row r="70" spans="1:5" ht="12.75" customHeight="1" x14ac:dyDescent="0.2">
      <c r="A70" s="7">
        <v>62</v>
      </c>
      <c r="B70" s="12" t="s">
        <v>125</v>
      </c>
      <c r="C70" s="29" t="s">
        <v>126</v>
      </c>
      <c r="D70" s="10">
        <v>4017929</v>
      </c>
      <c r="E70" s="10">
        <v>369207</v>
      </c>
    </row>
    <row r="71" spans="1:5" ht="27.75" customHeight="1" x14ac:dyDescent="0.2">
      <c r="A71" s="7">
        <v>63</v>
      </c>
      <c r="B71" s="8" t="s">
        <v>127</v>
      </c>
      <c r="C71" s="29" t="s">
        <v>128</v>
      </c>
      <c r="D71" s="10"/>
      <c r="E71" s="10"/>
    </row>
    <row r="72" spans="1:5" ht="24" x14ac:dyDescent="0.2">
      <c r="A72" s="7">
        <v>64</v>
      </c>
      <c r="B72" s="8" t="s">
        <v>129</v>
      </c>
      <c r="C72" s="29" t="s">
        <v>130</v>
      </c>
      <c r="D72" s="10">
        <v>6493403</v>
      </c>
      <c r="E72" s="10">
        <v>6493403</v>
      </c>
    </row>
    <row r="73" spans="1:5" x14ac:dyDescent="0.2">
      <c r="A73" s="7">
        <v>65</v>
      </c>
      <c r="B73" s="11" t="s">
        <v>131</v>
      </c>
      <c r="C73" s="29" t="s">
        <v>132</v>
      </c>
      <c r="D73" s="10">
        <v>17314398</v>
      </c>
      <c r="E73" s="10">
        <v>0</v>
      </c>
    </row>
    <row r="74" spans="1:5" x14ac:dyDescent="0.2">
      <c r="A74" s="7">
        <v>66</v>
      </c>
      <c r="B74" s="8" t="s">
        <v>133</v>
      </c>
      <c r="C74" s="29" t="s">
        <v>134</v>
      </c>
      <c r="D74" s="10">
        <v>11461979</v>
      </c>
      <c r="E74" s="10">
        <v>0</v>
      </c>
    </row>
    <row r="75" spans="1:5" x14ac:dyDescent="0.2">
      <c r="A75" s="7">
        <v>67</v>
      </c>
      <c r="B75" s="11" t="s">
        <v>135</v>
      </c>
      <c r="C75" s="29" t="s">
        <v>136</v>
      </c>
      <c r="D75" s="10">
        <v>10033895</v>
      </c>
      <c r="E75" s="10">
        <v>782387</v>
      </c>
    </row>
    <row r="76" spans="1:5" x14ac:dyDescent="0.2">
      <c r="A76" s="7">
        <v>68</v>
      </c>
      <c r="B76" s="11" t="s">
        <v>137</v>
      </c>
      <c r="C76" s="29" t="s">
        <v>138</v>
      </c>
      <c r="D76" s="10">
        <v>7660904</v>
      </c>
      <c r="E76" s="10">
        <v>0</v>
      </c>
    </row>
    <row r="77" spans="1:5" x14ac:dyDescent="0.2">
      <c r="A77" s="7">
        <v>69</v>
      </c>
      <c r="B77" s="11" t="s">
        <v>139</v>
      </c>
      <c r="C77" s="29" t="s">
        <v>140</v>
      </c>
      <c r="D77" s="10">
        <v>18151277</v>
      </c>
      <c r="E77" s="10">
        <v>0</v>
      </c>
    </row>
    <row r="78" spans="1:5" x14ac:dyDescent="0.2">
      <c r="A78" s="7">
        <v>70</v>
      </c>
      <c r="B78" s="12" t="s">
        <v>141</v>
      </c>
      <c r="C78" s="29" t="s">
        <v>142</v>
      </c>
      <c r="D78" s="10">
        <v>11683020</v>
      </c>
      <c r="E78" s="10">
        <v>0</v>
      </c>
    </row>
    <row r="79" spans="1:5" x14ac:dyDescent="0.2">
      <c r="A79" s="7">
        <v>71</v>
      </c>
      <c r="B79" s="11" t="s">
        <v>143</v>
      </c>
      <c r="C79" s="30" t="s">
        <v>144</v>
      </c>
      <c r="D79" s="10">
        <v>12751152</v>
      </c>
      <c r="E79" s="10">
        <v>0</v>
      </c>
    </row>
    <row r="80" spans="1:5" x14ac:dyDescent="0.2">
      <c r="A80" s="7">
        <v>72</v>
      </c>
      <c r="B80" s="12" t="s">
        <v>145</v>
      </c>
      <c r="C80" s="29" t="s">
        <v>146</v>
      </c>
      <c r="D80" s="10">
        <v>7663002</v>
      </c>
      <c r="E80" s="10">
        <v>0</v>
      </c>
    </row>
    <row r="81" spans="1:5" x14ac:dyDescent="0.2">
      <c r="A81" s="7">
        <v>73</v>
      </c>
      <c r="B81" s="11" t="s">
        <v>147</v>
      </c>
      <c r="C81" s="29" t="s">
        <v>148</v>
      </c>
      <c r="D81" s="10">
        <v>20419053</v>
      </c>
      <c r="E81" s="10">
        <v>0</v>
      </c>
    </row>
    <row r="82" spans="1:5" x14ac:dyDescent="0.2">
      <c r="A82" s="7">
        <v>74</v>
      </c>
      <c r="B82" s="12" t="s">
        <v>149</v>
      </c>
      <c r="C82" s="29" t="s">
        <v>150</v>
      </c>
      <c r="D82" s="10">
        <v>8227497</v>
      </c>
      <c r="E82" s="10">
        <v>0</v>
      </c>
    </row>
    <row r="83" spans="1:5" x14ac:dyDescent="0.2">
      <c r="A83" s="7">
        <v>75</v>
      </c>
      <c r="B83" s="12" t="s">
        <v>151</v>
      </c>
      <c r="C83" s="29" t="s">
        <v>152</v>
      </c>
      <c r="D83" s="10">
        <v>10891190</v>
      </c>
      <c r="E83" s="10">
        <v>0</v>
      </c>
    </row>
    <row r="84" spans="1:5" ht="24" x14ac:dyDescent="0.2">
      <c r="A84" s="7">
        <v>76</v>
      </c>
      <c r="B84" s="20" t="s">
        <v>153</v>
      </c>
      <c r="C84" s="33" t="s">
        <v>154</v>
      </c>
      <c r="D84" s="10"/>
      <c r="E84" s="10"/>
    </row>
    <row r="85" spans="1:5" ht="24" x14ac:dyDescent="0.2">
      <c r="A85" s="7">
        <v>77</v>
      </c>
      <c r="B85" s="8" t="s">
        <v>155</v>
      </c>
      <c r="C85" s="29" t="s">
        <v>156</v>
      </c>
      <c r="D85" s="10">
        <v>14007147</v>
      </c>
      <c r="E85" s="10">
        <v>14007147</v>
      </c>
    </row>
    <row r="86" spans="1:5" ht="24" x14ac:dyDescent="0.2">
      <c r="A86" s="7">
        <v>78</v>
      </c>
      <c r="B86" s="11" t="s">
        <v>157</v>
      </c>
      <c r="C86" s="29" t="s">
        <v>158</v>
      </c>
      <c r="D86" s="10"/>
      <c r="E86" s="10"/>
    </row>
    <row r="87" spans="1:5" ht="24" x14ac:dyDescent="0.2">
      <c r="A87" s="7">
        <v>79</v>
      </c>
      <c r="B87" s="11" t="s">
        <v>159</v>
      </c>
      <c r="C87" s="29" t="s">
        <v>160</v>
      </c>
      <c r="D87" s="10"/>
      <c r="E87" s="10"/>
    </row>
    <row r="88" spans="1:5" ht="24" x14ac:dyDescent="0.2">
      <c r="A88" s="7">
        <v>80</v>
      </c>
      <c r="B88" s="8" t="s">
        <v>161</v>
      </c>
      <c r="C88" s="29" t="s">
        <v>162</v>
      </c>
      <c r="D88" s="10"/>
      <c r="E88" s="10"/>
    </row>
    <row r="89" spans="1:5" ht="24" x14ac:dyDescent="0.2">
      <c r="A89" s="7">
        <v>81</v>
      </c>
      <c r="B89" s="8" t="s">
        <v>163</v>
      </c>
      <c r="C89" s="29" t="s">
        <v>164</v>
      </c>
      <c r="D89" s="10"/>
      <c r="E89" s="10"/>
    </row>
    <row r="90" spans="1:5" ht="24" x14ac:dyDescent="0.2">
      <c r="A90" s="7">
        <v>82</v>
      </c>
      <c r="B90" s="8" t="s">
        <v>165</v>
      </c>
      <c r="C90" s="29" t="s">
        <v>166</v>
      </c>
      <c r="D90" s="10"/>
      <c r="E90" s="10"/>
    </row>
    <row r="91" spans="1:5" x14ac:dyDescent="0.2">
      <c r="A91" s="7">
        <v>83</v>
      </c>
      <c r="B91" s="12" t="s">
        <v>167</v>
      </c>
      <c r="C91" s="29" t="s">
        <v>168</v>
      </c>
      <c r="D91" s="10">
        <v>25624016</v>
      </c>
      <c r="E91" s="10"/>
    </row>
    <row r="92" spans="1:5" x14ac:dyDescent="0.2">
      <c r="A92" s="7">
        <v>84</v>
      </c>
      <c r="B92" s="8" t="s">
        <v>169</v>
      </c>
      <c r="C92" s="29" t="s">
        <v>170</v>
      </c>
      <c r="D92" s="10">
        <v>28738881</v>
      </c>
      <c r="E92" s="10"/>
    </row>
    <row r="93" spans="1:5" x14ac:dyDescent="0.2">
      <c r="A93" s="7">
        <v>85</v>
      </c>
      <c r="B93" s="12" t="s">
        <v>171</v>
      </c>
      <c r="C93" s="29" t="s">
        <v>172</v>
      </c>
      <c r="D93" s="10">
        <v>8827283</v>
      </c>
      <c r="E93" s="10">
        <v>249337</v>
      </c>
    </row>
    <row r="94" spans="1:5" x14ac:dyDescent="0.2">
      <c r="A94" s="7">
        <v>86</v>
      </c>
      <c r="B94" s="14" t="s">
        <v>173</v>
      </c>
      <c r="C94" s="31" t="s">
        <v>174</v>
      </c>
      <c r="D94" s="10">
        <v>5356757</v>
      </c>
      <c r="E94" s="10"/>
    </row>
    <row r="95" spans="1:5" x14ac:dyDescent="0.2">
      <c r="A95" s="7">
        <v>87</v>
      </c>
      <c r="B95" s="8" t="s">
        <v>175</v>
      </c>
      <c r="C95" s="29" t="s">
        <v>176</v>
      </c>
      <c r="D95" s="10">
        <v>31712238</v>
      </c>
      <c r="E95" s="10"/>
    </row>
    <row r="96" spans="1:5" x14ac:dyDescent="0.2">
      <c r="A96" s="7">
        <v>88</v>
      </c>
      <c r="B96" s="8" t="s">
        <v>177</v>
      </c>
      <c r="C96" s="29" t="s">
        <v>178</v>
      </c>
      <c r="D96" s="10">
        <v>31789556</v>
      </c>
      <c r="E96" s="10">
        <v>324031</v>
      </c>
    </row>
    <row r="97" spans="1:5" ht="13.5" customHeight="1" x14ac:dyDescent="0.2">
      <c r="A97" s="7">
        <v>89</v>
      </c>
      <c r="B97" s="14" t="s">
        <v>179</v>
      </c>
      <c r="C97" s="31" t="s">
        <v>180</v>
      </c>
      <c r="D97" s="10">
        <v>22591758</v>
      </c>
      <c r="E97" s="10"/>
    </row>
    <row r="98" spans="1:5" ht="14.25" customHeight="1" x14ac:dyDescent="0.2">
      <c r="A98" s="7">
        <v>90</v>
      </c>
      <c r="B98" s="8" t="s">
        <v>181</v>
      </c>
      <c r="C98" s="29" t="s">
        <v>182</v>
      </c>
      <c r="D98" s="10">
        <v>10951088</v>
      </c>
      <c r="E98" s="10">
        <v>200890</v>
      </c>
    </row>
    <row r="99" spans="1:5" x14ac:dyDescent="0.2">
      <c r="A99" s="7">
        <v>91</v>
      </c>
      <c r="B99" s="14" t="s">
        <v>183</v>
      </c>
      <c r="C99" s="31" t="s">
        <v>184</v>
      </c>
      <c r="D99" s="10"/>
      <c r="E99" s="10"/>
    </row>
    <row r="100" spans="1:5" x14ac:dyDescent="0.2">
      <c r="A100" s="7">
        <v>92</v>
      </c>
      <c r="B100" s="11" t="s">
        <v>185</v>
      </c>
      <c r="C100" s="29" t="s">
        <v>186</v>
      </c>
      <c r="D100" s="10"/>
      <c r="E100" s="10"/>
    </row>
    <row r="101" spans="1:5" x14ac:dyDescent="0.2">
      <c r="A101" s="7">
        <v>93</v>
      </c>
      <c r="B101" s="12" t="s">
        <v>187</v>
      </c>
      <c r="C101" s="29" t="s">
        <v>188</v>
      </c>
      <c r="D101" s="10">
        <v>1046592</v>
      </c>
      <c r="E101" s="10"/>
    </row>
    <row r="102" spans="1:5" ht="24" x14ac:dyDescent="0.2">
      <c r="A102" s="7">
        <v>94</v>
      </c>
      <c r="B102" s="11" t="s">
        <v>189</v>
      </c>
      <c r="C102" s="30" t="s">
        <v>190</v>
      </c>
      <c r="D102" s="10"/>
      <c r="E102" s="10"/>
    </row>
    <row r="103" spans="1:5" x14ac:dyDescent="0.2">
      <c r="A103" s="7">
        <v>95</v>
      </c>
      <c r="B103" s="11" t="s">
        <v>191</v>
      </c>
      <c r="C103" s="31" t="s">
        <v>192</v>
      </c>
      <c r="D103" s="10">
        <v>1420467</v>
      </c>
      <c r="E103" s="10">
        <v>671305</v>
      </c>
    </row>
    <row r="104" spans="1:5" x14ac:dyDescent="0.2">
      <c r="A104" s="7">
        <v>96</v>
      </c>
      <c r="B104" s="12" t="s">
        <v>193</v>
      </c>
      <c r="C104" s="29" t="s">
        <v>194</v>
      </c>
      <c r="D104" s="10">
        <v>5155535</v>
      </c>
      <c r="E104" s="10">
        <v>1436304</v>
      </c>
    </row>
    <row r="105" spans="1:5" x14ac:dyDescent="0.2">
      <c r="A105" s="7">
        <v>97</v>
      </c>
      <c r="B105" s="11" t="s">
        <v>195</v>
      </c>
      <c r="C105" s="34" t="s">
        <v>196</v>
      </c>
      <c r="D105" s="10">
        <v>6134387</v>
      </c>
      <c r="E105" s="10">
        <v>1955585</v>
      </c>
    </row>
    <row r="106" spans="1:5" x14ac:dyDescent="0.2">
      <c r="A106" s="7">
        <v>98</v>
      </c>
      <c r="B106" s="12" t="s">
        <v>197</v>
      </c>
      <c r="C106" s="29" t="s">
        <v>198</v>
      </c>
      <c r="D106" s="10">
        <v>6574718</v>
      </c>
      <c r="E106" s="10">
        <v>17202</v>
      </c>
    </row>
    <row r="107" spans="1:5" x14ac:dyDescent="0.2">
      <c r="A107" s="7">
        <v>99</v>
      </c>
      <c r="B107" s="12" t="s">
        <v>199</v>
      </c>
      <c r="C107" s="29" t="s">
        <v>200</v>
      </c>
      <c r="D107" s="10">
        <v>17036029</v>
      </c>
      <c r="E107" s="10">
        <v>4037075</v>
      </c>
    </row>
    <row r="108" spans="1:5" x14ac:dyDescent="0.2">
      <c r="A108" s="7">
        <v>100</v>
      </c>
      <c r="B108" s="11" t="s">
        <v>201</v>
      </c>
      <c r="C108" s="31" t="s">
        <v>202</v>
      </c>
      <c r="D108" s="10">
        <v>7902225</v>
      </c>
      <c r="E108" s="10">
        <v>352752</v>
      </c>
    </row>
    <row r="109" spans="1:5" x14ac:dyDescent="0.2">
      <c r="A109" s="7">
        <v>101</v>
      </c>
      <c r="B109" s="11" t="s">
        <v>203</v>
      </c>
      <c r="C109" s="30" t="s">
        <v>204</v>
      </c>
      <c r="D109" s="10">
        <v>9861546</v>
      </c>
      <c r="E109" s="10">
        <v>942105</v>
      </c>
    </row>
    <row r="110" spans="1:5" x14ac:dyDescent="0.2">
      <c r="A110" s="7">
        <v>102</v>
      </c>
      <c r="B110" s="8" t="s">
        <v>205</v>
      </c>
      <c r="C110" s="30" t="s">
        <v>206</v>
      </c>
      <c r="D110" s="10">
        <v>20055449</v>
      </c>
      <c r="E110" s="10">
        <v>1323497</v>
      </c>
    </row>
    <row r="111" spans="1:5" x14ac:dyDescent="0.2">
      <c r="A111" s="7">
        <v>103</v>
      </c>
      <c r="B111" s="8" t="s">
        <v>207</v>
      </c>
      <c r="C111" s="30" t="s">
        <v>208</v>
      </c>
      <c r="D111" s="10">
        <v>16997656</v>
      </c>
      <c r="E111" s="10">
        <v>1292804</v>
      </c>
    </row>
    <row r="112" spans="1:5" x14ac:dyDescent="0.2">
      <c r="A112" s="7">
        <v>104</v>
      </c>
      <c r="B112" s="12" t="s">
        <v>209</v>
      </c>
      <c r="C112" s="29" t="s">
        <v>210</v>
      </c>
      <c r="D112" s="10">
        <v>6022717</v>
      </c>
      <c r="E112" s="10">
        <v>129096</v>
      </c>
    </row>
    <row r="113" spans="1:5" x14ac:dyDescent="0.2">
      <c r="A113" s="7">
        <v>105</v>
      </c>
      <c r="B113" s="14" t="s">
        <v>211</v>
      </c>
      <c r="C113" s="31" t="s">
        <v>212</v>
      </c>
      <c r="D113" s="10">
        <v>9501353</v>
      </c>
      <c r="E113" s="10">
        <v>0</v>
      </c>
    </row>
    <row r="114" spans="1:5" x14ac:dyDescent="0.2">
      <c r="A114" s="7">
        <v>106</v>
      </c>
      <c r="B114" s="8" t="s">
        <v>213</v>
      </c>
      <c r="C114" s="30" t="s">
        <v>214</v>
      </c>
      <c r="D114" s="10">
        <v>9077852</v>
      </c>
      <c r="E114" s="10">
        <v>833707</v>
      </c>
    </row>
    <row r="115" spans="1:5" x14ac:dyDescent="0.2">
      <c r="A115" s="7">
        <v>107</v>
      </c>
      <c r="B115" s="11" t="s">
        <v>215</v>
      </c>
      <c r="C115" s="30" t="s">
        <v>216</v>
      </c>
      <c r="D115" s="10">
        <v>9195309</v>
      </c>
      <c r="E115" s="10">
        <v>704809</v>
      </c>
    </row>
    <row r="116" spans="1:5" x14ac:dyDescent="0.2">
      <c r="A116" s="7">
        <v>108</v>
      </c>
      <c r="B116" s="12" t="s">
        <v>217</v>
      </c>
      <c r="C116" s="29" t="s">
        <v>218</v>
      </c>
      <c r="D116" s="10">
        <v>7045329</v>
      </c>
      <c r="E116" s="10">
        <v>25060</v>
      </c>
    </row>
    <row r="117" spans="1:5" ht="12" customHeight="1" x14ac:dyDescent="0.2">
      <c r="A117" s="7">
        <v>109</v>
      </c>
      <c r="B117" s="12" t="s">
        <v>219</v>
      </c>
      <c r="C117" s="29" t="s">
        <v>220</v>
      </c>
      <c r="D117" s="10">
        <v>10031086</v>
      </c>
      <c r="E117" s="10">
        <v>2384312</v>
      </c>
    </row>
    <row r="118" spans="1:5" x14ac:dyDescent="0.2">
      <c r="A118" s="7">
        <v>110</v>
      </c>
      <c r="B118" s="8" t="s">
        <v>221</v>
      </c>
      <c r="C118" s="30" t="s">
        <v>222</v>
      </c>
      <c r="D118" s="10">
        <v>17336173</v>
      </c>
      <c r="E118" s="10">
        <v>160206</v>
      </c>
    </row>
    <row r="119" spans="1:5" x14ac:dyDescent="0.2">
      <c r="A119" s="7">
        <v>111</v>
      </c>
      <c r="B119" s="11" t="s">
        <v>223</v>
      </c>
      <c r="C119" s="30" t="s">
        <v>224</v>
      </c>
      <c r="D119" s="10">
        <v>8146968</v>
      </c>
      <c r="E119" s="10">
        <v>236203</v>
      </c>
    </row>
    <row r="120" spans="1:5" x14ac:dyDescent="0.2">
      <c r="A120" s="7">
        <v>112</v>
      </c>
      <c r="B120" s="8" t="s">
        <v>225</v>
      </c>
      <c r="C120" s="29" t="s">
        <v>226</v>
      </c>
      <c r="D120" s="10"/>
      <c r="E120" s="10"/>
    </row>
    <row r="121" spans="1:5" x14ac:dyDescent="0.2">
      <c r="A121" s="7">
        <v>113</v>
      </c>
      <c r="B121" s="8" t="s">
        <v>227</v>
      </c>
      <c r="C121" s="30" t="s">
        <v>228</v>
      </c>
      <c r="D121" s="10"/>
      <c r="E121" s="10"/>
    </row>
    <row r="122" spans="1:5" x14ac:dyDescent="0.2">
      <c r="A122" s="7">
        <v>114</v>
      </c>
      <c r="B122" s="12" t="s">
        <v>229</v>
      </c>
      <c r="C122" s="29" t="s">
        <v>230</v>
      </c>
      <c r="D122" s="10"/>
      <c r="E122" s="10"/>
    </row>
    <row r="123" spans="1:5" ht="13.5" customHeight="1" x14ac:dyDescent="0.2">
      <c r="A123" s="7">
        <v>115</v>
      </c>
      <c r="B123" s="12" t="s">
        <v>231</v>
      </c>
      <c r="C123" s="29" t="s">
        <v>232</v>
      </c>
      <c r="D123" s="10"/>
      <c r="E123" s="10"/>
    </row>
    <row r="124" spans="1:5" x14ac:dyDescent="0.2">
      <c r="A124" s="7">
        <v>116</v>
      </c>
      <c r="B124" s="12" t="s">
        <v>233</v>
      </c>
      <c r="C124" s="29" t="s">
        <v>234</v>
      </c>
      <c r="D124" s="10"/>
      <c r="E124" s="10"/>
    </row>
    <row r="125" spans="1:5" ht="24" x14ac:dyDescent="0.2">
      <c r="A125" s="7">
        <v>117</v>
      </c>
      <c r="B125" s="12" t="s">
        <v>235</v>
      </c>
      <c r="C125" s="29" t="s">
        <v>236</v>
      </c>
      <c r="D125" s="10"/>
      <c r="E125" s="10"/>
    </row>
    <row r="126" spans="1:5" x14ac:dyDescent="0.2">
      <c r="A126" s="7">
        <v>118</v>
      </c>
      <c r="B126" s="12" t="s">
        <v>237</v>
      </c>
      <c r="C126" s="29" t="s">
        <v>238</v>
      </c>
      <c r="D126" s="10"/>
      <c r="E126" s="10"/>
    </row>
    <row r="127" spans="1:5" ht="12.75" customHeight="1" x14ac:dyDescent="0.2">
      <c r="A127" s="7">
        <v>119</v>
      </c>
      <c r="B127" s="12" t="s">
        <v>239</v>
      </c>
      <c r="C127" s="29" t="s">
        <v>240</v>
      </c>
      <c r="D127" s="10"/>
      <c r="E127" s="10"/>
    </row>
    <row r="128" spans="1:5" x14ac:dyDescent="0.2">
      <c r="A128" s="7">
        <v>120</v>
      </c>
      <c r="B128" s="22" t="s">
        <v>241</v>
      </c>
      <c r="C128" s="35" t="s">
        <v>242</v>
      </c>
      <c r="D128" s="10"/>
      <c r="E128" s="10"/>
    </row>
    <row r="129" spans="1:5" x14ac:dyDescent="0.2">
      <c r="A129" s="7">
        <v>121</v>
      </c>
      <c r="B129" s="11" t="s">
        <v>243</v>
      </c>
      <c r="C129" s="30" t="s">
        <v>244</v>
      </c>
      <c r="D129" s="10"/>
      <c r="E129" s="10"/>
    </row>
    <row r="130" spans="1:5" x14ac:dyDescent="0.2">
      <c r="A130" s="7">
        <v>122</v>
      </c>
      <c r="B130" s="12" t="s">
        <v>245</v>
      </c>
      <c r="C130" s="29" t="s">
        <v>246</v>
      </c>
      <c r="D130" s="10"/>
      <c r="E130" s="10"/>
    </row>
    <row r="131" spans="1:5" x14ac:dyDescent="0.2">
      <c r="A131" s="7">
        <v>123</v>
      </c>
      <c r="B131" s="8" t="s">
        <v>247</v>
      </c>
      <c r="C131" s="36" t="s">
        <v>248</v>
      </c>
      <c r="D131" s="10"/>
      <c r="E131" s="10"/>
    </row>
    <row r="132" spans="1:5" ht="24" x14ac:dyDescent="0.2">
      <c r="A132" s="7">
        <v>124</v>
      </c>
      <c r="B132" s="12" t="s">
        <v>249</v>
      </c>
      <c r="C132" s="29" t="s">
        <v>250</v>
      </c>
      <c r="D132" s="10"/>
      <c r="E132" s="10"/>
    </row>
    <row r="133" spans="1:5" ht="21.75" customHeight="1" x14ac:dyDescent="0.2">
      <c r="A133" s="7">
        <v>125</v>
      </c>
      <c r="B133" s="12" t="s">
        <v>251</v>
      </c>
      <c r="C133" s="29" t="s">
        <v>252</v>
      </c>
      <c r="D133" s="10"/>
      <c r="E133" s="10"/>
    </row>
    <row r="134" spans="1:5" x14ac:dyDescent="0.2">
      <c r="A134" s="7">
        <v>126</v>
      </c>
      <c r="B134" s="11" t="s">
        <v>253</v>
      </c>
      <c r="C134" s="29" t="s">
        <v>254</v>
      </c>
      <c r="D134" s="10"/>
      <c r="E134" s="10"/>
    </row>
    <row r="135" spans="1:5" x14ac:dyDescent="0.2">
      <c r="A135" s="7">
        <v>127</v>
      </c>
      <c r="B135" s="14" t="s">
        <v>255</v>
      </c>
      <c r="C135" s="31" t="s">
        <v>256</v>
      </c>
      <c r="D135" s="10"/>
      <c r="E135" s="10"/>
    </row>
    <row r="136" spans="1:5" x14ac:dyDescent="0.2">
      <c r="A136" s="7">
        <v>128</v>
      </c>
      <c r="B136" s="12" t="s">
        <v>257</v>
      </c>
      <c r="C136" s="29" t="s">
        <v>258</v>
      </c>
      <c r="D136" s="10"/>
      <c r="E136" s="10"/>
    </row>
    <row r="137" spans="1:5" ht="24" customHeight="1" x14ac:dyDescent="0.2">
      <c r="A137" s="7">
        <v>129</v>
      </c>
      <c r="B137" s="8" t="s">
        <v>259</v>
      </c>
      <c r="C137" s="30" t="s">
        <v>260</v>
      </c>
      <c r="D137" s="10"/>
      <c r="E137" s="10"/>
    </row>
    <row r="138" spans="1:5" x14ac:dyDescent="0.2">
      <c r="A138" s="7">
        <v>130</v>
      </c>
      <c r="B138" s="11" t="s">
        <v>261</v>
      </c>
      <c r="C138" s="30" t="s">
        <v>262</v>
      </c>
      <c r="D138" s="10"/>
      <c r="E138" s="10"/>
    </row>
    <row r="139" spans="1:5" x14ac:dyDescent="0.2">
      <c r="A139" s="7">
        <v>131</v>
      </c>
      <c r="B139" s="12" t="s">
        <v>263</v>
      </c>
      <c r="C139" s="29" t="s">
        <v>264</v>
      </c>
      <c r="D139" s="10"/>
      <c r="E139" s="10"/>
    </row>
    <row r="140" spans="1:5" x14ac:dyDescent="0.2">
      <c r="A140" s="7">
        <v>132</v>
      </c>
      <c r="B140" s="12" t="s">
        <v>265</v>
      </c>
      <c r="C140" s="29" t="s">
        <v>266</v>
      </c>
      <c r="D140" s="10"/>
      <c r="E140" s="10"/>
    </row>
    <row r="141" spans="1:5" ht="13.5" customHeight="1" x14ac:dyDescent="0.2">
      <c r="A141" s="7">
        <v>133</v>
      </c>
      <c r="B141" s="12" t="s">
        <v>267</v>
      </c>
      <c r="C141" s="29" t="s">
        <v>268</v>
      </c>
      <c r="D141" s="10"/>
      <c r="E141" s="10"/>
    </row>
    <row r="142" spans="1:5" x14ac:dyDescent="0.2">
      <c r="A142" s="7">
        <v>134</v>
      </c>
      <c r="B142" s="12" t="s">
        <v>269</v>
      </c>
      <c r="C142" s="29" t="s">
        <v>270</v>
      </c>
      <c r="D142" s="10"/>
      <c r="E142" s="10"/>
    </row>
    <row r="143" spans="1:5" x14ac:dyDescent="0.2">
      <c r="A143" s="7">
        <v>135</v>
      </c>
      <c r="B143" s="12" t="s">
        <v>271</v>
      </c>
      <c r="C143" s="29" t="s">
        <v>272</v>
      </c>
      <c r="D143" s="10">
        <v>349750</v>
      </c>
      <c r="E143" s="10"/>
    </row>
    <row r="144" spans="1:5" x14ac:dyDescent="0.2">
      <c r="A144" s="7">
        <v>136</v>
      </c>
      <c r="B144" s="8" t="s">
        <v>273</v>
      </c>
      <c r="C144" s="30" t="s">
        <v>274</v>
      </c>
      <c r="D144" s="10">
        <v>28322456</v>
      </c>
      <c r="E144" s="10"/>
    </row>
    <row r="145" spans="1:5" ht="10.5" customHeight="1" x14ac:dyDescent="0.2">
      <c r="A145" s="7">
        <v>137</v>
      </c>
      <c r="B145" s="12" t="s">
        <v>275</v>
      </c>
      <c r="C145" s="29" t="s">
        <v>276</v>
      </c>
      <c r="D145" s="10">
        <v>8989251</v>
      </c>
      <c r="E145" s="10"/>
    </row>
    <row r="146" spans="1:5" x14ac:dyDescent="0.2">
      <c r="A146" s="7">
        <v>138</v>
      </c>
      <c r="B146" s="8" t="s">
        <v>277</v>
      </c>
      <c r="C146" s="29" t="s">
        <v>278</v>
      </c>
      <c r="D146" s="10"/>
      <c r="E146" s="10"/>
    </row>
    <row r="147" spans="1:5" x14ac:dyDescent="0.2">
      <c r="A147" s="7">
        <v>139</v>
      </c>
      <c r="B147" s="14" t="s">
        <v>279</v>
      </c>
      <c r="C147" s="31" t="s">
        <v>280</v>
      </c>
      <c r="D147" s="10"/>
      <c r="E147" s="10"/>
    </row>
    <row r="148" spans="1:5" x14ac:dyDescent="0.2">
      <c r="A148" s="7">
        <v>140</v>
      </c>
      <c r="B148" s="12" t="s">
        <v>281</v>
      </c>
      <c r="C148" s="29" t="s">
        <v>282</v>
      </c>
      <c r="D148" s="10"/>
      <c r="E148" s="10"/>
    </row>
    <row r="149" spans="1:5" x14ac:dyDescent="0.2">
      <c r="A149" s="7">
        <v>141</v>
      </c>
      <c r="B149" s="12" t="s">
        <v>283</v>
      </c>
      <c r="C149" s="29" t="s">
        <v>284</v>
      </c>
      <c r="D149" s="10"/>
      <c r="E149" s="10"/>
    </row>
    <row r="150" spans="1:5" x14ac:dyDescent="0.2">
      <c r="A150" s="7">
        <v>142</v>
      </c>
      <c r="B150" s="12" t="s">
        <v>285</v>
      </c>
      <c r="C150" s="29" t="s">
        <v>286</v>
      </c>
      <c r="D150" s="10"/>
      <c r="E150" s="10"/>
    </row>
    <row r="151" spans="1:5" x14ac:dyDescent="0.2">
      <c r="A151" s="7">
        <v>143</v>
      </c>
      <c r="B151" s="14" t="s">
        <v>287</v>
      </c>
      <c r="C151" s="31" t="s">
        <v>288</v>
      </c>
      <c r="D151" s="10">
        <v>21445492</v>
      </c>
      <c r="E151" s="10"/>
    </row>
    <row r="152" spans="1:5" x14ac:dyDescent="0.2">
      <c r="A152" s="7">
        <v>144</v>
      </c>
      <c r="B152" s="11" t="s">
        <v>289</v>
      </c>
      <c r="C152" s="31" t="s">
        <v>290</v>
      </c>
      <c r="D152" s="10">
        <v>58301446</v>
      </c>
      <c r="E152" s="10">
        <v>2535681</v>
      </c>
    </row>
    <row r="153" spans="1:5" x14ac:dyDescent="0.2">
      <c r="A153" s="7">
        <v>145</v>
      </c>
      <c r="B153" s="12" t="s">
        <v>291</v>
      </c>
      <c r="C153" s="29" t="s">
        <v>292</v>
      </c>
      <c r="D153" s="10">
        <v>1483638</v>
      </c>
      <c r="E153" s="10"/>
    </row>
    <row r="154" spans="1:5" x14ac:dyDescent="0.2">
      <c r="A154" s="7">
        <v>146</v>
      </c>
      <c r="B154" s="8" t="s">
        <v>293</v>
      </c>
      <c r="C154" s="30" t="s">
        <v>294</v>
      </c>
      <c r="D154" s="10"/>
      <c r="E154" s="10"/>
    </row>
    <row r="155" spans="1:5" x14ac:dyDescent="0.2">
      <c r="A155" s="7">
        <v>147</v>
      </c>
      <c r="B155" s="8" t="s">
        <v>295</v>
      </c>
      <c r="C155" s="30" t="s">
        <v>296</v>
      </c>
      <c r="D155" s="10"/>
      <c r="E155" s="10"/>
    </row>
    <row r="156" spans="1:5" ht="12.75" x14ac:dyDescent="0.2">
      <c r="A156" s="7">
        <v>148</v>
      </c>
      <c r="B156" s="25" t="s">
        <v>297</v>
      </c>
      <c r="C156" s="26" t="s">
        <v>298</v>
      </c>
      <c r="D156" s="10"/>
      <c r="E156" s="10"/>
    </row>
  </sheetData>
  <mergeCells count="8">
    <mergeCell ref="A7:C7"/>
    <mergeCell ref="A8:C8"/>
    <mergeCell ref="D4:E4"/>
    <mergeCell ref="A2:E2"/>
    <mergeCell ref="A4:A5"/>
    <mergeCell ref="B4:B5"/>
    <mergeCell ref="C4:C5"/>
    <mergeCell ref="A6:C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7"/>
  <sheetViews>
    <sheetView zoomScale="110" zoomScaleNormal="11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2" x14ac:dyDescent="0.2"/>
  <cols>
    <col min="1" max="1" width="4.7109375" style="1" customWidth="1"/>
    <col min="2" max="2" width="6.42578125" style="1" customWidth="1"/>
    <col min="3" max="3" width="31.28515625" style="2" customWidth="1"/>
    <col min="4" max="4" width="12.140625" style="3" customWidth="1"/>
    <col min="5" max="5" width="11.140625" style="3" customWidth="1"/>
    <col min="6" max="6" width="10.28515625" style="3" customWidth="1"/>
    <col min="7" max="7" width="11" style="3" customWidth="1"/>
    <col min="8" max="8" width="11.28515625" style="3" customWidth="1"/>
    <col min="9" max="9" width="11.42578125" style="3" customWidth="1"/>
    <col min="10" max="16384" width="9.140625" style="3"/>
  </cols>
  <sheetData>
    <row r="2" spans="1:9" ht="26.25" customHeight="1" x14ac:dyDescent="0.2">
      <c r="A2" s="204" t="s">
        <v>363</v>
      </c>
      <c r="B2" s="204"/>
      <c r="C2" s="204"/>
      <c r="D2" s="204"/>
      <c r="E2" s="204"/>
      <c r="F2" s="204"/>
      <c r="G2" s="204"/>
      <c r="H2" s="204"/>
      <c r="I2" s="204"/>
    </row>
    <row r="3" spans="1:9" x14ac:dyDescent="0.2">
      <c r="C3" s="4"/>
      <c r="I3" s="3" t="s">
        <v>327</v>
      </c>
    </row>
    <row r="4" spans="1:9" s="5" customFormat="1" ht="24.75" customHeight="1" x14ac:dyDescent="0.2">
      <c r="A4" s="205" t="s">
        <v>0</v>
      </c>
      <c r="B4" s="205" t="s">
        <v>1</v>
      </c>
      <c r="C4" s="205" t="s">
        <v>2</v>
      </c>
      <c r="D4" s="209" t="s">
        <v>330</v>
      </c>
      <c r="E4" s="209"/>
      <c r="F4" s="209"/>
      <c r="G4" s="209"/>
      <c r="H4" s="209"/>
      <c r="I4" s="209"/>
    </row>
    <row r="5" spans="1:9" ht="61.5" customHeight="1" x14ac:dyDescent="0.2">
      <c r="A5" s="246"/>
      <c r="B5" s="246"/>
      <c r="C5" s="246"/>
      <c r="D5" s="209" t="s">
        <v>320</v>
      </c>
      <c r="E5" s="209" t="s">
        <v>365</v>
      </c>
      <c r="F5" s="209"/>
      <c r="G5" s="209" t="s">
        <v>328</v>
      </c>
      <c r="H5" s="209"/>
      <c r="I5" s="209" t="s">
        <v>329</v>
      </c>
    </row>
    <row r="6" spans="1:9" ht="44.25" customHeight="1" x14ac:dyDescent="0.2">
      <c r="A6" s="206"/>
      <c r="B6" s="206"/>
      <c r="C6" s="206"/>
      <c r="D6" s="209"/>
      <c r="E6" s="105" t="s">
        <v>320</v>
      </c>
      <c r="F6" s="105" t="s">
        <v>331</v>
      </c>
      <c r="G6" s="105" t="s">
        <v>320</v>
      </c>
      <c r="H6" s="105" t="s">
        <v>331</v>
      </c>
      <c r="I6" s="209"/>
    </row>
    <row r="7" spans="1:9" ht="12.75" customHeight="1" x14ac:dyDescent="0.2">
      <c r="A7" s="231" t="s">
        <v>300</v>
      </c>
      <c r="B7" s="231"/>
      <c r="C7" s="231"/>
      <c r="D7" s="76">
        <f>D8+D9</f>
        <v>8013030576.6599998</v>
      </c>
      <c r="E7" s="76">
        <f>E8+E9</f>
        <v>907363395.60000002</v>
      </c>
      <c r="F7" s="76">
        <f t="shared" ref="F7:I7" si="0">F8+F9</f>
        <v>555554870</v>
      </c>
      <c r="G7" s="76">
        <f t="shared" si="0"/>
        <v>2382253940.0599999</v>
      </c>
      <c r="H7" s="76">
        <f t="shared" si="0"/>
        <v>1237442919</v>
      </c>
      <c r="I7" s="76">
        <f t="shared" si="0"/>
        <v>4686334493</v>
      </c>
    </row>
    <row r="8" spans="1:9" ht="12.75" customHeight="1" x14ac:dyDescent="0.2">
      <c r="A8" s="227" t="s">
        <v>299</v>
      </c>
      <c r="B8" s="228"/>
      <c r="C8" s="229"/>
      <c r="D8" s="75">
        <f>37160343-81595</f>
        <v>37078748</v>
      </c>
      <c r="E8" s="75"/>
      <c r="F8" s="75"/>
      <c r="G8" s="75"/>
      <c r="H8" s="75"/>
      <c r="I8" s="75"/>
    </row>
    <row r="9" spans="1:9" ht="12.75" customHeight="1" x14ac:dyDescent="0.2">
      <c r="A9" s="227" t="s">
        <v>364</v>
      </c>
      <c r="B9" s="228"/>
      <c r="C9" s="229"/>
      <c r="D9" s="76">
        <f>SUM(D10:D157)</f>
        <v>7975951828.6599998</v>
      </c>
      <c r="E9" s="76">
        <f t="shared" ref="E9:I9" si="1">SUM(E10:E157)</f>
        <v>907363395.60000002</v>
      </c>
      <c r="F9" s="76">
        <f t="shared" si="1"/>
        <v>555554870</v>
      </c>
      <c r="G9" s="76">
        <f t="shared" si="1"/>
        <v>2382253940.0599999</v>
      </c>
      <c r="H9" s="76">
        <f t="shared" si="1"/>
        <v>1237442919</v>
      </c>
      <c r="I9" s="76">
        <f t="shared" si="1"/>
        <v>4686334493</v>
      </c>
    </row>
    <row r="10" spans="1:9" ht="12" customHeight="1" x14ac:dyDescent="0.2">
      <c r="A10" s="7">
        <v>1</v>
      </c>
      <c r="B10" s="8" t="s">
        <v>3</v>
      </c>
      <c r="C10" s="30" t="s">
        <v>4</v>
      </c>
      <c r="D10" s="45">
        <f>E10+G10+I10</f>
        <v>33808515</v>
      </c>
      <c r="E10" s="45">
        <v>0</v>
      </c>
      <c r="F10" s="45">
        <v>0</v>
      </c>
      <c r="G10" s="45">
        <v>10227043</v>
      </c>
      <c r="H10" s="45">
        <v>4700833</v>
      </c>
      <c r="I10" s="45">
        <v>23581472</v>
      </c>
    </row>
    <row r="11" spans="1:9" x14ac:dyDescent="0.2">
      <c r="A11" s="7">
        <v>2</v>
      </c>
      <c r="B11" s="11" t="s">
        <v>5</v>
      </c>
      <c r="C11" s="30" t="s">
        <v>6</v>
      </c>
      <c r="D11" s="45">
        <f t="shared" ref="D11:D74" si="2">E11+G11+I11</f>
        <v>37022305</v>
      </c>
      <c r="E11" s="45">
        <v>0</v>
      </c>
      <c r="F11" s="45">
        <v>0</v>
      </c>
      <c r="G11" s="45">
        <v>12413609</v>
      </c>
      <c r="H11" s="45">
        <v>9270223</v>
      </c>
      <c r="I11" s="45">
        <v>24608696</v>
      </c>
    </row>
    <row r="12" spans="1:9" x14ac:dyDescent="0.2">
      <c r="A12" s="7">
        <v>3</v>
      </c>
      <c r="B12" s="12" t="s">
        <v>7</v>
      </c>
      <c r="C12" s="29" t="s">
        <v>8</v>
      </c>
      <c r="D12" s="45">
        <f t="shared" si="2"/>
        <v>122219305</v>
      </c>
      <c r="E12" s="45">
        <v>5415961</v>
      </c>
      <c r="F12" s="45">
        <v>0</v>
      </c>
      <c r="G12" s="45">
        <v>51181810</v>
      </c>
      <c r="H12" s="45">
        <v>33140646</v>
      </c>
      <c r="I12" s="45">
        <v>65621534</v>
      </c>
    </row>
    <row r="13" spans="1:9" ht="14.25" customHeight="1" x14ac:dyDescent="0.2">
      <c r="A13" s="7">
        <v>4</v>
      </c>
      <c r="B13" s="8" t="s">
        <v>9</v>
      </c>
      <c r="C13" s="30" t="s">
        <v>10</v>
      </c>
      <c r="D13" s="45">
        <f t="shared" si="2"/>
        <v>38811006</v>
      </c>
      <c r="E13" s="45">
        <v>0</v>
      </c>
      <c r="F13" s="45">
        <v>0</v>
      </c>
      <c r="G13" s="45">
        <v>13021621</v>
      </c>
      <c r="H13" s="45">
        <v>9366612</v>
      </c>
      <c r="I13" s="45">
        <v>25789385</v>
      </c>
    </row>
    <row r="14" spans="1:9" x14ac:dyDescent="0.2">
      <c r="A14" s="7">
        <v>5</v>
      </c>
      <c r="B14" s="8" t="s">
        <v>11</v>
      </c>
      <c r="C14" s="30" t="s">
        <v>12</v>
      </c>
      <c r="D14" s="45">
        <f t="shared" si="2"/>
        <v>41331239</v>
      </c>
      <c r="E14" s="45">
        <v>0</v>
      </c>
      <c r="F14" s="45">
        <v>0</v>
      </c>
      <c r="G14" s="45">
        <v>14702577</v>
      </c>
      <c r="H14" s="45">
        <v>11759494</v>
      </c>
      <c r="I14" s="45">
        <v>26628662</v>
      </c>
    </row>
    <row r="15" spans="1:9" x14ac:dyDescent="0.2">
      <c r="A15" s="7">
        <v>6</v>
      </c>
      <c r="B15" s="12" t="s">
        <v>13</v>
      </c>
      <c r="C15" s="29" t="s">
        <v>14</v>
      </c>
      <c r="D15" s="45">
        <f t="shared" si="2"/>
        <v>290364357</v>
      </c>
      <c r="E15" s="45">
        <v>9152710</v>
      </c>
      <c r="F15" s="45">
        <v>0</v>
      </c>
      <c r="G15" s="45">
        <v>96865446</v>
      </c>
      <c r="H15" s="45">
        <v>52176761</v>
      </c>
      <c r="I15" s="45">
        <v>184346201</v>
      </c>
    </row>
    <row r="16" spans="1:9" x14ac:dyDescent="0.2">
      <c r="A16" s="7">
        <v>7</v>
      </c>
      <c r="B16" s="14" t="s">
        <v>15</v>
      </c>
      <c r="C16" s="31" t="s">
        <v>16</v>
      </c>
      <c r="D16" s="45">
        <f t="shared" si="2"/>
        <v>112239729</v>
      </c>
      <c r="E16" s="45">
        <v>0</v>
      </c>
      <c r="F16" s="45">
        <v>0</v>
      </c>
      <c r="G16" s="45">
        <v>45622646</v>
      </c>
      <c r="H16" s="45">
        <v>32744362</v>
      </c>
      <c r="I16" s="45">
        <v>66617083</v>
      </c>
    </row>
    <row r="17" spans="1:9" x14ac:dyDescent="0.2">
      <c r="A17" s="7">
        <v>8</v>
      </c>
      <c r="B17" s="12" t="s">
        <v>17</v>
      </c>
      <c r="C17" s="29" t="s">
        <v>18</v>
      </c>
      <c r="D17" s="45">
        <f t="shared" si="2"/>
        <v>50712278</v>
      </c>
      <c r="E17" s="45">
        <v>0</v>
      </c>
      <c r="F17" s="45">
        <v>0</v>
      </c>
      <c r="G17" s="45">
        <v>22321848</v>
      </c>
      <c r="H17" s="45">
        <v>18880582</v>
      </c>
      <c r="I17" s="45">
        <v>28390430</v>
      </c>
    </row>
    <row r="18" spans="1:9" x14ac:dyDescent="0.2">
      <c r="A18" s="7">
        <v>9</v>
      </c>
      <c r="B18" s="12" t="s">
        <v>19</v>
      </c>
      <c r="C18" s="29" t="s">
        <v>20</v>
      </c>
      <c r="D18" s="45">
        <f t="shared" si="2"/>
        <v>39203240</v>
      </c>
      <c r="E18" s="45">
        <v>0</v>
      </c>
      <c r="F18" s="45">
        <v>0</v>
      </c>
      <c r="G18" s="45">
        <v>13918870</v>
      </c>
      <c r="H18" s="45">
        <v>9077057</v>
      </c>
      <c r="I18" s="45">
        <v>25284370</v>
      </c>
    </row>
    <row r="19" spans="1:9" x14ac:dyDescent="0.2">
      <c r="A19" s="7">
        <v>10</v>
      </c>
      <c r="B19" s="12" t="s">
        <v>21</v>
      </c>
      <c r="C19" s="29" t="s">
        <v>22</v>
      </c>
      <c r="D19" s="45">
        <f t="shared" si="2"/>
        <v>49153424</v>
      </c>
      <c r="E19" s="45">
        <v>0</v>
      </c>
      <c r="F19" s="45">
        <v>0</v>
      </c>
      <c r="G19" s="45">
        <v>17091447</v>
      </c>
      <c r="H19" s="45">
        <v>9202680</v>
      </c>
      <c r="I19" s="45">
        <v>32061977</v>
      </c>
    </row>
    <row r="20" spans="1:9" x14ac:dyDescent="0.2">
      <c r="A20" s="7">
        <v>11</v>
      </c>
      <c r="B20" s="12" t="s">
        <v>23</v>
      </c>
      <c r="C20" s="29" t="s">
        <v>24</v>
      </c>
      <c r="D20" s="45">
        <f t="shared" si="2"/>
        <v>38657170</v>
      </c>
      <c r="E20" s="45">
        <v>0</v>
      </c>
      <c r="F20" s="45">
        <v>0</v>
      </c>
      <c r="G20" s="45">
        <v>12619428</v>
      </c>
      <c r="H20" s="45">
        <v>6993097</v>
      </c>
      <c r="I20" s="45">
        <v>26037742</v>
      </c>
    </row>
    <row r="21" spans="1:9" x14ac:dyDescent="0.2">
      <c r="A21" s="7">
        <v>12</v>
      </c>
      <c r="B21" s="12" t="s">
        <v>25</v>
      </c>
      <c r="C21" s="29" t="s">
        <v>26</v>
      </c>
      <c r="D21" s="45">
        <f t="shared" si="2"/>
        <v>86904016</v>
      </c>
      <c r="E21" s="45">
        <v>0</v>
      </c>
      <c r="F21" s="45">
        <v>0</v>
      </c>
      <c r="G21" s="45">
        <v>34714773</v>
      </c>
      <c r="H21" s="45">
        <v>26626048</v>
      </c>
      <c r="I21" s="45">
        <v>52189243</v>
      </c>
    </row>
    <row r="22" spans="1:9" x14ac:dyDescent="0.2">
      <c r="A22" s="7">
        <v>13</v>
      </c>
      <c r="B22" s="8" t="s">
        <v>27</v>
      </c>
      <c r="C22" s="29" t="s">
        <v>28</v>
      </c>
      <c r="D22" s="45">
        <f t="shared" si="2"/>
        <v>73011</v>
      </c>
      <c r="E22" s="45">
        <v>73011</v>
      </c>
      <c r="F22" s="45">
        <v>9106</v>
      </c>
      <c r="G22" s="45">
        <v>0</v>
      </c>
      <c r="H22" s="45">
        <v>0</v>
      </c>
      <c r="I22" s="45">
        <v>0</v>
      </c>
    </row>
    <row r="23" spans="1:9" x14ac:dyDescent="0.2">
      <c r="A23" s="7">
        <v>14</v>
      </c>
      <c r="B23" s="8" t="s">
        <v>29</v>
      </c>
      <c r="C23" s="30" t="s">
        <v>30</v>
      </c>
      <c r="D23" s="45">
        <f t="shared" si="2"/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</row>
    <row r="24" spans="1:9" x14ac:dyDescent="0.2">
      <c r="A24" s="7">
        <v>15</v>
      </c>
      <c r="B24" s="12" t="s">
        <v>31</v>
      </c>
      <c r="C24" s="29" t="s">
        <v>32</v>
      </c>
      <c r="D24" s="45">
        <f t="shared" si="2"/>
        <v>49615678</v>
      </c>
      <c r="E24" s="45">
        <v>0</v>
      </c>
      <c r="F24" s="45">
        <v>0</v>
      </c>
      <c r="G24" s="45">
        <v>15688334</v>
      </c>
      <c r="H24" s="45">
        <v>11791740</v>
      </c>
      <c r="I24" s="45">
        <v>33927344</v>
      </c>
    </row>
    <row r="25" spans="1:9" x14ac:dyDescent="0.2">
      <c r="A25" s="7">
        <v>16</v>
      </c>
      <c r="B25" s="12" t="s">
        <v>33</v>
      </c>
      <c r="C25" s="29" t="s">
        <v>34</v>
      </c>
      <c r="D25" s="45">
        <f t="shared" si="2"/>
        <v>62800576</v>
      </c>
      <c r="E25" s="45">
        <v>0</v>
      </c>
      <c r="F25" s="45">
        <v>0</v>
      </c>
      <c r="G25" s="45">
        <v>13369313</v>
      </c>
      <c r="H25" s="45">
        <v>8508680</v>
      </c>
      <c r="I25" s="45">
        <v>49431263</v>
      </c>
    </row>
    <row r="26" spans="1:9" x14ac:dyDescent="0.2">
      <c r="A26" s="7">
        <v>17</v>
      </c>
      <c r="B26" s="12" t="s">
        <v>35</v>
      </c>
      <c r="C26" s="29" t="s">
        <v>36</v>
      </c>
      <c r="D26" s="45">
        <f t="shared" si="2"/>
        <v>105250926</v>
      </c>
      <c r="E26" s="45">
        <v>0</v>
      </c>
      <c r="F26" s="45">
        <v>0</v>
      </c>
      <c r="G26" s="45">
        <v>42661780</v>
      </c>
      <c r="H26" s="45">
        <v>31642101</v>
      </c>
      <c r="I26" s="45">
        <v>62589146</v>
      </c>
    </row>
    <row r="27" spans="1:9" x14ac:dyDescent="0.2">
      <c r="A27" s="7">
        <v>18</v>
      </c>
      <c r="B27" s="12" t="s">
        <v>37</v>
      </c>
      <c r="C27" s="29" t="s">
        <v>38</v>
      </c>
      <c r="D27" s="45">
        <f t="shared" si="2"/>
        <v>203252644</v>
      </c>
      <c r="E27" s="45">
        <v>7895446</v>
      </c>
      <c r="F27" s="45">
        <v>0</v>
      </c>
      <c r="G27" s="45">
        <v>77533158</v>
      </c>
      <c r="H27" s="45">
        <v>52127942</v>
      </c>
      <c r="I27" s="45">
        <v>117824040</v>
      </c>
    </row>
    <row r="28" spans="1:9" x14ac:dyDescent="0.2">
      <c r="A28" s="7">
        <v>19</v>
      </c>
      <c r="B28" s="8" t="s">
        <v>39</v>
      </c>
      <c r="C28" s="30" t="s">
        <v>40</v>
      </c>
      <c r="D28" s="45">
        <f t="shared" si="2"/>
        <v>36659729</v>
      </c>
      <c r="E28" s="45">
        <v>0</v>
      </c>
      <c r="F28" s="45">
        <v>0</v>
      </c>
      <c r="G28" s="45">
        <v>14890012</v>
      </c>
      <c r="H28" s="45">
        <v>8495667</v>
      </c>
      <c r="I28" s="45">
        <v>21769717</v>
      </c>
    </row>
    <row r="29" spans="1:9" x14ac:dyDescent="0.2">
      <c r="A29" s="7">
        <v>20</v>
      </c>
      <c r="B29" s="8" t="s">
        <v>41</v>
      </c>
      <c r="C29" s="30" t="s">
        <v>42</v>
      </c>
      <c r="D29" s="45">
        <f t="shared" si="2"/>
        <v>22879325</v>
      </c>
      <c r="E29" s="45">
        <v>0</v>
      </c>
      <c r="F29" s="45">
        <v>0</v>
      </c>
      <c r="G29" s="45">
        <v>5626817</v>
      </c>
      <c r="H29" s="45">
        <v>2453480</v>
      </c>
      <c r="I29" s="45">
        <v>17252508</v>
      </c>
    </row>
    <row r="30" spans="1:9" x14ac:dyDescent="0.2">
      <c r="A30" s="7">
        <v>21</v>
      </c>
      <c r="B30" s="8" t="s">
        <v>43</v>
      </c>
      <c r="C30" s="30" t="s">
        <v>44</v>
      </c>
      <c r="D30" s="45">
        <f t="shared" si="2"/>
        <v>146544861</v>
      </c>
      <c r="E30" s="45">
        <v>0</v>
      </c>
      <c r="F30" s="45">
        <v>0</v>
      </c>
      <c r="G30" s="45">
        <v>64806567</v>
      </c>
      <c r="H30" s="45">
        <v>42639088</v>
      </c>
      <c r="I30" s="45">
        <v>81738294</v>
      </c>
    </row>
    <row r="31" spans="1:9" x14ac:dyDescent="0.2">
      <c r="A31" s="7">
        <v>22</v>
      </c>
      <c r="B31" s="8" t="s">
        <v>45</v>
      </c>
      <c r="C31" s="30" t="s">
        <v>46</v>
      </c>
      <c r="D31" s="45">
        <f t="shared" si="2"/>
        <v>124668037</v>
      </c>
      <c r="E31" s="45">
        <v>5102718</v>
      </c>
      <c r="F31" s="45">
        <v>0</v>
      </c>
      <c r="G31" s="45">
        <v>50762590</v>
      </c>
      <c r="H31" s="45">
        <v>30244558</v>
      </c>
      <c r="I31" s="45">
        <v>68802729</v>
      </c>
    </row>
    <row r="32" spans="1:9" x14ac:dyDescent="0.2">
      <c r="A32" s="7">
        <v>23</v>
      </c>
      <c r="B32" s="12" t="s">
        <v>47</v>
      </c>
      <c r="C32" s="29" t="s">
        <v>48</v>
      </c>
      <c r="D32" s="45">
        <f t="shared" si="2"/>
        <v>53196917</v>
      </c>
      <c r="E32" s="45">
        <v>0</v>
      </c>
      <c r="F32" s="45">
        <v>0</v>
      </c>
      <c r="G32" s="45">
        <v>21923663</v>
      </c>
      <c r="H32" s="45">
        <v>14079716</v>
      </c>
      <c r="I32" s="45">
        <v>31273254</v>
      </c>
    </row>
    <row r="33" spans="1:9" ht="12" customHeight="1" x14ac:dyDescent="0.2">
      <c r="A33" s="7">
        <v>24</v>
      </c>
      <c r="B33" s="12" t="s">
        <v>49</v>
      </c>
      <c r="C33" s="29" t="s">
        <v>50</v>
      </c>
      <c r="D33" s="45">
        <f t="shared" si="2"/>
        <v>0</v>
      </c>
      <c r="E33" s="45"/>
      <c r="F33" s="45"/>
      <c r="G33" s="45"/>
      <c r="H33" s="45"/>
      <c r="I33" s="45"/>
    </row>
    <row r="34" spans="1:9" ht="24" x14ac:dyDescent="0.2">
      <c r="A34" s="7">
        <v>25</v>
      </c>
      <c r="B34" s="12" t="s">
        <v>51</v>
      </c>
      <c r="C34" s="29" t="s">
        <v>52</v>
      </c>
      <c r="D34" s="45">
        <f t="shared" si="2"/>
        <v>0</v>
      </c>
      <c r="E34" s="45"/>
      <c r="F34" s="45"/>
      <c r="G34" s="45"/>
      <c r="H34" s="45"/>
      <c r="I34" s="45"/>
    </row>
    <row r="35" spans="1:9" x14ac:dyDescent="0.2">
      <c r="A35" s="7">
        <v>26</v>
      </c>
      <c r="B35" s="8" t="s">
        <v>53</v>
      </c>
      <c r="C35" s="31" t="s">
        <v>54</v>
      </c>
      <c r="D35" s="45">
        <f t="shared" si="2"/>
        <v>197574594</v>
      </c>
      <c r="E35" s="45">
        <v>20107923</v>
      </c>
      <c r="F35" s="45">
        <v>0</v>
      </c>
      <c r="G35" s="45">
        <v>51436709</v>
      </c>
      <c r="H35" s="45">
        <v>0</v>
      </c>
      <c r="I35" s="45">
        <v>126029962</v>
      </c>
    </row>
    <row r="36" spans="1:9" x14ac:dyDescent="0.2">
      <c r="A36" s="7">
        <v>27</v>
      </c>
      <c r="B36" s="12" t="s">
        <v>55</v>
      </c>
      <c r="C36" s="29" t="s">
        <v>56</v>
      </c>
      <c r="D36" s="45">
        <f t="shared" si="2"/>
        <v>207885881</v>
      </c>
      <c r="E36" s="45">
        <v>0</v>
      </c>
      <c r="F36" s="45">
        <v>0</v>
      </c>
      <c r="G36" s="45">
        <v>55221567</v>
      </c>
      <c r="H36" s="45">
        <v>9062610</v>
      </c>
      <c r="I36" s="45">
        <v>152664314</v>
      </c>
    </row>
    <row r="37" spans="1:9" ht="24" customHeight="1" x14ac:dyDescent="0.2">
      <c r="A37" s="7">
        <v>28</v>
      </c>
      <c r="B37" s="12" t="s">
        <v>57</v>
      </c>
      <c r="C37" s="29" t="s">
        <v>58</v>
      </c>
      <c r="D37" s="45">
        <f t="shared" si="2"/>
        <v>78067479</v>
      </c>
      <c r="E37" s="45">
        <v>3478671</v>
      </c>
      <c r="F37" s="45">
        <v>0</v>
      </c>
      <c r="G37" s="45">
        <v>13710076</v>
      </c>
      <c r="H37" s="45">
        <v>0</v>
      </c>
      <c r="I37" s="45">
        <v>60878732</v>
      </c>
    </row>
    <row r="38" spans="1:9" ht="12" customHeight="1" x14ac:dyDescent="0.2">
      <c r="A38" s="7">
        <v>29</v>
      </c>
      <c r="B38" s="8" t="s">
        <v>59</v>
      </c>
      <c r="C38" s="30" t="s">
        <v>60</v>
      </c>
      <c r="D38" s="45">
        <f t="shared" si="2"/>
        <v>10588015</v>
      </c>
      <c r="E38" s="45">
        <v>10588015</v>
      </c>
      <c r="F38" s="45">
        <v>0</v>
      </c>
      <c r="G38" s="45">
        <v>0</v>
      </c>
      <c r="H38" s="45">
        <v>0</v>
      </c>
      <c r="I38" s="45">
        <v>0</v>
      </c>
    </row>
    <row r="39" spans="1:9" x14ac:dyDescent="0.2">
      <c r="A39" s="7">
        <v>30</v>
      </c>
      <c r="B39" s="11" t="s">
        <v>61</v>
      </c>
      <c r="C39" s="31" t="s">
        <v>62</v>
      </c>
      <c r="D39" s="45">
        <f t="shared" si="2"/>
        <v>107848929</v>
      </c>
      <c r="E39" s="45">
        <v>107848929</v>
      </c>
      <c r="F39" s="45">
        <v>107848929</v>
      </c>
      <c r="G39" s="45">
        <v>0</v>
      </c>
      <c r="H39" s="45">
        <v>0</v>
      </c>
      <c r="I39" s="45">
        <v>0</v>
      </c>
    </row>
    <row r="40" spans="1:9" ht="24" x14ac:dyDescent="0.2">
      <c r="A40" s="7">
        <v>31</v>
      </c>
      <c r="B40" s="8" t="s">
        <v>63</v>
      </c>
      <c r="C40" s="30" t="s">
        <v>64</v>
      </c>
      <c r="D40" s="45">
        <f t="shared" si="2"/>
        <v>0</v>
      </c>
      <c r="E40" s="45"/>
      <c r="F40" s="45"/>
      <c r="G40" s="45"/>
      <c r="H40" s="45"/>
      <c r="I40" s="45"/>
    </row>
    <row r="41" spans="1:9" x14ac:dyDescent="0.2">
      <c r="A41" s="7">
        <v>32</v>
      </c>
      <c r="B41" s="12" t="s">
        <v>65</v>
      </c>
      <c r="C41" s="29" t="s">
        <v>66</v>
      </c>
      <c r="D41" s="45">
        <f t="shared" si="2"/>
        <v>15380364</v>
      </c>
      <c r="E41" s="45">
        <v>0</v>
      </c>
      <c r="F41" s="45">
        <v>0</v>
      </c>
      <c r="G41" s="45">
        <v>6858492</v>
      </c>
      <c r="H41" s="45">
        <v>4105447</v>
      </c>
      <c r="I41" s="45">
        <v>8521872</v>
      </c>
    </row>
    <row r="42" spans="1:9" x14ac:dyDescent="0.2">
      <c r="A42" s="7">
        <v>33</v>
      </c>
      <c r="B42" s="11" t="s">
        <v>67</v>
      </c>
      <c r="C42" s="30" t="s">
        <v>68</v>
      </c>
      <c r="D42" s="45">
        <f t="shared" si="2"/>
        <v>166322793</v>
      </c>
      <c r="E42" s="45">
        <v>7038678</v>
      </c>
      <c r="F42" s="45">
        <v>0</v>
      </c>
      <c r="G42" s="45">
        <v>63669631</v>
      </c>
      <c r="H42" s="45">
        <v>32020970</v>
      </c>
      <c r="I42" s="45">
        <v>95614484</v>
      </c>
    </row>
    <row r="43" spans="1:9" x14ac:dyDescent="0.2">
      <c r="A43" s="7">
        <v>34</v>
      </c>
      <c r="B43" s="14" t="s">
        <v>69</v>
      </c>
      <c r="C43" s="31" t="s">
        <v>70</v>
      </c>
      <c r="D43" s="45">
        <f t="shared" si="2"/>
        <v>251932387</v>
      </c>
      <c r="E43" s="45">
        <v>4771596</v>
      </c>
      <c r="F43" s="45">
        <v>0</v>
      </c>
      <c r="G43" s="45">
        <v>104355681</v>
      </c>
      <c r="H43" s="45">
        <v>69553421</v>
      </c>
      <c r="I43" s="45">
        <v>142805110</v>
      </c>
    </row>
    <row r="44" spans="1:9" x14ac:dyDescent="0.2">
      <c r="A44" s="7">
        <v>35</v>
      </c>
      <c r="B44" s="8" t="s">
        <v>71</v>
      </c>
      <c r="C44" s="30" t="s">
        <v>72</v>
      </c>
      <c r="D44" s="45">
        <f t="shared" si="2"/>
        <v>8548933</v>
      </c>
      <c r="E44" s="45">
        <v>8548933</v>
      </c>
      <c r="F44" s="45">
        <v>0</v>
      </c>
      <c r="G44" s="45">
        <v>0</v>
      </c>
      <c r="H44" s="45">
        <v>0</v>
      </c>
      <c r="I44" s="45">
        <v>0</v>
      </c>
    </row>
    <row r="45" spans="1:9" x14ac:dyDescent="0.2">
      <c r="A45" s="7">
        <v>36</v>
      </c>
      <c r="B45" s="11" t="s">
        <v>73</v>
      </c>
      <c r="C45" s="30" t="s">
        <v>74</v>
      </c>
      <c r="D45" s="45">
        <f t="shared" si="2"/>
        <v>46825056</v>
      </c>
      <c r="E45" s="45">
        <v>0</v>
      </c>
      <c r="F45" s="45">
        <v>0</v>
      </c>
      <c r="G45" s="45">
        <v>17929093</v>
      </c>
      <c r="H45" s="45">
        <v>14095535</v>
      </c>
      <c r="I45" s="45">
        <v>28895963</v>
      </c>
    </row>
    <row r="46" spans="1:9" x14ac:dyDescent="0.2">
      <c r="A46" s="7">
        <v>37</v>
      </c>
      <c r="B46" s="12" t="s">
        <v>75</v>
      </c>
      <c r="C46" s="29" t="s">
        <v>76</v>
      </c>
      <c r="D46" s="45">
        <f t="shared" si="2"/>
        <v>149856031</v>
      </c>
      <c r="E46" s="45">
        <v>0</v>
      </c>
      <c r="F46" s="45">
        <v>0</v>
      </c>
      <c r="G46" s="45">
        <v>53969539</v>
      </c>
      <c r="H46" s="45">
        <v>34728861</v>
      </c>
      <c r="I46" s="45">
        <v>95886492</v>
      </c>
    </row>
    <row r="47" spans="1:9" x14ac:dyDescent="0.2">
      <c r="A47" s="7">
        <v>38</v>
      </c>
      <c r="B47" s="11" t="s">
        <v>77</v>
      </c>
      <c r="C47" s="30" t="s">
        <v>78</v>
      </c>
      <c r="D47" s="45">
        <f t="shared" si="2"/>
        <v>62759922</v>
      </c>
      <c r="E47" s="45">
        <v>0</v>
      </c>
      <c r="F47" s="45">
        <v>0</v>
      </c>
      <c r="G47" s="45">
        <v>25091679</v>
      </c>
      <c r="H47" s="45">
        <v>15540433</v>
      </c>
      <c r="I47" s="45">
        <v>37668243</v>
      </c>
    </row>
    <row r="48" spans="1:9" x14ac:dyDescent="0.2">
      <c r="A48" s="7">
        <v>39</v>
      </c>
      <c r="B48" s="8" t="s">
        <v>79</v>
      </c>
      <c r="C48" s="30" t="s">
        <v>80</v>
      </c>
      <c r="D48" s="45">
        <f t="shared" si="2"/>
        <v>139874128</v>
      </c>
      <c r="E48" s="45">
        <v>0</v>
      </c>
      <c r="F48" s="45">
        <v>0</v>
      </c>
      <c r="G48" s="45">
        <v>45541005</v>
      </c>
      <c r="H48" s="45">
        <v>33158246</v>
      </c>
      <c r="I48" s="45">
        <v>94333123</v>
      </c>
    </row>
    <row r="49" spans="1:9" x14ac:dyDescent="0.2">
      <c r="A49" s="7">
        <v>40</v>
      </c>
      <c r="B49" s="16" t="s">
        <v>81</v>
      </c>
      <c r="C49" s="32" t="s">
        <v>82</v>
      </c>
      <c r="D49" s="45">
        <f t="shared" si="2"/>
        <v>55002433</v>
      </c>
      <c r="E49" s="45">
        <v>0</v>
      </c>
      <c r="F49" s="45">
        <v>0</v>
      </c>
      <c r="G49" s="45">
        <v>20480747</v>
      </c>
      <c r="H49" s="45">
        <v>15526652</v>
      </c>
      <c r="I49" s="45">
        <v>34521686</v>
      </c>
    </row>
    <row r="50" spans="1:9" x14ac:dyDescent="0.2">
      <c r="A50" s="7">
        <v>41</v>
      </c>
      <c r="B50" s="8" t="s">
        <v>83</v>
      </c>
      <c r="C50" s="30" t="s">
        <v>84</v>
      </c>
      <c r="D50" s="45">
        <f t="shared" si="2"/>
        <v>37463899</v>
      </c>
      <c r="E50" s="45">
        <v>0</v>
      </c>
      <c r="F50" s="45">
        <v>0</v>
      </c>
      <c r="G50" s="45">
        <v>14576402</v>
      </c>
      <c r="H50" s="45">
        <v>12831187</v>
      </c>
      <c r="I50" s="45">
        <v>22887497</v>
      </c>
    </row>
    <row r="51" spans="1:9" x14ac:dyDescent="0.2">
      <c r="A51" s="7">
        <v>42</v>
      </c>
      <c r="B51" s="14" t="s">
        <v>85</v>
      </c>
      <c r="C51" s="31" t="s">
        <v>86</v>
      </c>
      <c r="D51" s="45">
        <f t="shared" si="2"/>
        <v>58896514</v>
      </c>
      <c r="E51" s="45">
        <v>0</v>
      </c>
      <c r="F51" s="45">
        <v>0</v>
      </c>
      <c r="G51" s="45">
        <v>21596866</v>
      </c>
      <c r="H51" s="45">
        <v>14781912</v>
      </c>
      <c r="I51" s="45">
        <v>37299648</v>
      </c>
    </row>
    <row r="52" spans="1:9" x14ac:dyDescent="0.2">
      <c r="A52" s="7">
        <v>43</v>
      </c>
      <c r="B52" s="12" t="s">
        <v>87</v>
      </c>
      <c r="C52" s="29" t="s">
        <v>88</v>
      </c>
      <c r="D52" s="45">
        <f t="shared" si="2"/>
        <v>29091372</v>
      </c>
      <c r="E52" s="45">
        <v>0</v>
      </c>
      <c r="F52" s="45">
        <v>0</v>
      </c>
      <c r="G52" s="45">
        <v>10103831</v>
      </c>
      <c r="H52" s="45">
        <v>6133055</v>
      </c>
      <c r="I52" s="45">
        <v>18987541</v>
      </c>
    </row>
    <row r="53" spans="1:9" x14ac:dyDescent="0.2">
      <c r="A53" s="7">
        <v>44</v>
      </c>
      <c r="B53" s="11" t="s">
        <v>89</v>
      </c>
      <c r="C53" s="30" t="s">
        <v>90</v>
      </c>
      <c r="D53" s="45">
        <f t="shared" si="2"/>
        <v>27642420</v>
      </c>
      <c r="E53" s="45">
        <v>0</v>
      </c>
      <c r="F53" s="45">
        <v>0</v>
      </c>
      <c r="G53" s="45">
        <v>6687863</v>
      </c>
      <c r="H53" s="45">
        <v>5503065</v>
      </c>
      <c r="I53" s="45">
        <v>20954557</v>
      </c>
    </row>
    <row r="54" spans="1:9" x14ac:dyDescent="0.2">
      <c r="A54" s="7">
        <v>45</v>
      </c>
      <c r="B54" s="12" t="s">
        <v>91</v>
      </c>
      <c r="C54" s="29" t="s">
        <v>92</v>
      </c>
      <c r="D54" s="45">
        <f t="shared" si="2"/>
        <v>219108307</v>
      </c>
      <c r="E54" s="45">
        <v>9825969</v>
      </c>
      <c r="F54" s="45">
        <v>0</v>
      </c>
      <c r="G54" s="45">
        <v>82632258</v>
      </c>
      <c r="H54" s="45">
        <v>57537968</v>
      </c>
      <c r="I54" s="45">
        <v>126650080</v>
      </c>
    </row>
    <row r="55" spans="1:9" x14ac:dyDescent="0.2">
      <c r="A55" s="7">
        <v>46</v>
      </c>
      <c r="B55" s="8" t="s">
        <v>93</v>
      </c>
      <c r="C55" s="30" t="s">
        <v>94</v>
      </c>
      <c r="D55" s="45">
        <f t="shared" si="2"/>
        <v>46637699</v>
      </c>
      <c r="E55" s="45">
        <v>0</v>
      </c>
      <c r="F55" s="45">
        <v>0</v>
      </c>
      <c r="G55" s="45">
        <v>14907549</v>
      </c>
      <c r="H55" s="45">
        <v>10360218</v>
      </c>
      <c r="I55" s="45">
        <v>31730150</v>
      </c>
    </row>
    <row r="56" spans="1:9" ht="10.5" customHeight="1" x14ac:dyDescent="0.2">
      <c r="A56" s="7">
        <v>47</v>
      </c>
      <c r="B56" s="8" t="s">
        <v>95</v>
      </c>
      <c r="C56" s="30" t="s">
        <v>96</v>
      </c>
      <c r="D56" s="45">
        <f t="shared" si="2"/>
        <v>152971897</v>
      </c>
      <c r="E56" s="45">
        <v>3760349</v>
      </c>
      <c r="F56" s="45">
        <v>0</v>
      </c>
      <c r="G56" s="45">
        <v>45605330</v>
      </c>
      <c r="H56" s="45">
        <v>22011799</v>
      </c>
      <c r="I56" s="45">
        <v>103606218</v>
      </c>
    </row>
    <row r="57" spans="1:9" x14ac:dyDescent="0.2">
      <c r="A57" s="7">
        <v>48</v>
      </c>
      <c r="B57" s="18" t="s">
        <v>97</v>
      </c>
      <c r="C57" s="33" t="s">
        <v>98</v>
      </c>
      <c r="D57" s="45">
        <f t="shared" si="2"/>
        <v>37718695</v>
      </c>
      <c r="E57" s="45">
        <v>0</v>
      </c>
      <c r="F57" s="45">
        <v>0</v>
      </c>
      <c r="G57" s="45">
        <v>12430356</v>
      </c>
      <c r="H57" s="45">
        <v>10878071</v>
      </c>
      <c r="I57" s="45">
        <v>25288339</v>
      </c>
    </row>
    <row r="58" spans="1:9" x14ac:dyDescent="0.2">
      <c r="A58" s="7">
        <v>49</v>
      </c>
      <c r="B58" s="12" t="s">
        <v>99</v>
      </c>
      <c r="C58" s="29" t="s">
        <v>100</v>
      </c>
      <c r="D58" s="45">
        <f t="shared" si="2"/>
        <v>55831234</v>
      </c>
      <c r="E58" s="45">
        <v>0</v>
      </c>
      <c r="F58" s="45">
        <v>0</v>
      </c>
      <c r="G58" s="45">
        <v>18459396</v>
      </c>
      <c r="H58" s="45">
        <v>13971910</v>
      </c>
      <c r="I58" s="45">
        <v>37371838</v>
      </c>
    </row>
    <row r="59" spans="1:9" x14ac:dyDescent="0.2">
      <c r="A59" s="7">
        <v>50</v>
      </c>
      <c r="B59" s="11" t="s">
        <v>101</v>
      </c>
      <c r="C59" s="30" t="s">
        <v>102</v>
      </c>
      <c r="D59" s="45">
        <f t="shared" si="2"/>
        <v>65099164</v>
      </c>
      <c r="E59" s="45">
        <v>0</v>
      </c>
      <c r="F59" s="45">
        <v>0</v>
      </c>
      <c r="G59" s="45">
        <v>21093723</v>
      </c>
      <c r="H59" s="45">
        <v>12403429</v>
      </c>
      <c r="I59" s="45">
        <v>44005441</v>
      </c>
    </row>
    <row r="60" spans="1:9" ht="10.5" customHeight="1" x14ac:dyDescent="0.2">
      <c r="A60" s="7">
        <v>51</v>
      </c>
      <c r="B60" s="12" t="s">
        <v>103</v>
      </c>
      <c r="C60" s="29" t="s">
        <v>104</v>
      </c>
      <c r="D60" s="45">
        <f t="shared" si="2"/>
        <v>26216276</v>
      </c>
      <c r="E60" s="45">
        <v>0</v>
      </c>
      <c r="F60" s="45">
        <v>0</v>
      </c>
      <c r="G60" s="45">
        <v>9785797</v>
      </c>
      <c r="H60" s="45">
        <v>5648981</v>
      </c>
      <c r="I60" s="45">
        <v>16430479</v>
      </c>
    </row>
    <row r="61" spans="1:9" x14ac:dyDescent="0.2">
      <c r="A61" s="7">
        <v>52</v>
      </c>
      <c r="B61" s="11" t="s">
        <v>105</v>
      </c>
      <c r="C61" s="30" t="s">
        <v>106</v>
      </c>
      <c r="D61" s="45">
        <f t="shared" si="2"/>
        <v>45899676</v>
      </c>
      <c r="E61" s="45">
        <v>0</v>
      </c>
      <c r="F61" s="45">
        <v>0</v>
      </c>
      <c r="G61" s="45">
        <v>16162331</v>
      </c>
      <c r="H61" s="45">
        <v>12513634</v>
      </c>
      <c r="I61" s="45">
        <v>29737345</v>
      </c>
    </row>
    <row r="62" spans="1:9" x14ac:dyDescent="0.2">
      <c r="A62" s="7">
        <v>53</v>
      </c>
      <c r="B62" s="12" t="s">
        <v>107</v>
      </c>
      <c r="C62" s="29" t="s">
        <v>108</v>
      </c>
      <c r="D62" s="45">
        <f t="shared" si="2"/>
        <v>72363682</v>
      </c>
      <c r="E62" s="45">
        <v>0</v>
      </c>
      <c r="F62" s="45">
        <v>0</v>
      </c>
      <c r="G62" s="45">
        <v>26196506</v>
      </c>
      <c r="H62" s="45">
        <v>20245770</v>
      </c>
      <c r="I62" s="45">
        <v>46167176</v>
      </c>
    </row>
    <row r="63" spans="1:9" x14ac:dyDescent="0.2">
      <c r="A63" s="7">
        <v>54</v>
      </c>
      <c r="B63" s="12" t="s">
        <v>109</v>
      </c>
      <c r="C63" s="29" t="s">
        <v>110</v>
      </c>
      <c r="D63" s="45">
        <f t="shared" si="2"/>
        <v>219071333</v>
      </c>
      <c r="E63" s="45">
        <v>0</v>
      </c>
      <c r="F63" s="45">
        <v>0</v>
      </c>
      <c r="G63" s="45">
        <v>69254203</v>
      </c>
      <c r="H63" s="45">
        <v>41987817</v>
      </c>
      <c r="I63" s="45">
        <v>149817130</v>
      </c>
    </row>
    <row r="64" spans="1:9" x14ac:dyDescent="0.2">
      <c r="A64" s="7">
        <v>55</v>
      </c>
      <c r="B64" s="12" t="s">
        <v>111</v>
      </c>
      <c r="C64" s="29" t="s">
        <v>112</v>
      </c>
      <c r="D64" s="45">
        <f t="shared" si="2"/>
        <v>38183924</v>
      </c>
      <c r="E64" s="45">
        <v>0</v>
      </c>
      <c r="F64" s="45">
        <v>0</v>
      </c>
      <c r="G64" s="45">
        <v>14025362</v>
      </c>
      <c r="H64" s="45">
        <v>12155075</v>
      </c>
      <c r="I64" s="45">
        <v>24158562</v>
      </c>
    </row>
    <row r="65" spans="1:9" x14ac:dyDescent="0.2">
      <c r="A65" s="7">
        <v>56</v>
      </c>
      <c r="B65" s="12" t="s">
        <v>113</v>
      </c>
      <c r="C65" s="29" t="s">
        <v>114</v>
      </c>
      <c r="D65" s="45">
        <f t="shared" si="2"/>
        <v>93293</v>
      </c>
      <c r="E65" s="45">
        <v>93293</v>
      </c>
      <c r="F65" s="45">
        <v>22288</v>
      </c>
      <c r="G65" s="45">
        <v>0</v>
      </c>
      <c r="H65" s="45">
        <v>0</v>
      </c>
      <c r="I65" s="45">
        <v>0</v>
      </c>
    </row>
    <row r="66" spans="1:9" x14ac:dyDescent="0.2">
      <c r="A66" s="7">
        <v>57</v>
      </c>
      <c r="B66" s="12" t="s">
        <v>115</v>
      </c>
      <c r="C66" s="29" t="s">
        <v>116</v>
      </c>
      <c r="D66" s="45">
        <f t="shared" si="2"/>
        <v>0</v>
      </c>
      <c r="E66" s="45"/>
      <c r="F66" s="45"/>
      <c r="G66" s="45"/>
      <c r="H66" s="45"/>
      <c r="I66" s="45"/>
    </row>
    <row r="67" spans="1:9" ht="17.25" customHeight="1" x14ac:dyDescent="0.2">
      <c r="A67" s="7">
        <v>58</v>
      </c>
      <c r="B67" s="12" t="s">
        <v>117</v>
      </c>
      <c r="C67" s="29" t="s">
        <v>118</v>
      </c>
      <c r="D67" s="45">
        <f t="shared" si="2"/>
        <v>66052744</v>
      </c>
      <c r="E67" s="45">
        <v>0</v>
      </c>
      <c r="F67" s="45">
        <v>0</v>
      </c>
      <c r="G67" s="45">
        <v>12791227</v>
      </c>
      <c r="H67" s="45">
        <v>0</v>
      </c>
      <c r="I67" s="45">
        <v>53261517</v>
      </c>
    </row>
    <row r="68" spans="1:9" ht="15" customHeight="1" x14ac:dyDescent="0.2">
      <c r="A68" s="7">
        <v>59</v>
      </c>
      <c r="B68" s="11" t="s">
        <v>119</v>
      </c>
      <c r="C68" s="29" t="s">
        <v>120</v>
      </c>
      <c r="D68" s="45">
        <f t="shared" si="2"/>
        <v>54849761</v>
      </c>
      <c r="E68" s="45">
        <v>0</v>
      </c>
      <c r="F68" s="45">
        <v>0</v>
      </c>
      <c r="G68" s="45">
        <v>11578518</v>
      </c>
      <c r="H68" s="45">
        <v>0</v>
      </c>
      <c r="I68" s="45">
        <v>43271243</v>
      </c>
    </row>
    <row r="69" spans="1:9" ht="16.5" customHeight="1" x14ac:dyDescent="0.2">
      <c r="A69" s="7">
        <v>60</v>
      </c>
      <c r="B69" s="14" t="s">
        <v>121</v>
      </c>
      <c r="C69" s="31" t="s">
        <v>122</v>
      </c>
      <c r="D69" s="45">
        <f t="shared" si="2"/>
        <v>91634398</v>
      </c>
      <c r="E69" s="45">
        <v>4017713</v>
      </c>
      <c r="F69" s="45">
        <v>0</v>
      </c>
      <c r="G69" s="45">
        <v>26936927</v>
      </c>
      <c r="H69" s="45">
        <v>23264041</v>
      </c>
      <c r="I69" s="45">
        <v>60679758</v>
      </c>
    </row>
    <row r="70" spans="1:9" ht="17.25" customHeight="1" x14ac:dyDescent="0.2">
      <c r="A70" s="7">
        <v>61</v>
      </c>
      <c r="B70" s="11" t="s">
        <v>123</v>
      </c>
      <c r="C70" s="29" t="s">
        <v>124</v>
      </c>
      <c r="D70" s="45">
        <f t="shared" si="2"/>
        <v>105638111</v>
      </c>
      <c r="E70" s="45">
        <v>3749613</v>
      </c>
      <c r="F70" s="45">
        <v>0</v>
      </c>
      <c r="G70" s="45">
        <v>23506024</v>
      </c>
      <c r="H70" s="45">
        <v>0</v>
      </c>
      <c r="I70" s="45">
        <v>78382474</v>
      </c>
    </row>
    <row r="71" spans="1:9" ht="12.75" customHeight="1" x14ac:dyDescent="0.2">
      <c r="A71" s="7">
        <v>62</v>
      </c>
      <c r="B71" s="12" t="s">
        <v>125</v>
      </c>
      <c r="C71" s="29" t="s">
        <v>126</v>
      </c>
      <c r="D71" s="45">
        <f t="shared" si="2"/>
        <v>41892578</v>
      </c>
      <c r="E71" s="45">
        <v>0</v>
      </c>
      <c r="F71" s="45">
        <v>0</v>
      </c>
      <c r="G71" s="45">
        <v>11551646</v>
      </c>
      <c r="H71" s="45">
        <v>5314162</v>
      </c>
      <c r="I71" s="45">
        <v>30340932</v>
      </c>
    </row>
    <row r="72" spans="1:9" ht="27.75" customHeight="1" x14ac:dyDescent="0.2">
      <c r="A72" s="7">
        <v>63</v>
      </c>
      <c r="B72" s="8" t="s">
        <v>127</v>
      </c>
      <c r="C72" s="29" t="s">
        <v>128</v>
      </c>
      <c r="D72" s="45">
        <f t="shared" si="2"/>
        <v>46224260</v>
      </c>
      <c r="E72" s="45">
        <v>46224260</v>
      </c>
      <c r="F72" s="45">
        <v>46224260</v>
      </c>
      <c r="G72" s="45">
        <v>0</v>
      </c>
      <c r="H72" s="45">
        <v>0</v>
      </c>
      <c r="I72" s="45">
        <v>0</v>
      </c>
    </row>
    <row r="73" spans="1:9" ht="24" x14ac:dyDescent="0.2">
      <c r="A73" s="7">
        <v>64</v>
      </c>
      <c r="B73" s="8" t="s">
        <v>129</v>
      </c>
      <c r="C73" s="29" t="s">
        <v>130</v>
      </c>
      <c r="D73" s="45">
        <f t="shared" si="2"/>
        <v>75067708</v>
      </c>
      <c r="E73" s="45">
        <v>75067708</v>
      </c>
      <c r="F73" s="45">
        <v>75067708</v>
      </c>
      <c r="G73" s="45">
        <v>0</v>
      </c>
      <c r="H73" s="45">
        <v>0</v>
      </c>
      <c r="I73" s="45">
        <v>0</v>
      </c>
    </row>
    <row r="74" spans="1:9" x14ac:dyDescent="0.2">
      <c r="A74" s="7">
        <v>65</v>
      </c>
      <c r="B74" s="11" t="s">
        <v>131</v>
      </c>
      <c r="C74" s="29" t="s">
        <v>132</v>
      </c>
      <c r="D74" s="45">
        <f t="shared" si="2"/>
        <v>97168353</v>
      </c>
      <c r="E74" s="45">
        <v>0</v>
      </c>
      <c r="F74" s="45">
        <v>0</v>
      </c>
      <c r="G74" s="45">
        <v>25032397</v>
      </c>
      <c r="H74" s="45">
        <v>0</v>
      </c>
      <c r="I74" s="45">
        <v>72135956</v>
      </c>
    </row>
    <row r="75" spans="1:9" x14ac:dyDescent="0.2">
      <c r="A75" s="7">
        <v>66</v>
      </c>
      <c r="B75" s="8" t="s">
        <v>133</v>
      </c>
      <c r="C75" s="29" t="s">
        <v>134</v>
      </c>
      <c r="D75" s="45">
        <f t="shared" ref="D75:D138" si="3">E75+G75+I75</f>
        <v>61712222.579999998</v>
      </c>
      <c r="E75" s="45">
        <v>0</v>
      </c>
      <c r="F75" s="45">
        <v>0</v>
      </c>
      <c r="G75" s="45">
        <v>14582198.58</v>
      </c>
      <c r="H75" s="45">
        <v>73127</v>
      </c>
      <c r="I75" s="45">
        <v>47130024</v>
      </c>
    </row>
    <row r="76" spans="1:9" x14ac:dyDescent="0.2">
      <c r="A76" s="7">
        <v>67</v>
      </c>
      <c r="B76" s="11" t="s">
        <v>135</v>
      </c>
      <c r="C76" s="29" t="s">
        <v>136</v>
      </c>
      <c r="D76" s="45">
        <f t="shared" si="3"/>
        <v>72236401</v>
      </c>
      <c r="E76" s="45">
        <v>4326762</v>
      </c>
      <c r="F76" s="45">
        <v>0</v>
      </c>
      <c r="G76" s="45">
        <v>24502759</v>
      </c>
      <c r="H76" s="45">
        <v>20266461</v>
      </c>
      <c r="I76" s="45">
        <v>43406880</v>
      </c>
    </row>
    <row r="77" spans="1:9" x14ac:dyDescent="0.2">
      <c r="A77" s="7">
        <v>68</v>
      </c>
      <c r="B77" s="11" t="s">
        <v>137</v>
      </c>
      <c r="C77" s="29" t="s">
        <v>138</v>
      </c>
      <c r="D77" s="45">
        <f t="shared" si="3"/>
        <v>46742519</v>
      </c>
      <c r="E77" s="45">
        <v>0</v>
      </c>
      <c r="F77" s="45">
        <v>0</v>
      </c>
      <c r="G77" s="45">
        <v>11222942</v>
      </c>
      <c r="H77" s="45">
        <v>0</v>
      </c>
      <c r="I77" s="45">
        <v>35519577</v>
      </c>
    </row>
    <row r="78" spans="1:9" x14ac:dyDescent="0.2">
      <c r="A78" s="7">
        <v>69</v>
      </c>
      <c r="B78" s="11" t="s">
        <v>139</v>
      </c>
      <c r="C78" s="29" t="s">
        <v>140</v>
      </c>
      <c r="D78" s="45">
        <f t="shared" si="3"/>
        <v>134700650</v>
      </c>
      <c r="E78" s="45">
        <v>10553003</v>
      </c>
      <c r="F78" s="45">
        <v>0</v>
      </c>
      <c r="G78" s="45">
        <v>34805877</v>
      </c>
      <c r="H78" s="45">
        <v>0</v>
      </c>
      <c r="I78" s="45">
        <v>89341770</v>
      </c>
    </row>
    <row r="79" spans="1:9" x14ac:dyDescent="0.2">
      <c r="A79" s="7">
        <v>70</v>
      </c>
      <c r="B79" s="12" t="s">
        <v>141</v>
      </c>
      <c r="C79" s="29" t="s">
        <v>142</v>
      </c>
      <c r="D79" s="45">
        <f t="shared" si="3"/>
        <v>70378715</v>
      </c>
      <c r="E79" s="45">
        <v>0</v>
      </c>
      <c r="F79" s="45">
        <v>0</v>
      </c>
      <c r="G79" s="45">
        <v>26056536</v>
      </c>
      <c r="H79" s="45">
        <v>0</v>
      </c>
      <c r="I79" s="45">
        <v>44322179</v>
      </c>
    </row>
    <row r="80" spans="1:9" x14ac:dyDescent="0.2">
      <c r="A80" s="7">
        <v>71</v>
      </c>
      <c r="B80" s="11" t="s">
        <v>143</v>
      </c>
      <c r="C80" s="30" t="s">
        <v>144</v>
      </c>
      <c r="D80" s="45">
        <f t="shared" si="3"/>
        <v>70643996</v>
      </c>
      <c r="E80" s="45">
        <v>0</v>
      </c>
      <c r="F80" s="45">
        <v>0</v>
      </c>
      <c r="G80" s="45">
        <v>16511439</v>
      </c>
      <c r="H80" s="45">
        <v>0</v>
      </c>
      <c r="I80" s="45">
        <v>54132557</v>
      </c>
    </row>
    <row r="81" spans="1:9" x14ac:dyDescent="0.2">
      <c r="A81" s="7">
        <v>72</v>
      </c>
      <c r="B81" s="12" t="s">
        <v>145</v>
      </c>
      <c r="C81" s="29" t="s">
        <v>146</v>
      </c>
      <c r="D81" s="45">
        <f t="shared" si="3"/>
        <v>42307238</v>
      </c>
      <c r="E81" s="45">
        <v>0</v>
      </c>
      <c r="F81" s="45">
        <v>0</v>
      </c>
      <c r="G81" s="45">
        <v>11048599</v>
      </c>
      <c r="H81" s="45">
        <v>0</v>
      </c>
      <c r="I81" s="45">
        <v>31258639</v>
      </c>
    </row>
    <row r="82" spans="1:9" x14ac:dyDescent="0.2">
      <c r="A82" s="7">
        <v>73</v>
      </c>
      <c r="B82" s="11" t="s">
        <v>147</v>
      </c>
      <c r="C82" s="29" t="s">
        <v>148</v>
      </c>
      <c r="D82" s="45">
        <f t="shared" si="3"/>
        <v>130809242</v>
      </c>
      <c r="E82" s="45">
        <v>10050956</v>
      </c>
      <c r="F82" s="45">
        <v>0</v>
      </c>
      <c r="G82" s="45">
        <v>32684600</v>
      </c>
      <c r="H82" s="45">
        <v>0</v>
      </c>
      <c r="I82" s="45">
        <v>88073686</v>
      </c>
    </row>
    <row r="83" spans="1:9" x14ac:dyDescent="0.2">
      <c r="A83" s="7">
        <v>74</v>
      </c>
      <c r="B83" s="12" t="s">
        <v>149</v>
      </c>
      <c r="C83" s="29" t="s">
        <v>150</v>
      </c>
      <c r="D83" s="45">
        <f t="shared" si="3"/>
        <v>49264157</v>
      </c>
      <c r="E83" s="45">
        <v>0</v>
      </c>
      <c r="F83" s="45">
        <v>0</v>
      </c>
      <c r="G83" s="45">
        <v>13662535</v>
      </c>
      <c r="H83" s="45">
        <v>0</v>
      </c>
      <c r="I83" s="45">
        <v>35601622</v>
      </c>
    </row>
    <row r="84" spans="1:9" x14ac:dyDescent="0.2">
      <c r="A84" s="7">
        <v>75</v>
      </c>
      <c r="B84" s="12" t="s">
        <v>151</v>
      </c>
      <c r="C84" s="29" t="s">
        <v>152</v>
      </c>
      <c r="D84" s="45">
        <f t="shared" si="3"/>
        <v>57186495</v>
      </c>
      <c r="E84" s="45">
        <v>0</v>
      </c>
      <c r="F84" s="45">
        <v>0</v>
      </c>
      <c r="G84" s="45">
        <v>18953198</v>
      </c>
      <c r="H84" s="45">
        <v>0</v>
      </c>
      <c r="I84" s="45">
        <v>38233297</v>
      </c>
    </row>
    <row r="85" spans="1:9" ht="24" x14ac:dyDescent="0.2">
      <c r="A85" s="7">
        <v>76</v>
      </c>
      <c r="B85" s="20" t="s">
        <v>153</v>
      </c>
      <c r="C85" s="33" t="s">
        <v>154</v>
      </c>
      <c r="D85" s="45">
        <f t="shared" si="3"/>
        <v>37506501</v>
      </c>
      <c r="E85" s="45">
        <v>37506501</v>
      </c>
      <c r="F85" s="45">
        <v>37506501</v>
      </c>
      <c r="G85" s="45">
        <v>0</v>
      </c>
      <c r="H85" s="45">
        <v>0</v>
      </c>
      <c r="I85" s="45">
        <v>0</v>
      </c>
    </row>
    <row r="86" spans="1:9" ht="24" x14ac:dyDescent="0.2">
      <c r="A86" s="7">
        <v>77</v>
      </c>
      <c r="B86" s="8" t="s">
        <v>155</v>
      </c>
      <c r="C86" s="29" t="s">
        <v>156</v>
      </c>
      <c r="D86" s="45">
        <f t="shared" si="3"/>
        <v>41436765</v>
      </c>
      <c r="E86" s="45">
        <v>41436765</v>
      </c>
      <c r="F86" s="45">
        <v>41436765</v>
      </c>
      <c r="G86" s="45">
        <v>0</v>
      </c>
      <c r="H86" s="45">
        <v>0</v>
      </c>
      <c r="I86" s="45">
        <v>0</v>
      </c>
    </row>
    <row r="87" spans="1:9" ht="24" x14ac:dyDescent="0.2">
      <c r="A87" s="7">
        <v>78</v>
      </c>
      <c r="B87" s="11" t="s">
        <v>157</v>
      </c>
      <c r="C87" s="29" t="s">
        <v>158</v>
      </c>
      <c r="D87" s="45">
        <f t="shared" si="3"/>
        <v>47792843</v>
      </c>
      <c r="E87" s="45">
        <v>47792843</v>
      </c>
      <c r="F87" s="45">
        <v>47792843</v>
      </c>
      <c r="G87" s="45">
        <v>0</v>
      </c>
      <c r="H87" s="45">
        <v>0</v>
      </c>
      <c r="I87" s="45">
        <v>0</v>
      </c>
    </row>
    <row r="88" spans="1:9" ht="24" x14ac:dyDescent="0.2">
      <c r="A88" s="7">
        <v>79</v>
      </c>
      <c r="B88" s="11" t="s">
        <v>159</v>
      </c>
      <c r="C88" s="29" t="s">
        <v>160</v>
      </c>
      <c r="D88" s="45">
        <f t="shared" si="3"/>
        <v>37664003</v>
      </c>
      <c r="E88" s="45">
        <v>37664003</v>
      </c>
      <c r="F88" s="45">
        <v>37664003</v>
      </c>
      <c r="G88" s="45">
        <v>0</v>
      </c>
      <c r="H88" s="45">
        <v>0</v>
      </c>
      <c r="I88" s="45">
        <v>0</v>
      </c>
    </row>
    <row r="89" spans="1:9" ht="24" x14ac:dyDescent="0.2">
      <c r="A89" s="7">
        <v>80</v>
      </c>
      <c r="B89" s="8" t="s">
        <v>161</v>
      </c>
      <c r="C89" s="29" t="s">
        <v>162</v>
      </c>
      <c r="D89" s="45">
        <f t="shared" si="3"/>
        <v>54004725</v>
      </c>
      <c r="E89" s="45">
        <v>54004725</v>
      </c>
      <c r="F89" s="45">
        <v>54004725</v>
      </c>
      <c r="G89" s="45">
        <v>0</v>
      </c>
      <c r="H89" s="45">
        <v>0</v>
      </c>
      <c r="I89" s="45">
        <v>0</v>
      </c>
    </row>
    <row r="90" spans="1:9" ht="24" x14ac:dyDescent="0.2">
      <c r="A90" s="7">
        <v>81</v>
      </c>
      <c r="B90" s="8" t="s">
        <v>163</v>
      </c>
      <c r="C90" s="29" t="s">
        <v>164</v>
      </c>
      <c r="D90" s="45">
        <f t="shared" si="3"/>
        <v>37233724</v>
      </c>
      <c r="E90" s="45">
        <v>37233724</v>
      </c>
      <c r="F90" s="45">
        <v>37233724</v>
      </c>
      <c r="G90" s="45">
        <v>0</v>
      </c>
      <c r="H90" s="45">
        <v>0</v>
      </c>
      <c r="I90" s="45">
        <v>0</v>
      </c>
    </row>
    <row r="91" spans="1:9" ht="24" x14ac:dyDescent="0.2">
      <c r="A91" s="7">
        <v>82</v>
      </c>
      <c r="B91" s="8" t="s">
        <v>165</v>
      </c>
      <c r="C91" s="29" t="s">
        <v>166</v>
      </c>
      <c r="D91" s="45">
        <f t="shared" si="3"/>
        <v>34398143</v>
      </c>
      <c r="E91" s="45">
        <v>34398143</v>
      </c>
      <c r="F91" s="45">
        <v>34398143</v>
      </c>
      <c r="G91" s="45">
        <v>0</v>
      </c>
      <c r="H91" s="45">
        <v>0</v>
      </c>
      <c r="I91" s="45">
        <v>0</v>
      </c>
    </row>
    <row r="92" spans="1:9" x14ac:dyDescent="0.2">
      <c r="A92" s="7">
        <v>83</v>
      </c>
      <c r="B92" s="12" t="s">
        <v>167</v>
      </c>
      <c r="C92" s="29" t="s">
        <v>168</v>
      </c>
      <c r="D92" s="45">
        <f t="shared" si="3"/>
        <v>120152416</v>
      </c>
      <c r="E92" s="45">
        <v>1721594</v>
      </c>
      <c r="F92" s="45">
        <v>0</v>
      </c>
      <c r="G92" s="45">
        <v>29759282</v>
      </c>
      <c r="H92" s="45">
        <v>10112944</v>
      </c>
      <c r="I92" s="45">
        <v>88671540</v>
      </c>
    </row>
    <row r="93" spans="1:9" x14ac:dyDescent="0.2">
      <c r="A93" s="7">
        <v>84</v>
      </c>
      <c r="B93" s="8" t="s">
        <v>169</v>
      </c>
      <c r="C93" s="29" t="s">
        <v>170</v>
      </c>
      <c r="D93" s="45">
        <f t="shared" si="3"/>
        <v>80156123</v>
      </c>
      <c r="E93" s="45">
        <v>4551588</v>
      </c>
      <c r="F93" s="45">
        <v>0</v>
      </c>
      <c r="G93" s="45">
        <v>25279499</v>
      </c>
      <c r="H93" s="45">
        <v>0</v>
      </c>
      <c r="I93" s="45">
        <v>50325036</v>
      </c>
    </row>
    <row r="94" spans="1:9" x14ac:dyDescent="0.2">
      <c r="A94" s="7">
        <v>85</v>
      </c>
      <c r="B94" s="12" t="s">
        <v>171</v>
      </c>
      <c r="C94" s="29" t="s">
        <v>172</v>
      </c>
      <c r="D94" s="45">
        <f t="shared" si="3"/>
        <v>56749950</v>
      </c>
      <c r="E94" s="45">
        <v>0</v>
      </c>
      <c r="F94" s="45">
        <v>0</v>
      </c>
      <c r="G94" s="45">
        <v>15477566</v>
      </c>
      <c r="H94" s="45">
        <v>4787312</v>
      </c>
      <c r="I94" s="45">
        <v>41272384</v>
      </c>
    </row>
    <row r="95" spans="1:9" x14ac:dyDescent="0.2">
      <c r="A95" s="7">
        <v>86</v>
      </c>
      <c r="B95" s="14" t="s">
        <v>173</v>
      </c>
      <c r="C95" s="31" t="s">
        <v>174</v>
      </c>
      <c r="D95" s="45">
        <f t="shared" si="3"/>
        <v>42460703</v>
      </c>
      <c r="E95" s="45">
        <v>0</v>
      </c>
      <c r="F95" s="45">
        <v>0</v>
      </c>
      <c r="G95" s="45">
        <v>15782222</v>
      </c>
      <c r="H95" s="45">
        <v>2487531</v>
      </c>
      <c r="I95" s="45">
        <v>26678481</v>
      </c>
    </row>
    <row r="96" spans="1:9" x14ac:dyDescent="0.2">
      <c r="A96" s="7">
        <v>87</v>
      </c>
      <c r="B96" s="8" t="s">
        <v>175</v>
      </c>
      <c r="C96" s="29" t="s">
        <v>176</v>
      </c>
      <c r="D96" s="45">
        <f t="shared" si="3"/>
        <v>17864409</v>
      </c>
      <c r="E96" s="45">
        <v>4924500</v>
      </c>
      <c r="F96" s="45">
        <v>0</v>
      </c>
      <c r="G96" s="45">
        <v>2210359</v>
      </c>
      <c r="H96" s="45">
        <v>0</v>
      </c>
      <c r="I96" s="45">
        <v>10729550</v>
      </c>
    </row>
    <row r="97" spans="1:9" x14ac:dyDescent="0.2">
      <c r="A97" s="7">
        <v>88</v>
      </c>
      <c r="B97" s="8" t="s">
        <v>177</v>
      </c>
      <c r="C97" s="29" t="s">
        <v>178</v>
      </c>
      <c r="D97" s="45">
        <f t="shared" si="3"/>
        <v>256723058</v>
      </c>
      <c r="E97" s="45">
        <v>9750590</v>
      </c>
      <c r="F97" s="45">
        <v>0</v>
      </c>
      <c r="G97" s="45">
        <v>91353862</v>
      </c>
      <c r="H97" s="45">
        <v>37907004</v>
      </c>
      <c r="I97" s="45">
        <v>155618606</v>
      </c>
    </row>
    <row r="98" spans="1:9" ht="13.5" customHeight="1" x14ac:dyDescent="0.2">
      <c r="A98" s="7">
        <v>89</v>
      </c>
      <c r="B98" s="14" t="s">
        <v>179</v>
      </c>
      <c r="C98" s="31" t="s">
        <v>180</v>
      </c>
      <c r="D98" s="45">
        <f t="shared" si="3"/>
        <v>56605696</v>
      </c>
      <c r="E98" s="45">
        <v>0</v>
      </c>
      <c r="F98" s="45">
        <v>0</v>
      </c>
      <c r="G98" s="45">
        <v>13165703</v>
      </c>
      <c r="H98" s="45">
        <v>0</v>
      </c>
      <c r="I98" s="45">
        <v>43439993</v>
      </c>
    </row>
    <row r="99" spans="1:9" ht="14.25" customHeight="1" x14ac:dyDescent="0.2">
      <c r="A99" s="7">
        <v>90</v>
      </c>
      <c r="B99" s="8" t="s">
        <v>181</v>
      </c>
      <c r="C99" s="29" t="s">
        <v>182</v>
      </c>
      <c r="D99" s="45">
        <f t="shared" si="3"/>
        <v>68576262</v>
      </c>
      <c r="E99" s="45">
        <v>0</v>
      </c>
      <c r="F99" s="45">
        <v>0</v>
      </c>
      <c r="G99" s="45">
        <v>28331922</v>
      </c>
      <c r="H99" s="45">
        <v>14022203</v>
      </c>
      <c r="I99" s="45">
        <v>40244340</v>
      </c>
    </row>
    <row r="100" spans="1:9" x14ac:dyDescent="0.2">
      <c r="A100" s="7">
        <v>91</v>
      </c>
      <c r="B100" s="14" t="s">
        <v>183</v>
      </c>
      <c r="C100" s="31" t="s">
        <v>184</v>
      </c>
      <c r="D100" s="45">
        <f t="shared" si="3"/>
        <v>46073194</v>
      </c>
      <c r="E100" s="45">
        <v>46073194</v>
      </c>
      <c r="F100" s="45">
        <v>1380823</v>
      </c>
      <c r="G100" s="45">
        <v>0</v>
      </c>
      <c r="H100" s="45">
        <v>0</v>
      </c>
      <c r="I100" s="45">
        <v>0</v>
      </c>
    </row>
    <row r="101" spans="1:9" x14ac:dyDescent="0.2">
      <c r="A101" s="7">
        <v>92</v>
      </c>
      <c r="B101" s="11" t="s">
        <v>185</v>
      </c>
      <c r="C101" s="29" t="s">
        <v>186</v>
      </c>
      <c r="D101" s="45">
        <f t="shared" si="3"/>
        <v>0</v>
      </c>
      <c r="E101" s="45"/>
      <c r="F101" s="45"/>
      <c r="G101" s="45"/>
      <c r="H101" s="45"/>
      <c r="I101" s="45"/>
    </row>
    <row r="102" spans="1:9" x14ac:dyDescent="0.2">
      <c r="A102" s="7">
        <v>93</v>
      </c>
      <c r="B102" s="12" t="s">
        <v>187</v>
      </c>
      <c r="C102" s="29" t="s">
        <v>188</v>
      </c>
      <c r="D102" s="45">
        <f t="shared" si="3"/>
        <v>15954691</v>
      </c>
      <c r="E102" s="45">
        <v>0</v>
      </c>
      <c r="F102" s="45">
        <v>0</v>
      </c>
      <c r="G102" s="45">
        <v>9313054</v>
      </c>
      <c r="H102" s="45">
        <v>7365483</v>
      </c>
      <c r="I102" s="45">
        <v>6641637</v>
      </c>
    </row>
    <row r="103" spans="1:9" ht="24" x14ac:dyDescent="0.2">
      <c r="A103" s="7">
        <v>94</v>
      </c>
      <c r="B103" s="11" t="s">
        <v>189</v>
      </c>
      <c r="C103" s="30" t="s">
        <v>190</v>
      </c>
      <c r="D103" s="45">
        <f t="shared" si="3"/>
        <v>1589127</v>
      </c>
      <c r="E103" s="45">
        <v>1589127</v>
      </c>
      <c r="F103" s="45">
        <v>842872</v>
      </c>
      <c r="G103" s="45">
        <v>0</v>
      </c>
      <c r="H103" s="45">
        <v>0</v>
      </c>
      <c r="I103" s="45">
        <v>0</v>
      </c>
    </row>
    <row r="104" spans="1:9" x14ac:dyDescent="0.2">
      <c r="A104" s="7">
        <v>95</v>
      </c>
      <c r="B104" s="11" t="s">
        <v>191</v>
      </c>
      <c r="C104" s="31" t="s">
        <v>192</v>
      </c>
      <c r="D104" s="45">
        <f t="shared" si="3"/>
        <v>9132538</v>
      </c>
      <c r="E104" s="45">
        <v>0</v>
      </c>
      <c r="F104" s="45">
        <v>0</v>
      </c>
      <c r="G104" s="45">
        <v>2678723</v>
      </c>
      <c r="H104" s="45">
        <v>988656</v>
      </c>
      <c r="I104" s="45">
        <v>6453815</v>
      </c>
    </row>
    <row r="105" spans="1:9" x14ac:dyDescent="0.2">
      <c r="A105" s="7">
        <v>96</v>
      </c>
      <c r="B105" s="12" t="s">
        <v>193</v>
      </c>
      <c r="C105" s="29" t="s">
        <v>194</v>
      </c>
      <c r="D105" s="45">
        <f t="shared" si="3"/>
        <v>35046475.480000004</v>
      </c>
      <c r="E105" s="45">
        <v>0</v>
      </c>
      <c r="F105" s="45">
        <v>0</v>
      </c>
      <c r="G105" s="45">
        <v>12059247.48</v>
      </c>
      <c r="H105" s="45">
        <v>8545279</v>
      </c>
      <c r="I105" s="45">
        <v>22987228</v>
      </c>
    </row>
    <row r="106" spans="1:9" x14ac:dyDescent="0.2">
      <c r="A106" s="7">
        <v>97</v>
      </c>
      <c r="B106" s="11" t="s">
        <v>195</v>
      </c>
      <c r="C106" s="34" t="s">
        <v>196</v>
      </c>
      <c r="D106" s="45">
        <f t="shared" si="3"/>
        <v>35657946</v>
      </c>
      <c r="E106" s="45">
        <v>0</v>
      </c>
      <c r="F106" s="45">
        <v>0</v>
      </c>
      <c r="G106" s="45">
        <v>13839705</v>
      </c>
      <c r="H106" s="45">
        <v>8830581</v>
      </c>
      <c r="I106" s="45">
        <v>21818241</v>
      </c>
    </row>
    <row r="107" spans="1:9" x14ac:dyDescent="0.2">
      <c r="A107" s="7">
        <v>98</v>
      </c>
      <c r="B107" s="12" t="s">
        <v>197</v>
      </c>
      <c r="C107" s="29" t="s">
        <v>198</v>
      </c>
      <c r="D107" s="45">
        <f t="shared" si="3"/>
        <v>35882649</v>
      </c>
      <c r="E107" s="45">
        <v>0</v>
      </c>
      <c r="F107" s="45">
        <v>0</v>
      </c>
      <c r="G107" s="45">
        <v>13277520</v>
      </c>
      <c r="H107" s="45">
        <v>8235022</v>
      </c>
      <c r="I107" s="45">
        <v>22605129</v>
      </c>
    </row>
    <row r="108" spans="1:9" x14ac:dyDescent="0.2">
      <c r="A108" s="7">
        <v>99</v>
      </c>
      <c r="B108" s="12" t="s">
        <v>199</v>
      </c>
      <c r="C108" s="29" t="s">
        <v>200</v>
      </c>
      <c r="D108" s="45">
        <f t="shared" si="3"/>
        <v>91149077</v>
      </c>
      <c r="E108" s="45">
        <v>0</v>
      </c>
      <c r="F108" s="45">
        <v>0</v>
      </c>
      <c r="G108" s="45">
        <v>32368298</v>
      </c>
      <c r="H108" s="45">
        <v>24806907</v>
      </c>
      <c r="I108" s="45">
        <v>58780779</v>
      </c>
    </row>
    <row r="109" spans="1:9" x14ac:dyDescent="0.2">
      <c r="A109" s="7">
        <v>100</v>
      </c>
      <c r="B109" s="11" t="s">
        <v>201</v>
      </c>
      <c r="C109" s="31" t="s">
        <v>202</v>
      </c>
      <c r="D109" s="45">
        <f t="shared" si="3"/>
        <v>39963615</v>
      </c>
      <c r="E109" s="45">
        <v>0</v>
      </c>
      <c r="F109" s="45">
        <v>0</v>
      </c>
      <c r="G109" s="45">
        <v>14253038</v>
      </c>
      <c r="H109" s="45">
        <v>10677349</v>
      </c>
      <c r="I109" s="45">
        <v>25710577</v>
      </c>
    </row>
    <row r="110" spans="1:9" x14ac:dyDescent="0.2">
      <c r="A110" s="7">
        <v>101</v>
      </c>
      <c r="B110" s="11" t="s">
        <v>203</v>
      </c>
      <c r="C110" s="30" t="s">
        <v>204</v>
      </c>
      <c r="D110" s="45">
        <f t="shared" si="3"/>
        <v>48449929</v>
      </c>
      <c r="E110" s="45">
        <v>0</v>
      </c>
      <c r="F110" s="45">
        <v>0</v>
      </c>
      <c r="G110" s="45">
        <v>17462702</v>
      </c>
      <c r="H110" s="45">
        <v>12651798</v>
      </c>
      <c r="I110" s="45">
        <v>30987227</v>
      </c>
    </row>
    <row r="111" spans="1:9" x14ac:dyDescent="0.2">
      <c r="A111" s="7">
        <v>102</v>
      </c>
      <c r="B111" s="8" t="s">
        <v>205</v>
      </c>
      <c r="C111" s="30" t="s">
        <v>206</v>
      </c>
      <c r="D111" s="45">
        <f t="shared" si="3"/>
        <v>103925902</v>
      </c>
      <c r="E111" s="45">
        <v>0</v>
      </c>
      <c r="F111" s="45">
        <v>0</v>
      </c>
      <c r="G111" s="45">
        <v>38246721</v>
      </c>
      <c r="H111" s="45">
        <v>13023734</v>
      </c>
      <c r="I111" s="45">
        <v>65679181</v>
      </c>
    </row>
    <row r="112" spans="1:9" x14ac:dyDescent="0.2">
      <c r="A112" s="7">
        <v>103</v>
      </c>
      <c r="B112" s="8" t="s">
        <v>207</v>
      </c>
      <c r="C112" s="30" t="s">
        <v>208</v>
      </c>
      <c r="D112" s="45">
        <f t="shared" si="3"/>
        <v>79722495</v>
      </c>
      <c r="E112" s="45">
        <v>0</v>
      </c>
      <c r="F112" s="45">
        <v>0</v>
      </c>
      <c r="G112" s="45">
        <v>25173480</v>
      </c>
      <c r="H112" s="45">
        <v>21588971</v>
      </c>
      <c r="I112" s="45">
        <v>54549015</v>
      </c>
    </row>
    <row r="113" spans="1:9" x14ac:dyDescent="0.2">
      <c r="A113" s="7">
        <v>104</v>
      </c>
      <c r="B113" s="12" t="s">
        <v>209</v>
      </c>
      <c r="C113" s="29" t="s">
        <v>210</v>
      </c>
      <c r="D113" s="45">
        <f t="shared" si="3"/>
        <v>31343177</v>
      </c>
      <c r="E113" s="45">
        <v>0</v>
      </c>
      <c r="F113" s="45">
        <v>0</v>
      </c>
      <c r="G113" s="45">
        <v>10814120</v>
      </c>
      <c r="H113" s="45">
        <v>7296752</v>
      </c>
      <c r="I113" s="45">
        <v>20529057</v>
      </c>
    </row>
    <row r="114" spans="1:9" x14ac:dyDescent="0.2">
      <c r="A114" s="7">
        <v>105</v>
      </c>
      <c r="B114" s="14" t="s">
        <v>211</v>
      </c>
      <c r="C114" s="31" t="s">
        <v>212</v>
      </c>
      <c r="D114" s="45">
        <f t="shared" si="3"/>
        <v>42302811</v>
      </c>
      <c r="E114" s="45">
        <v>0</v>
      </c>
      <c r="F114" s="45">
        <v>0</v>
      </c>
      <c r="G114" s="45">
        <v>11996489</v>
      </c>
      <c r="H114" s="45">
        <v>5619943</v>
      </c>
      <c r="I114" s="45">
        <v>30306322</v>
      </c>
    </row>
    <row r="115" spans="1:9" x14ac:dyDescent="0.2">
      <c r="A115" s="7">
        <v>106</v>
      </c>
      <c r="B115" s="8" t="s">
        <v>213</v>
      </c>
      <c r="C115" s="30" t="s">
        <v>214</v>
      </c>
      <c r="D115" s="45">
        <f t="shared" si="3"/>
        <v>45885035</v>
      </c>
      <c r="E115" s="45">
        <v>0</v>
      </c>
      <c r="F115" s="45">
        <v>0</v>
      </c>
      <c r="G115" s="45">
        <v>17176994</v>
      </c>
      <c r="H115" s="45">
        <v>11546324</v>
      </c>
      <c r="I115" s="45">
        <v>28708041</v>
      </c>
    </row>
    <row r="116" spans="1:9" x14ac:dyDescent="0.2">
      <c r="A116" s="7">
        <v>107</v>
      </c>
      <c r="B116" s="11" t="s">
        <v>215</v>
      </c>
      <c r="C116" s="30" t="s">
        <v>216</v>
      </c>
      <c r="D116" s="45">
        <f t="shared" si="3"/>
        <v>51945715</v>
      </c>
      <c r="E116" s="45">
        <v>3515762</v>
      </c>
      <c r="F116" s="45">
        <v>0</v>
      </c>
      <c r="G116" s="45">
        <v>13922399</v>
      </c>
      <c r="H116" s="45">
        <v>8253439</v>
      </c>
      <c r="I116" s="45">
        <v>34507554</v>
      </c>
    </row>
    <row r="117" spans="1:9" x14ac:dyDescent="0.2">
      <c r="A117" s="7">
        <v>108</v>
      </c>
      <c r="B117" s="12" t="s">
        <v>217</v>
      </c>
      <c r="C117" s="29" t="s">
        <v>218</v>
      </c>
      <c r="D117" s="45">
        <f t="shared" si="3"/>
        <v>35389807</v>
      </c>
      <c r="E117" s="45">
        <v>0</v>
      </c>
      <c r="F117" s="45">
        <v>0</v>
      </c>
      <c r="G117" s="45">
        <v>11456330</v>
      </c>
      <c r="H117" s="45">
        <v>3295806</v>
      </c>
      <c r="I117" s="45">
        <v>23933477</v>
      </c>
    </row>
    <row r="118" spans="1:9" ht="12" customHeight="1" x14ac:dyDescent="0.2">
      <c r="A118" s="7">
        <v>109</v>
      </c>
      <c r="B118" s="12" t="s">
        <v>219</v>
      </c>
      <c r="C118" s="29" t="s">
        <v>220</v>
      </c>
      <c r="D118" s="45">
        <f t="shared" si="3"/>
        <v>47872590</v>
      </c>
      <c r="E118" s="45">
        <v>0</v>
      </c>
      <c r="F118" s="45">
        <v>0</v>
      </c>
      <c r="G118" s="45">
        <v>14713253</v>
      </c>
      <c r="H118" s="45">
        <v>8067445</v>
      </c>
      <c r="I118" s="45">
        <v>33159337</v>
      </c>
    </row>
    <row r="119" spans="1:9" x14ac:dyDescent="0.2">
      <c r="A119" s="7">
        <v>110</v>
      </c>
      <c r="B119" s="8" t="s">
        <v>221</v>
      </c>
      <c r="C119" s="30" t="s">
        <v>222</v>
      </c>
      <c r="D119" s="45">
        <f t="shared" si="3"/>
        <v>84800072</v>
      </c>
      <c r="E119" s="45">
        <v>0</v>
      </c>
      <c r="F119" s="45">
        <v>0</v>
      </c>
      <c r="G119" s="45">
        <v>28414045</v>
      </c>
      <c r="H119" s="45">
        <v>16238479</v>
      </c>
      <c r="I119" s="45">
        <v>56386027</v>
      </c>
    </row>
    <row r="120" spans="1:9" x14ac:dyDescent="0.2">
      <c r="A120" s="7">
        <v>111</v>
      </c>
      <c r="B120" s="11" t="s">
        <v>223</v>
      </c>
      <c r="C120" s="30" t="s">
        <v>224</v>
      </c>
      <c r="D120" s="45">
        <f t="shared" si="3"/>
        <v>36185723</v>
      </c>
      <c r="E120" s="45">
        <v>0</v>
      </c>
      <c r="F120" s="45">
        <v>0</v>
      </c>
      <c r="G120" s="45">
        <v>10468435</v>
      </c>
      <c r="H120" s="45">
        <v>5826325</v>
      </c>
      <c r="I120" s="45">
        <v>25717288</v>
      </c>
    </row>
    <row r="121" spans="1:9" x14ac:dyDescent="0.2">
      <c r="A121" s="7">
        <v>112</v>
      </c>
      <c r="B121" s="8" t="s">
        <v>225</v>
      </c>
      <c r="C121" s="29" t="s">
        <v>226</v>
      </c>
      <c r="D121" s="45">
        <f t="shared" si="3"/>
        <v>0</v>
      </c>
      <c r="E121" s="45"/>
      <c r="F121" s="45"/>
      <c r="G121" s="45"/>
      <c r="H121" s="45"/>
      <c r="I121" s="45"/>
    </row>
    <row r="122" spans="1:9" x14ac:dyDescent="0.2">
      <c r="A122" s="7">
        <v>113</v>
      </c>
      <c r="B122" s="8" t="s">
        <v>227</v>
      </c>
      <c r="C122" s="30" t="s">
        <v>228</v>
      </c>
      <c r="D122" s="45">
        <f t="shared" si="3"/>
        <v>0</v>
      </c>
      <c r="E122" s="45"/>
      <c r="F122" s="45"/>
      <c r="G122" s="45"/>
      <c r="H122" s="45"/>
      <c r="I122" s="45"/>
    </row>
    <row r="123" spans="1:9" x14ac:dyDescent="0.2">
      <c r="A123" s="7">
        <v>114</v>
      </c>
      <c r="B123" s="12" t="s">
        <v>229</v>
      </c>
      <c r="C123" s="29" t="s">
        <v>230</v>
      </c>
      <c r="D123" s="45">
        <f t="shared" si="3"/>
        <v>0</v>
      </c>
      <c r="E123" s="45"/>
      <c r="F123" s="45"/>
      <c r="G123" s="45"/>
      <c r="H123" s="45"/>
      <c r="I123" s="45"/>
    </row>
    <row r="124" spans="1:9" ht="13.5" customHeight="1" x14ac:dyDescent="0.2">
      <c r="A124" s="7">
        <v>115</v>
      </c>
      <c r="B124" s="12" t="s">
        <v>231</v>
      </c>
      <c r="C124" s="29" t="s">
        <v>232</v>
      </c>
      <c r="D124" s="45">
        <f t="shared" si="3"/>
        <v>30564</v>
      </c>
      <c r="E124" s="45">
        <v>30564</v>
      </c>
      <c r="F124" s="45">
        <v>0</v>
      </c>
      <c r="G124" s="45">
        <v>0</v>
      </c>
      <c r="H124" s="45">
        <v>0</v>
      </c>
      <c r="I124" s="45">
        <v>0</v>
      </c>
    </row>
    <row r="125" spans="1:9" x14ac:dyDescent="0.2">
      <c r="A125" s="7">
        <v>116</v>
      </c>
      <c r="B125" s="12" t="s">
        <v>233</v>
      </c>
      <c r="C125" s="29" t="s">
        <v>234</v>
      </c>
      <c r="D125" s="45">
        <f t="shared" si="3"/>
        <v>0</v>
      </c>
      <c r="E125" s="45"/>
      <c r="F125" s="45"/>
      <c r="G125" s="45"/>
      <c r="H125" s="45"/>
      <c r="I125" s="45"/>
    </row>
    <row r="126" spans="1:9" ht="24" x14ac:dyDescent="0.2">
      <c r="A126" s="7">
        <v>117</v>
      </c>
      <c r="B126" s="12" t="s">
        <v>235</v>
      </c>
      <c r="C126" s="29" t="s">
        <v>236</v>
      </c>
      <c r="D126" s="45">
        <f t="shared" si="3"/>
        <v>11196</v>
      </c>
      <c r="E126" s="45">
        <v>11196</v>
      </c>
      <c r="F126" s="45">
        <v>0</v>
      </c>
      <c r="G126" s="45">
        <v>0</v>
      </c>
      <c r="H126" s="45">
        <v>0</v>
      </c>
      <c r="I126" s="45">
        <v>0</v>
      </c>
    </row>
    <row r="127" spans="1:9" x14ac:dyDescent="0.2">
      <c r="A127" s="7">
        <v>118</v>
      </c>
      <c r="B127" s="12" t="s">
        <v>237</v>
      </c>
      <c r="C127" s="29" t="s">
        <v>238</v>
      </c>
      <c r="D127" s="45">
        <f t="shared" si="3"/>
        <v>0</v>
      </c>
      <c r="E127" s="45"/>
      <c r="F127" s="45"/>
      <c r="G127" s="45"/>
      <c r="H127" s="45"/>
      <c r="I127" s="45"/>
    </row>
    <row r="128" spans="1:9" ht="12.75" customHeight="1" x14ac:dyDescent="0.2">
      <c r="A128" s="7">
        <v>119</v>
      </c>
      <c r="B128" s="12" t="s">
        <v>239</v>
      </c>
      <c r="C128" s="29" t="s">
        <v>240</v>
      </c>
      <c r="D128" s="45">
        <f t="shared" si="3"/>
        <v>0</v>
      </c>
      <c r="E128" s="45"/>
      <c r="F128" s="45"/>
      <c r="G128" s="45"/>
      <c r="H128" s="45"/>
      <c r="I128" s="45"/>
    </row>
    <row r="129" spans="1:9" x14ac:dyDescent="0.2">
      <c r="A129" s="7">
        <v>120</v>
      </c>
      <c r="B129" s="22" t="s">
        <v>241</v>
      </c>
      <c r="C129" s="35" t="s">
        <v>242</v>
      </c>
      <c r="D129" s="45">
        <f t="shared" si="3"/>
        <v>0</v>
      </c>
      <c r="E129" s="45"/>
      <c r="F129" s="45"/>
      <c r="G129" s="45"/>
      <c r="H129" s="45"/>
      <c r="I129" s="45"/>
    </row>
    <row r="130" spans="1:9" x14ac:dyDescent="0.2">
      <c r="A130" s="7">
        <v>121</v>
      </c>
      <c r="B130" s="11" t="s">
        <v>243</v>
      </c>
      <c r="C130" s="30" t="s">
        <v>244</v>
      </c>
      <c r="D130" s="45">
        <f t="shared" si="3"/>
        <v>0</v>
      </c>
      <c r="E130" s="45"/>
      <c r="F130" s="45"/>
      <c r="G130" s="45"/>
      <c r="H130" s="45"/>
      <c r="I130" s="45"/>
    </row>
    <row r="131" spans="1:9" x14ac:dyDescent="0.2">
      <c r="A131" s="7">
        <v>122</v>
      </c>
      <c r="B131" s="12" t="s">
        <v>245</v>
      </c>
      <c r="C131" s="29" t="s">
        <v>246</v>
      </c>
      <c r="D131" s="45">
        <f t="shared" si="3"/>
        <v>22722</v>
      </c>
      <c r="E131" s="45">
        <v>22722</v>
      </c>
      <c r="F131" s="45">
        <v>0</v>
      </c>
      <c r="G131" s="45">
        <v>0</v>
      </c>
      <c r="H131" s="45">
        <v>0</v>
      </c>
      <c r="I131" s="45">
        <v>0</v>
      </c>
    </row>
    <row r="132" spans="1:9" x14ac:dyDescent="0.2">
      <c r="A132" s="7">
        <v>123</v>
      </c>
      <c r="B132" s="8" t="s">
        <v>247</v>
      </c>
      <c r="C132" s="36" t="s">
        <v>248</v>
      </c>
      <c r="D132" s="45">
        <f t="shared" si="3"/>
        <v>0</v>
      </c>
      <c r="E132" s="45"/>
      <c r="F132" s="45"/>
      <c r="G132" s="45"/>
      <c r="H132" s="45"/>
      <c r="I132" s="45"/>
    </row>
    <row r="133" spans="1:9" ht="24" x14ac:dyDescent="0.2">
      <c r="A133" s="7">
        <v>124</v>
      </c>
      <c r="B133" s="12" t="s">
        <v>249</v>
      </c>
      <c r="C133" s="29" t="s">
        <v>250</v>
      </c>
      <c r="D133" s="45">
        <f t="shared" si="3"/>
        <v>0</v>
      </c>
      <c r="E133" s="45"/>
      <c r="F133" s="45"/>
      <c r="G133" s="45"/>
      <c r="H133" s="45"/>
      <c r="I133" s="45"/>
    </row>
    <row r="134" spans="1:9" ht="21.75" customHeight="1" x14ac:dyDescent="0.2">
      <c r="A134" s="7">
        <v>125</v>
      </c>
      <c r="B134" s="12" t="s">
        <v>251</v>
      </c>
      <c r="C134" s="29" t="s">
        <v>252</v>
      </c>
      <c r="D134" s="45">
        <f t="shared" si="3"/>
        <v>0</v>
      </c>
      <c r="E134" s="45"/>
      <c r="F134" s="45"/>
      <c r="G134" s="45"/>
      <c r="H134" s="45"/>
      <c r="I134" s="45"/>
    </row>
    <row r="135" spans="1:9" x14ac:dyDescent="0.2">
      <c r="A135" s="7">
        <v>126</v>
      </c>
      <c r="B135" s="11" t="s">
        <v>253</v>
      </c>
      <c r="C135" s="29" t="s">
        <v>254</v>
      </c>
      <c r="D135" s="45">
        <f t="shared" si="3"/>
        <v>81449</v>
      </c>
      <c r="E135" s="45">
        <v>81449</v>
      </c>
      <c r="F135" s="45">
        <v>23069</v>
      </c>
      <c r="G135" s="45">
        <v>0</v>
      </c>
      <c r="H135" s="45">
        <v>0</v>
      </c>
      <c r="I135" s="45">
        <v>0</v>
      </c>
    </row>
    <row r="136" spans="1:9" x14ac:dyDescent="0.2">
      <c r="A136" s="7">
        <v>127</v>
      </c>
      <c r="B136" s="14" t="s">
        <v>255</v>
      </c>
      <c r="C136" s="31" t="s">
        <v>256</v>
      </c>
      <c r="D136" s="45">
        <f t="shared" si="3"/>
        <v>0</v>
      </c>
      <c r="E136" s="45"/>
      <c r="F136" s="45"/>
      <c r="G136" s="45"/>
      <c r="H136" s="45"/>
      <c r="I136" s="45"/>
    </row>
    <row r="137" spans="1:9" x14ac:dyDescent="0.2">
      <c r="A137" s="7">
        <v>128</v>
      </c>
      <c r="B137" s="12" t="s">
        <v>257</v>
      </c>
      <c r="C137" s="29" t="s">
        <v>258</v>
      </c>
      <c r="D137" s="45">
        <f t="shared" si="3"/>
        <v>0</v>
      </c>
      <c r="E137" s="45"/>
      <c r="F137" s="45"/>
      <c r="G137" s="45"/>
      <c r="H137" s="45"/>
      <c r="I137" s="45"/>
    </row>
    <row r="138" spans="1:9" ht="24" customHeight="1" x14ac:dyDescent="0.2">
      <c r="A138" s="7">
        <v>129</v>
      </c>
      <c r="B138" s="8" t="s">
        <v>259</v>
      </c>
      <c r="C138" s="30" t="s">
        <v>260</v>
      </c>
      <c r="D138" s="45">
        <f t="shared" si="3"/>
        <v>0</v>
      </c>
      <c r="E138" s="45"/>
      <c r="F138" s="45"/>
      <c r="G138" s="45"/>
      <c r="H138" s="45"/>
      <c r="I138" s="45"/>
    </row>
    <row r="139" spans="1:9" x14ac:dyDescent="0.2">
      <c r="A139" s="7">
        <v>130</v>
      </c>
      <c r="B139" s="11" t="s">
        <v>261</v>
      </c>
      <c r="C139" s="30" t="s">
        <v>262</v>
      </c>
      <c r="D139" s="45">
        <f t="shared" ref="D139:D157" si="4">E139+G139+I139</f>
        <v>22722</v>
      </c>
      <c r="E139" s="45">
        <v>22722</v>
      </c>
      <c r="F139" s="45">
        <v>0</v>
      </c>
      <c r="G139" s="45">
        <v>0</v>
      </c>
      <c r="H139" s="45">
        <v>0</v>
      </c>
      <c r="I139" s="45">
        <v>0</v>
      </c>
    </row>
    <row r="140" spans="1:9" x14ac:dyDescent="0.2">
      <c r="A140" s="7">
        <v>131</v>
      </c>
      <c r="B140" s="12" t="s">
        <v>263</v>
      </c>
      <c r="C140" s="29" t="s">
        <v>264</v>
      </c>
      <c r="D140" s="45">
        <f t="shared" si="4"/>
        <v>0</v>
      </c>
      <c r="E140" s="45"/>
      <c r="F140" s="45"/>
      <c r="G140" s="45"/>
      <c r="H140" s="45"/>
      <c r="I140" s="45"/>
    </row>
    <row r="141" spans="1:9" x14ac:dyDescent="0.2">
      <c r="A141" s="7">
        <v>132</v>
      </c>
      <c r="B141" s="12" t="s">
        <v>265</v>
      </c>
      <c r="C141" s="29" t="s">
        <v>266</v>
      </c>
      <c r="D141" s="45">
        <f t="shared" si="4"/>
        <v>0</v>
      </c>
      <c r="E141" s="45"/>
      <c r="F141" s="45"/>
      <c r="G141" s="45"/>
      <c r="H141" s="45"/>
      <c r="I141" s="45"/>
    </row>
    <row r="142" spans="1:9" ht="13.5" customHeight="1" x14ac:dyDescent="0.2">
      <c r="A142" s="7">
        <v>133</v>
      </c>
      <c r="B142" s="12" t="s">
        <v>267</v>
      </c>
      <c r="C142" s="29" t="s">
        <v>268</v>
      </c>
      <c r="D142" s="45">
        <f t="shared" si="4"/>
        <v>0</v>
      </c>
      <c r="E142" s="45"/>
      <c r="F142" s="45"/>
      <c r="G142" s="45"/>
      <c r="H142" s="45"/>
      <c r="I142" s="45"/>
    </row>
    <row r="143" spans="1:9" x14ac:dyDescent="0.2">
      <c r="A143" s="7">
        <v>134</v>
      </c>
      <c r="B143" s="12" t="s">
        <v>269</v>
      </c>
      <c r="C143" s="29" t="s">
        <v>270</v>
      </c>
      <c r="D143" s="45">
        <f t="shared" si="4"/>
        <v>0</v>
      </c>
      <c r="E143" s="45"/>
      <c r="F143" s="45"/>
      <c r="G143" s="45"/>
      <c r="H143" s="45"/>
      <c r="I143" s="45"/>
    </row>
    <row r="144" spans="1:9" x14ac:dyDescent="0.2">
      <c r="A144" s="7">
        <v>135</v>
      </c>
      <c r="B144" s="12" t="s">
        <v>271</v>
      </c>
      <c r="C144" s="29" t="s">
        <v>272</v>
      </c>
      <c r="D144" s="45">
        <f t="shared" si="4"/>
        <v>0</v>
      </c>
      <c r="E144" s="45"/>
      <c r="F144" s="45"/>
      <c r="G144" s="45"/>
      <c r="H144" s="45"/>
      <c r="I144" s="45"/>
    </row>
    <row r="145" spans="1:9" x14ac:dyDescent="0.2">
      <c r="A145" s="7">
        <v>136</v>
      </c>
      <c r="B145" s="8" t="s">
        <v>273</v>
      </c>
      <c r="C145" s="30" t="s">
        <v>274</v>
      </c>
      <c r="D145" s="45">
        <f t="shared" si="4"/>
        <v>5739997</v>
      </c>
      <c r="E145" s="45">
        <v>5739997</v>
      </c>
      <c r="F145" s="45">
        <v>0</v>
      </c>
      <c r="G145" s="45">
        <v>0</v>
      </c>
      <c r="H145" s="45">
        <v>0</v>
      </c>
      <c r="I145" s="45">
        <v>0</v>
      </c>
    </row>
    <row r="146" spans="1:9" ht="10.5" customHeight="1" x14ac:dyDescent="0.2">
      <c r="A146" s="7">
        <v>137</v>
      </c>
      <c r="B146" s="12" t="s">
        <v>275</v>
      </c>
      <c r="C146" s="29" t="s">
        <v>276</v>
      </c>
      <c r="D146" s="45">
        <f t="shared" si="4"/>
        <v>17356743</v>
      </c>
      <c r="E146" s="45">
        <v>17356743</v>
      </c>
      <c r="F146" s="45">
        <v>0</v>
      </c>
      <c r="G146" s="45">
        <v>0</v>
      </c>
      <c r="H146" s="45">
        <v>0</v>
      </c>
      <c r="I146" s="45">
        <v>0</v>
      </c>
    </row>
    <row r="147" spans="1:9" x14ac:dyDescent="0.2">
      <c r="A147" s="7">
        <v>138</v>
      </c>
      <c r="B147" s="8" t="s">
        <v>277</v>
      </c>
      <c r="C147" s="29" t="s">
        <v>278</v>
      </c>
      <c r="D147" s="45">
        <f t="shared" si="4"/>
        <v>35567318</v>
      </c>
      <c r="E147" s="45">
        <v>35567318</v>
      </c>
      <c r="F147" s="45">
        <v>0</v>
      </c>
      <c r="G147" s="45">
        <v>0</v>
      </c>
      <c r="H147" s="45">
        <v>0</v>
      </c>
      <c r="I147" s="45">
        <v>0</v>
      </c>
    </row>
    <row r="148" spans="1:9" x14ac:dyDescent="0.2">
      <c r="A148" s="7">
        <v>139</v>
      </c>
      <c r="B148" s="14" t="s">
        <v>279</v>
      </c>
      <c r="C148" s="31" t="s">
        <v>280</v>
      </c>
      <c r="D148" s="45">
        <f t="shared" si="4"/>
        <v>49502499</v>
      </c>
      <c r="E148" s="45">
        <v>49502499</v>
      </c>
      <c r="F148" s="45">
        <v>0</v>
      </c>
      <c r="G148" s="45">
        <v>0</v>
      </c>
      <c r="H148" s="45">
        <v>0</v>
      </c>
      <c r="I148" s="45">
        <v>0</v>
      </c>
    </row>
    <row r="149" spans="1:9" x14ac:dyDescent="0.2">
      <c r="A149" s="7">
        <v>140</v>
      </c>
      <c r="B149" s="12" t="s">
        <v>281</v>
      </c>
      <c r="C149" s="29" t="s">
        <v>282</v>
      </c>
      <c r="D149" s="45">
        <f t="shared" si="4"/>
        <v>0</v>
      </c>
      <c r="E149" s="45"/>
      <c r="F149" s="45"/>
      <c r="G149" s="45"/>
      <c r="H149" s="45"/>
      <c r="I149" s="45"/>
    </row>
    <row r="150" spans="1:9" x14ac:dyDescent="0.2">
      <c r="A150" s="7">
        <v>141</v>
      </c>
      <c r="B150" s="12" t="s">
        <v>283</v>
      </c>
      <c r="C150" s="29" t="s">
        <v>284</v>
      </c>
      <c r="D150" s="45">
        <f t="shared" si="4"/>
        <v>27355739</v>
      </c>
      <c r="E150" s="45">
        <v>27355739</v>
      </c>
      <c r="F150" s="45">
        <v>0</v>
      </c>
      <c r="G150" s="45">
        <v>0</v>
      </c>
      <c r="H150" s="45">
        <v>0</v>
      </c>
      <c r="I150" s="45">
        <v>0</v>
      </c>
    </row>
    <row r="151" spans="1:9" x14ac:dyDescent="0.2">
      <c r="A151" s="7">
        <v>142</v>
      </c>
      <c r="B151" s="12" t="s">
        <v>285</v>
      </c>
      <c r="C151" s="29" t="s">
        <v>286</v>
      </c>
      <c r="D151" s="45">
        <f t="shared" si="4"/>
        <v>0</v>
      </c>
      <c r="E151" s="45"/>
      <c r="F151" s="45"/>
      <c r="G151" s="45"/>
      <c r="H151" s="45"/>
      <c r="I151" s="45"/>
    </row>
    <row r="152" spans="1:9" x14ac:dyDescent="0.2">
      <c r="A152" s="7">
        <v>143</v>
      </c>
      <c r="B152" s="14" t="s">
        <v>287</v>
      </c>
      <c r="C152" s="31" t="s">
        <v>288</v>
      </c>
      <c r="D152" s="45">
        <f t="shared" si="4"/>
        <v>0</v>
      </c>
      <c r="E152" s="45"/>
      <c r="F152" s="45"/>
      <c r="G152" s="45"/>
      <c r="H152" s="45"/>
      <c r="I152" s="45"/>
    </row>
    <row r="153" spans="1:9" x14ac:dyDescent="0.2">
      <c r="A153" s="7">
        <v>144</v>
      </c>
      <c r="B153" s="11" t="s">
        <v>289</v>
      </c>
      <c r="C153" s="31" t="s">
        <v>290</v>
      </c>
      <c r="D153" s="45">
        <f t="shared" si="4"/>
        <v>207433188</v>
      </c>
      <c r="E153" s="45">
        <v>17221535</v>
      </c>
      <c r="F153" s="45">
        <v>0</v>
      </c>
      <c r="G153" s="45">
        <v>54086205</v>
      </c>
      <c r="H153" s="45">
        <v>23672408</v>
      </c>
      <c r="I153" s="45">
        <v>136125448</v>
      </c>
    </row>
    <row r="154" spans="1:9" x14ac:dyDescent="0.2">
      <c r="A154" s="7">
        <v>145</v>
      </c>
      <c r="B154" s="12" t="s">
        <v>291</v>
      </c>
      <c r="C154" s="29" t="s">
        <v>292</v>
      </c>
      <c r="D154" s="45">
        <f t="shared" si="4"/>
        <v>0</v>
      </c>
      <c r="E154" s="45"/>
      <c r="F154" s="45"/>
      <c r="G154" s="45"/>
      <c r="H154" s="45"/>
      <c r="I154" s="45"/>
    </row>
    <row r="155" spans="1:9" x14ac:dyDescent="0.2">
      <c r="A155" s="7">
        <v>146</v>
      </c>
      <c r="B155" s="8" t="s">
        <v>293</v>
      </c>
      <c r="C155" s="30" t="s">
        <v>294</v>
      </c>
      <c r="D155" s="45">
        <f t="shared" si="4"/>
        <v>34099111</v>
      </c>
      <c r="E155" s="45">
        <v>34099111</v>
      </c>
      <c r="F155" s="45">
        <v>34099111</v>
      </c>
      <c r="G155" s="45">
        <v>0</v>
      </c>
      <c r="H155" s="45">
        <v>0</v>
      </c>
      <c r="I155" s="45">
        <v>0</v>
      </c>
    </row>
    <row r="156" spans="1:9" x14ac:dyDescent="0.2">
      <c r="A156" s="7">
        <v>147</v>
      </c>
      <c r="B156" s="8" t="s">
        <v>295</v>
      </c>
      <c r="C156" s="30" t="s">
        <v>296</v>
      </c>
      <c r="D156" s="45">
        <f t="shared" si="4"/>
        <v>496524.6</v>
      </c>
      <c r="E156" s="45">
        <v>496524.6</v>
      </c>
      <c r="F156" s="45">
        <v>0</v>
      </c>
      <c r="G156" s="45">
        <v>0</v>
      </c>
      <c r="H156" s="45">
        <v>0</v>
      </c>
      <c r="I156" s="45">
        <v>0</v>
      </c>
    </row>
    <row r="157" spans="1:9" ht="12.75" x14ac:dyDescent="0.2">
      <c r="A157" s="7">
        <v>148</v>
      </c>
      <c r="B157" s="25" t="s">
        <v>297</v>
      </c>
      <c r="C157" s="26" t="s">
        <v>298</v>
      </c>
      <c r="D157" s="45">
        <f t="shared" si="4"/>
        <v>0</v>
      </c>
      <c r="E157" s="45"/>
      <c r="F157" s="45"/>
      <c r="G157" s="45"/>
      <c r="H157" s="45"/>
      <c r="I157" s="45"/>
    </row>
  </sheetData>
  <mergeCells count="12">
    <mergeCell ref="A9:C9"/>
    <mergeCell ref="A2:I2"/>
    <mergeCell ref="A4:A6"/>
    <mergeCell ref="B4:B6"/>
    <mergeCell ref="C4:C6"/>
    <mergeCell ref="D4:I4"/>
    <mergeCell ref="D5:D6"/>
    <mergeCell ref="E5:F5"/>
    <mergeCell ref="G5:H5"/>
    <mergeCell ref="I5:I6"/>
    <mergeCell ref="A7:C7"/>
    <mergeCell ref="A8:C8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8"/>
  <sheetViews>
    <sheetView zoomScale="110" zoomScaleNormal="11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I29" sqref="I29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4.5703125" style="2" customWidth="1"/>
    <col min="4" max="4" width="12" style="61" customWidth="1"/>
    <col min="5" max="11" width="11" style="3" customWidth="1"/>
    <col min="12" max="16384" width="9.140625" style="3"/>
  </cols>
  <sheetData>
    <row r="2" spans="1:11" ht="30" customHeight="1" x14ac:dyDescent="0.2">
      <c r="A2" s="247" t="s">
        <v>343</v>
      </c>
      <c r="B2" s="247"/>
      <c r="C2" s="247"/>
      <c r="D2" s="248"/>
      <c r="E2" s="248"/>
      <c r="F2" s="248"/>
      <c r="G2" s="248"/>
      <c r="H2" s="248"/>
      <c r="I2" s="248"/>
      <c r="J2" s="248"/>
      <c r="K2" s="248"/>
    </row>
    <row r="3" spans="1:11" x14ac:dyDescent="0.2">
      <c r="C3" s="4"/>
      <c r="D3" s="56"/>
      <c r="K3" s="3" t="s">
        <v>327</v>
      </c>
    </row>
    <row r="4" spans="1:11" s="5" customFormat="1" ht="24.75" customHeight="1" x14ac:dyDescent="0.2">
      <c r="A4" s="205" t="s">
        <v>0</v>
      </c>
      <c r="B4" s="205" t="s">
        <v>1</v>
      </c>
      <c r="C4" s="205" t="s">
        <v>2</v>
      </c>
      <c r="D4" s="249" t="s">
        <v>300</v>
      </c>
      <c r="E4" s="251" t="s">
        <v>301</v>
      </c>
      <c r="F4" s="251"/>
      <c r="G4" s="251"/>
      <c r="H4" s="251"/>
      <c r="I4" s="251"/>
      <c r="J4" s="251"/>
      <c r="K4" s="251"/>
    </row>
    <row r="5" spans="1:11" ht="51.75" customHeight="1" x14ac:dyDescent="0.2">
      <c r="A5" s="206"/>
      <c r="B5" s="206"/>
      <c r="C5" s="206"/>
      <c r="D5" s="250"/>
      <c r="E5" s="38" t="s">
        <v>302</v>
      </c>
      <c r="F5" s="38" t="s">
        <v>303</v>
      </c>
      <c r="G5" s="37" t="s">
        <v>304</v>
      </c>
      <c r="H5" s="37" t="s">
        <v>305</v>
      </c>
      <c r="I5" s="37" t="s">
        <v>306</v>
      </c>
      <c r="J5" s="37" t="s">
        <v>307</v>
      </c>
      <c r="K5" s="37" t="s">
        <v>308</v>
      </c>
    </row>
    <row r="6" spans="1:11" ht="12.75" customHeight="1" x14ac:dyDescent="0.2">
      <c r="A6" s="231" t="s">
        <v>300</v>
      </c>
      <c r="B6" s="231"/>
      <c r="C6" s="231"/>
      <c r="D6" s="79">
        <f>D7+D8</f>
        <v>1768796866</v>
      </c>
      <c r="E6" s="79">
        <f t="shared" ref="E6:K6" si="0">E7+E8</f>
        <v>473553293</v>
      </c>
      <c r="F6" s="79">
        <f t="shared" si="0"/>
        <v>231444342</v>
      </c>
      <c r="G6" s="79">
        <f t="shared" si="0"/>
        <v>350490510</v>
      </c>
      <c r="H6" s="79">
        <f t="shared" si="0"/>
        <v>204382786</v>
      </c>
      <c r="I6" s="79">
        <f t="shared" si="0"/>
        <v>134608572</v>
      </c>
      <c r="J6" s="79">
        <f t="shared" si="0"/>
        <v>51908974</v>
      </c>
      <c r="K6" s="79">
        <f t="shared" si="0"/>
        <v>322408389</v>
      </c>
    </row>
    <row r="7" spans="1:11" ht="12.75" customHeight="1" x14ac:dyDescent="0.2">
      <c r="A7" s="227" t="s">
        <v>299</v>
      </c>
      <c r="B7" s="228"/>
      <c r="C7" s="229"/>
      <c r="D7" s="77">
        <f>E7+F7+G7+H7+I7+J7+K7</f>
        <v>15468668</v>
      </c>
      <c r="E7" s="75">
        <v>1034459</v>
      </c>
      <c r="F7" s="75">
        <v>14426493</v>
      </c>
      <c r="G7" s="78">
        <v>6773</v>
      </c>
      <c r="H7" s="103">
        <v>0</v>
      </c>
      <c r="I7" s="103">
        <v>12</v>
      </c>
      <c r="J7" s="103">
        <v>48</v>
      </c>
      <c r="K7" s="103">
        <v>883</v>
      </c>
    </row>
    <row r="8" spans="1:11" ht="12.75" customHeight="1" x14ac:dyDescent="0.2">
      <c r="A8" s="227" t="s">
        <v>364</v>
      </c>
      <c r="B8" s="228"/>
      <c r="C8" s="229"/>
      <c r="D8" s="80">
        <f>SUM(D9:D156)</f>
        <v>1753328198</v>
      </c>
      <c r="E8" s="79">
        <f t="shared" ref="E8:K8" si="1">SUM(E9:E156)</f>
        <v>472518834</v>
      </c>
      <c r="F8" s="79">
        <f t="shared" si="1"/>
        <v>217017849</v>
      </c>
      <c r="G8" s="79">
        <f t="shared" si="1"/>
        <v>350483737</v>
      </c>
      <c r="H8" s="79">
        <f t="shared" si="1"/>
        <v>204382786</v>
      </c>
      <c r="I8" s="79">
        <f t="shared" si="1"/>
        <v>134608560</v>
      </c>
      <c r="J8" s="79">
        <f t="shared" si="1"/>
        <v>51908926</v>
      </c>
      <c r="K8" s="79">
        <f t="shared" si="1"/>
        <v>322407506</v>
      </c>
    </row>
    <row r="9" spans="1:11" ht="12" customHeight="1" x14ac:dyDescent="0.2">
      <c r="A9" s="7">
        <v>1</v>
      </c>
      <c r="B9" s="8" t="s">
        <v>3</v>
      </c>
      <c r="C9" s="9" t="s">
        <v>4</v>
      </c>
      <c r="D9" s="81">
        <f t="shared" ref="D9:D40" si="2">E9+F9+G9+H9+I9+J9+K9</f>
        <v>2045234</v>
      </c>
      <c r="E9" s="10">
        <v>0</v>
      </c>
      <c r="F9" s="10">
        <v>0</v>
      </c>
      <c r="G9" s="10">
        <v>1372614</v>
      </c>
      <c r="H9" s="10">
        <v>672620</v>
      </c>
      <c r="I9" s="10">
        <v>0</v>
      </c>
      <c r="J9" s="10"/>
      <c r="K9" s="10">
        <v>0</v>
      </c>
    </row>
    <row r="10" spans="1:11" x14ac:dyDescent="0.2">
      <c r="A10" s="7">
        <v>2</v>
      </c>
      <c r="B10" s="11" t="s">
        <v>5</v>
      </c>
      <c r="C10" s="9" t="s">
        <v>6</v>
      </c>
      <c r="D10" s="81">
        <f t="shared" si="2"/>
        <v>2542649</v>
      </c>
      <c r="E10" s="10">
        <v>0</v>
      </c>
      <c r="F10" s="10">
        <v>0</v>
      </c>
      <c r="G10" s="10">
        <v>1656235</v>
      </c>
      <c r="H10" s="10">
        <v>886414</v>
      </c>
      <c r="I10" s="10">
        <v>0</v>
      </c>
      <c r="J10" s="10"/>
      <c r="K10" s="10">
        <v>0</v>
      </c>
    </row>
    <row r="11" spans="1:11" x14ac:dyDescent="0.2">
      <c r="A11" s="7">
        <v>3</v>
      </c>
      <c r="B11" s="12" t="s">
        <v>7</v>
      </c>
      <c r="C11" s="13" t="s">
        <v>8</v>
      </c>
      <c r="D11" s="82">
        <f t="shared" si="2"/>
        <v>16286455</v>
      </c>
      <c r="E11" s="10">
        <v>6805264</v>
      </c>
      <c r="F11" s="10">
        <v>0</v>
      </c>
      <c r="G11" s="10">
        <v>5192359</v>
      </c>
      <c r="H11" s="10">
        <v>2425627</v>
      </c>
      <c r="I11" s="10">
        <v>1863205</v>
      </c>
      <c r="J11" s="10"/>
      <c r="K11" s="10">
        <v>0</v>
      </c>
    </row>
    <row r="12" spans="1:11" ht="14.25" customHeight="1" x14ac:dyDescent="0.2">
      <c r="A12" s="7">
        <v>4</v>
      </c>
      <c r="B12" s="8" t="s">
        <v>9</v>
      </c>
      <c r="C12" s="9" t="s">
        <v>10</v>
      </c>
      <c r="D12" s="81">
        <f t="shared" si="2"/>
        <v>2151169</v>
      </c>
      <c r="E12" s="10">
        <v>0</v>
      </c>
      <c r="F12" s="10">
        <v>0</v>
      </c>
      <c r="G12" s="10">
        <v>1072439</v>
      </c>
      <c r="H12" s="10">
        <v>1078730</v>
      </c>
      <c r="I12" s="10">
        <v>0</v>
      </c>
      <c r="J12" s="10"/>
      <c r="K12" s="10">
        <v>0</v>
      </c>
    </row>
    <row r="13" spans="1:11" x14ac:dyDescent="0.2">
      <c r="A13" s="7">
        <v>5</v>
      </c>
      <c r="B13" s="8" t="s">
        <v>11</v>
      </c>
      <c r="C13" s="9" t="s">
        <v>12</v>
      </c>
      <c r="D13" s="81">
        <f t="shared" si="2"/>
        <v>2173288</v>
      </c>
      <c r="E13" s="10">
        <v>0</v>
      </c>
      <c r="F13" s="10">
        <v>0</v>
      </c>
      <c r="G13" s="10">
        <v>1251112</v>
      </c>
      <c r="H13" s="10">
        <v>922176</v>
      </c>
      <c r="I13" s="10">
        <v>0</v>
      </c>
      <c r="J13" s="10"/>
      <c r="K13" s="10">
        <v>0</v>
      </c>
    </row>
    <row r="14" spans="1:11" x14ac:dyDescent="0.2">
      <c r="A14" s="7">
        <v>6</v>
      </c>
      <c r="B14" s="12" t="s">
        <v>13</v>
      </c>
      <c r="C14" s="13" t="s">
        <v>14</v>
      </c>
      <c r="D14" s="82">
        <f t="shared" si="2"/>
        <v>50863610</v>
      </c>
      <c r="E14" s="10">
        <v>9321231</v>
      </c>
      <c r="F14" s="10">
        <v>1196536</v>
      </c>
      <c r="G14" s="10">
        <v>8188083</v>
      </c>
      <c r="H14" s="10">
        <v>3820019</v>
      </c>
      <c r="I14" s="10">
        <v>5103013</v>
      </c>
      <c r="J14" s="10"/>
      <c r="K14" s="10">
        <v>23234728</v>
      </c>
    </row>
    <row r="15" spans="1:11" x14ac:dyDescent="0.2">
      <c r="A15" s="7">
        <v>7</v>
      </c>
      <c r="B15" s="14" t="s">
        <v>15</v>
      </c>
      <c r="C15" s="15" t="s">
        <v>16</v>
      </c>
      <c r="D15" s="83">
        <f t="shared" si="2"/>
        <v>21587127</v>
      </c>
      <c r="E15" s="10">
        <v>11283793</v>
      </c>
      <c r="F15" s="10">
        <v>0</v>
      </c>
      <c r="G15" s="10">
        <v>0</v>
      </c>
      <c r="H15" s="10">
        <v>2703456</v>
      </c>
      <c r="I15" s="10">
        <v>0</v>
      </c>
      <c r="J15" s="10"/>
      <c r="K15" s="10">
        <v>7599878</v>
      </c>
    </row>
    <row r="16" spans="1:11" x14ac:dyDescent="0.2">
      <c r="A16" s="7">
        <v>8</v>
      </c>
      <c r="B16" s="12" t="s">
        <v>17</v>
      </c>
      <c r="C16" s="13" t="s">
        <v>18</v>
      </c>
      <c r="D16" s="82">
        <f t="shared" si="2"/>
        <v>84640</v>
      </c>
      <c r="E16" s="10">
        <v>0</v>
      </c>
      <c r="F16" s="10">
        <v>0</v>
      </c>
      <c r="G16" s="10">
        <v>0</v>
      </c>
      <c r="H16" s="10">
        <v>84640</v>
      </c>
      <c r="I16" s="10">
        <v>0</v>
      </c>
      <c r="J16" s="10"/>
      <c r="K16" s="10">
        <v>0</v>
      </c>
    </row>
    <row r="17" spans="1:11" x14ac:dyDescent="0.2">
      <c r="A17" s="7">
        <v>9</v>
      </c>
      <c r="B17" s="12" t="s">
        <v>19</v>
      </c>
      <c r="C17" s="13" t="s">
        <v>20</v>
      </c>
      <c r="D17" s="82">
        <f t="shared" si="2"/>
        <v>2462483</v>
      </c>
      <c r="E17" s="10">
        <v>0</v>
      </c>
      <c r="F17" s="10">
        <v>0</v>
      </c>
      <c r="G17" s="10">
        <v>1687089</v>
      </c>
      <c r="H17" s="10">
        <v>775394</v>
      </c>
      <c r="I17" s="10">
        <v>0</v>
      </c>
      <c r="J17" s="10"/>
      <c r="K17" s="10">
        <v>0</v>
      </c>
    </row>
    <row r="18" spans="1:11" x14ac:dyDescent="0.2">
      <c r="A18" s="7">
        <v>10</v>
      </c>
      <c r="B18" s="12" t="s">
        <v>21</v>
      </c>
      <c r="C18" s="13" t="s">
        <v>22</v>
      </c>
      <c r="D18" s="82">
        <f t="shared" si="2"/>
        <v>2861196</v>
      </c>
      <c r="E18" s="10">
        <v>0</v>
      </c>
      <c r="F18" s="10">
        <v>0</v>
      </c>
      <c r="G18" s="10">
        <v>1886922</v>
      </c>
      <c r="H18" s="10">
        <v>974274</v>
      </c>
      <c r="I18" s="10">
        <v>0</v>
      </c>
      <c r="J18" s="10"/>
      <c r="K18" s="10">
        <v>0</v>
      </c>
    </row>
    <row r="19" spans="1:11" x14ac:dyDescent="0.2">
      <c r="A19" s="7">
        <v>11</v>
      </c>
      <c r="B19" s="12" t="s">
        <v>23</v>
      </c>
      <c r="C19" s="13" t="s">
        <v>24</v>
      </c>
      <c r="D19" s="82">
        <f t="shared" si="2"/>
        <v>2639109</v>
      </c>
      <c r="E19" s="10">
        <v>0</v>
      </c>
      <c r="F19" s="10">
        <v>0</v>
      </c>
      <c r="G19" s="10">
        <v>1837607</v>
      </c>
      <c r="H19" s="10">
        <v>801502</v>
      </c>
      <c r="I19" s="10">
        <v>0</v>
      </c>
      <c r="J19" s="10"/>
      <c r="K19" s="10">
        <v>0</v>
      </c>
    </row>
    <row r="20" spans="1:11" x14ac:dyDescent="0.2">
      <c r="A20" s="7">
        <v>12</v>
      </c>
      <c r="B20" s="12" t="s">
        <v>25</v>
      </c>
      <c r="C20" s="13" t="s">
        <v>26</v>
      </c>
      <c r="D20" s="82">
        <f t="shared" si="2"/>
        <v>4646168</v>
      </c>
      <c r="E20" s="10">
        <v>0</v>
      </c>
      <c r="F20" s="10">
        <v>0</v>
      </c>
      <c r="G20" s="10">
        <v>2939699</v>
      </c>
      <c r="H20" s="10">
        <v>1706469</v>
      </c>
      <c r="I20" s="10">
        <v>0</v>
      </c>
      <c r="J20" s="10"/>
      <c r="K20" s="10">
        <v>0</v>
      </c>
    </row>
    <row r="21" spans="1:11" x14ac:dyDescent="0.2">
      <c r="A21" s="7">
        <v>13</v>
      </c>
      <c r="B21" s="8" t="s">
        <v>27</v>
      </c>
      <c r="C21" s="13" t="s">
        <v>28</v>
      </c>
      <c r="D21" s="82">
        <f t="shared" si="2"/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/>
      <c r="K21" s="10">
        <v>0</v>
      </c>
    </row>
    <row r="22" spans="1:11" x14ac:dyDescent="0.2">
      <c r="A22" s="7">
        <v>14</v>
      </c>
      <c r="B22" s="8" t="s">
        <v>29</v>
      </c>
      <c r="C22" s="9" t="s">
        <v>30</v>
      </c>
      <c r="D22" s="81">
        <f t="shared" si="2"/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/>
      <c r="K22" s="10">
        <v>0</v>
      </c>
    </row>
    <row r="23" spans="1:11" x14ac:dyDescent="0.2">
      <c r="A23" s="7">
        <v>15</v>
      </c>
      <c r="B23" s="12" t="s">
        <v>31</v>
      </c>
      <c r="C23" s="13" t="s">
        <v>32</v>
      </c>
      <c r="D23" s="82">
        <f t="shared" si="2"/>
        <v>1251860</v>
      </c>
      <c r="E23" s="10">
        <v>0</v>
      </c>
      <c r="F23" s="10">
        <v>0</v>
      </c>
      <c r="G23" s="10">
        <v>69479</v>
      </c>
      <c r="H23" s="10">
        <v>1182381</v>
      </c>
      <c r="I23" s="10">
        <v>0</v>
      </c>
      <c r="J23" s="10"/>
      <c r="K23" s="10">
        <v>0</v>
      </c>
    </row>
    <row r="24" spans="1:11" x14ac:dyDescent="0.2">
      <c r="A24" s="7">
        <v>16</v>
      </c>
      <c r="B24" s="12" t="s">
        <v>33</v>
      </c>
      <c r="C24" s="13" t="s">
        <v>34</v>
      </c>
      <c r="D24" s="82">
        <f t="shared" si="2"/>
        <v>1318882</v>
      </c>
      <c r="E24" s="10">
        <v>0</v>
      </c>
      <c r="F24" s="10">
        <v>0</v>
      </c>
      <c r="G24" s="10">
        <v>0</v>
      </c>
      <c r="H24" s="10">
        <v>1318882</v>
      </c>
      <c r="I24" s="10">
        <v>0</v>
      </c>
      <c r="J24" s="10"/>
      <c r="K24" s="10">
        <v>0</v>
      </c>
    </row>
    <row r="25" spans="1:11" x14ac:dyDescent="0.2">
      <c r="A25" s="7">
        <v>17</v>
      </c>
      <c r="B25" s="12" t="s">
        <v>35</v>
      </c>
      <c r="C25" s="13" t="s">
        <v>36</v>
      </c>
      <c r="D25" s="82">
        <f t="shared" si="2"/>
        <v>9888583</v>
      </c>
      <c r="E25" s="10">
        <v>3262419</v>
      </c>
      <c r="F25" s="10">
        <v>0</v>
      </c>
      <c r="G25" s="10">
        <v>4523643</v>
      </c>
      <c r="H25" s="10">
        <v>2102521</v>
      </c>
      <c r="I25" s="10">
        <v>0</v>
      </c>
      <c r="J25" s="10"/>
      <c r="K25" s="10">
        <v>0</v>
      </c>
    </row>
    <row r="26" spans="1:11" x14ac:dyDescent="0.2">
      <c r="A26" s="7">
        <v>18</v>
      </c>
      <c r="B26" s="12" t="s">
        <v>37</v>
      </c>
      <c r="C26" s="13" t="s">
        <v>38</v>
      </c>
      <c r="D26" s="82">
        <f t="shared" si="2"/>
        <v>61054387</v>
      </c>
      <c r="E26" s="10">
        <v>7092319</v>
      </c>
      <c r="F26" s="10">
        <v>7114794</v>
      </c>
      <c r="G26" s="10">
        <v>12665531</v>
      </c>
      <c r="H26" s="10">
        <v>4355167</v>
      </c>
      <c r="I26" s="10">
        <v>2008609</v>
      </c>
      <c r="J26" s="10"/>
      <c r="K26" s="10">
        <v>27817967</v>
      </c>
    </row>
    <row r="27" spans="1:11" x14ac:dyDescent="0.2">
      <c r="A27" s="7">
        <v>19</v>
      </c>
      <c r="B27" s="8" t="s">
        <v>39</v>
      </c>
      <c r="C27" s="9" t="s">
        <v>40</v>
      </c>
      <c r="D27" s="81">
        <f t="shared" si="2"/>
        <v>1016030</v>
      </c>
      <c r="E27" s="10">
        <v>0</v>
      </c>
      <c r="F27" s="10">
        <v>0</v>
      </c>
      <c r="G27" s="10">
        <v>484963</v>
      </c>
      <c r="H27" s="10">
        <v>531067</v>
      </c>
      <c r="I27" s="10">
        <v>0</v>
      </c>
      <c r="J27" s="10"/>
      <c r="K27" s="10">
        <v>0</v>
      </c>
    </row>
    <row r="28" spans="1:11" x14ac:dyDescent="0.2">
      <c r="A28" s="7">
        <v>20</v>
      </c>
      <c r="B28" s="8" t="s">
        <v>41</v>
      </c>
      <c r="C28" s="9" t="s">
        <v>42</v>
      </c>
      <c r="D28" s="81">
        <f t="shared" si="2"/>
        <v>326724</v>
      </c>
      <c r="E28" s="10">
        <v>0</v>
      </c>
      <c r="F28" s="10">
        <v>0</v>
      </c>
      <c r="G28" s="10">
        <v>0</v>
      </c>
      <c r="H28" s="10">
        <v>326724</v>
      </c>
      <c r="I28" s="10">
        <v>0</v>
      </c>
      <c r="J28" s="10"/>
      <c r="K28" s="10">
        <v>0</v>
      </c>
    </row>
    <row r="29" spans="1:11" x14ac:dyDescent="0.2">
      <c r="A29" s="7">
        <v>21</v>
      </c>
      <c r="B29" s="8" t="s">
        <v>43</v>
      </c>
      <c r="C29" s="9" t="s">
        <v>44</v>
      </c>
      <c r="D29" s="81">
        <f t="shared" si="2"/>
        <v>10743183</v>
      </c>
      <c r="E29" s="28">
        <v>1697206</v>
      </c>
      <c r="F29" s="28">
        <v>0</v>
      </c>
      <c r="G29" s="28">
        <v>5856762</v>
      </c>
      <c r="H29" s="28">
        <v>2946875</v>
      </c>
      <c r="I29" s="28">
        <v>242340</v>
      </c>
      <c r="J29" s="28"/>
      <c r="K29" s="28">
        <v>0</v>
      </c>
    </row>
    <row r="30" spans="1:11" x14ac:dyDescent="0.2">
      <c r="A30" s="7">
        <v>22</v>
      </c>
      <c r="B30" s="8" t="s">
        <v>45</v>
      </c>
      <c r="C30" s="9" t="s">
        <v>46</v>
      </c>
      <c r="D30" s="81">
        <f t="shared" si="2"/>
        <v>21075043</v>
      </c>
      <c r="E30" s="10">
        <v>4556464</v>
      </c>
      <c r="F30" s="10">
        <v>0</v>
      </c>
      <c r="G30" s="10">
        <v>8571384</v>
      </c>
      <c r="H30" s="10">
        <v>2581286</v>
      </c>
      <c r="I30" s="10">
        <v>1048011</v>
      </c>
      <c r="J30" s="10"/>
      <c r="K30" s="10">
        <v>4317898</v>
      </c>
    </row>
    <row r="31" spans="1:11" x14ac:dyDescent="0.2">
      <c r="A31" s="7">
        <v>23</v>
      </c>
      <c r="B31" s="12" t="s">
        <v>47</v>
      </c>
      <c r="C31" s="13" t="s">
        <v>48</v>
      </c>
      <c r="D31" s="82">
        <f t="shared" si="2"/>
        <v>1689896</v>
      </c>
      <c r="E31" s="10">
        <v>0</v>
      </c>
      <c r="F31" s="10">
        <v>0</v>
      </c>
      <c r="G31" s="10">
        <v>1114789</v>
      </c>
      <c r="H31" s="10">
        <v>575107</v>
      </c>
      <c r="I31" s="10">
        <v>0</v>
      </c>
      <c r="J31" s="10"/>
      <c r="K31" s="10">
        <v>0</v>
      </c>
    </row>
    <row r="32" spans="1:11" ht="12" customHeight="1" x14ac:dyDescent="0.2">
      <c r="A32" s="7">
        <v>24</v>
      </c>
      <c r="B32" s="12" t="s">
        <v>49</v>
      </c>
      <c r="C32" s="13" t="s">
        <v>50</v>
      </c>
      <c r="D32" s="82">
        <f t="shared" si="2"/>
        <v>9701755</v>
      </c>
      <c r="E32" s="10">
        <v>0</v>
      </c>
      <c r="F32" s="10">
        <v>9701755</v>
      </c>
      <c r="G32" s="10">
        <v>0</v>
      </c>
      <c r="H32" s="10">
        <v>0</v>
      </c>
      <c r="I32" s="10">
        <v>0</v>
      </c>
      <c r="J32" s="10"/>
      <c r="K32" s="10">
        <v>0</v>
      </c>
    </row>
    <row r="33" spans="1:11" ht="24" x14ac:dyDescent="0.2">
      <c r="A33" s="7">
        <v>25</v>
      </c>
      <c r="B33" s="12" t="s">
        <v>51</v>
      </c>
      <c r="C33" s="13" t="s">
        <v>52</v>
      </c>
      <c r="D33" s="82">
        <f t="shared" si="2"/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/>
      <c r="K33" s="10">
        <v>0</v>
      </c>
    </row>
    <row r="34" spans="1:11" x14ac:dyDescent="0.2">
      <c r="A34" s="7">
        <v>26</v>
      </c>
      <c r="B34" s="8" t="s">
        <v>53</v>
      </c>
      <c r="C34" s="15" t="s">
        <v>54</v>
      </c>
      <c r="D34" s="83">
        <f t="shared" si="2"/>
        <v>42443915</v>
      </c>
      <c r="E34" s="10">
        <v>8627075</v>
      </c>
      <c r="F34" s="10">
        <v>8065513</v>
      </c>
      <c r="G34" s="10">
        <v>14147237</v>
      </c>
      <c r="H34" s="10">
        <v>7583136</v>
      </c>
      <c r="I34" s="10">
        <v>4020954</v>
      </c>
      <c r="J34" s="10"/>
      <c r="K34" s="10">
        <v>0</v>
      </c>
    </row>
    <row r="35" spans="1:11" x14ac:dyDescent="0.2">
      <c r="A35" s="7">
        <v>27</v>
      </c>
      <c r="B35" s="12" t="s">
        <v>55</v>
      </c>
      <c r="C35" s="13" t="s">
        <v>56</v>
      </c>
      <c r="D35" s="82">
        <f t="shared" si="2"/>
        <v>67987385</v>
      </c>
      <c r="E35" s="10">
        <v>5027448</v>
      </c>
      <c r="F35" s="10">
        <v>0</v>
      </c>
      <c r="G35" s="10">
        <v>13284251</v>
      </c>
      <c r="H35" s="10">
        <v>9720975</v>
      </c>
      <c r="I35" s="10">
        <v>0</v>
      </c>
      <c r="J35" s="10"/>
      <c r="K35" s="10">
        <v>39954711</v>
      </c>
    </row>
    <row r="36" spans="1:11" ht="24" customHeight="1" x14ac:dyDescent="0.2">
      <c r="A36" s="7">
        <v>28</v>
      </c>
      <c r="B36" s="12" t="s">
        <v>57</v>
      </c>
      <c r="C36" s="13" t="s">
        <v>58</v>
      </c>
      <c r="D36" s="82">
        <f t="shared" si="2"/>
        <v>5333898</v>
      </c>
      <c r="E36" s="10">
        <v>0</v>
      </c>
      <c r="F36" s="10">
        <v>0</v>
      </c>
      <c r="G36" s="10">
        <v>3292608</v>
      </c>
      <c r="H36" s="10">
        <v>2041290</v>
      </c>
      <c r="I36" s="10">
        <v>0</v>
      </c>
      <c r="J36" s="10"/>
      <c r="K36" s="10">
        <v>0</v>
      </c>
    </row>
    <row r="37" spans="1:11" ht="12" customHeight="1" x14ac:dyDescent="0.2">
      <c r="A37" s="7">
        <v>29</v>
      </c>
      <c r="B37" s="8" t="s">
        <v>59</v>
      </c>
      <c r="C37" s="9" t="s">
        <v>60</v>
      </c>
      <c r="D37" s="81">
        <f t="shared" si="2"/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/>
      <c r="K37" s="10">
        <v>0</v>
      </c>
    </row>
    <row r="38" spans="1:11" x14ac:dyDescent="0.2">
      <c r="A38" s="7">
        <v>30</v>
      </c>
      <c r="B38" s="11" t="s">
        <v>61</v>
      </c>
      <c r="C38" s="15" t="s">
        <v>62</v>
      </c>
      <c r="D38" s="83">
        <f t="shared" si="2"/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/>
      <c r="K38" s="10">
        <v>0</v>
      </c>
    </row>
    <row r="39" spans="1:11" ht="24" x14ac:dyDescent="0.2">
      <c r="A39" s="7">
        <v>31</v>
      </c>
      <c r="B39" s="8" t="s">
        <v>63</v>
      </c>
      <c r="C39" s="9" t="s">
        <v>64</v>
      </c>
      <c r="D39" s="81">
        <f t="shared" si="2"/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/>
      <c r="K39" s="10">
        <v>0</v>
      </c>
    </row>
    <row r="40" spans="1:11" x14ac:dyDescent="0.2">
      <c r="A40" s="7">
        <v>32</v>
      </c>
      <c r="B40" s="12" t="s">
        <v>65</v>
      </c>
      <c r="C40" s="13" t="s">
        <v>66</v>
      </c>
      <c r="D40" s="82">
        <f t="shared" si="2"/>
        <v>1185597</v>
      </c>
      <c r="E40" s="10">
        <v>0</v>
      </c>
      <c r="F40" s="10">
        <v>0</v>
      </c>
      <c r="G40" s="10">
        <v>810726</v>
      </c>
      <c r="H40" s="10">
        <v>374871</v>
      </c>
      <c r="I40" s="10">
        <v>0</v>
      </c>
      <c r="J40" s="10"/>
      <c r="K40" s="10">
        <v>0</v>
      </c>
    </row>
    <row r="41" spans="1:11" x14ac:dyDescent="0.2">
      <c r="A41" s="7">
        <v>33</v>
      </c>
      <c r="B41" s="11" t="s">
        <v>67</v>
      </c>
      <c r="C41" s="9" t="s">
        <v>68</v>
      </c>
      <c r="D41" s="81">
        <f t="shared" ref="D41:D72" si="3">E41+F41+G41+H41+I41+J41+K41</f>
        <v>22018335</v>
      </c>
      <c r="E41" s="10">
        <v>6956666</v>
      </c>
      <c r="F41" s="10">
        <v>0</v>
      </c>
      <c r="G41" s="10">
        <v>9571350</v>
      </c>
      <c r="H41" s="10">
        <v>5076721</v>
      </c>
      <c r="I41" s="10">
        <v>413598</v>
      </c>
      <c r="J41" s="10"/>
      <c r="K41" s="10">
        <v>0</v>
      </c>
    </row>
    <row r="42" spans="1:11" x14ac:dyDescent="0.2">
      <c r="A42" s="7">
        <v>34</v>
      </c>
      <c r="B42" s="14" t="s">
        <v>69</v>
      </c>
      <c r="C42" s="15" t="s">
        <v>70</v>
      </c>
      <c r="D42" s="83">
        <f t="shared" si="3"/>
        <v>33226583</v>
      </c>
      <c r="E42" s="28">
        <v>2240695</v>
      </c>
      <c r="F42" s="28">
        <v>0</v>
      </c>
      <c r="G42" s="28">
        <v>13900108</v>
      </c>
      <c r="H42" s="28">
        <v>6422463</v>
      </c>
      <c r="I42" s="28">
        <v>2630953</v>
      </c>
      <c r="J42" s="28"/>
      <c r="K42" s="28">
        <v>8032364</v>
      </c>
    </row>
    <row r="43" spans="1:11" x14ac:dyDescent="0.2">
      <c r="A43" s="7">
        <v>35</v>
      </c>
      <c r="B43" s="8" t="s">
        <v>71</v>
      </c>
      <c r="C43" s="9" t="s">
        <v>72</v>
      </c>
      <c r="D43" s="81">
        <f t="shared" si="3"/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/>
      <c r="K43" s="10">
        <v>0</v>
      </c>
    </row>
    <row r="44" spans="1:11" x14ac:dyDescent="0.2">
      <c r="A44" s="7">
        <v>36</v>
      </c>
      <c r="B44" s="11" t="s">
        <v>73</v>
      </c>
      <c r="C44" s="9" t="s">
        <v>74</v>
      </c>
      <c r="D44" s="81">
        <f t="shared" si="3"/>
        <v>1082004</v>
      </c>
      <c r="E44" s="10">
        <v>0</v>
      </c>
      <c r="F44" s="10">
        <v>0</v>
      </c>
      <c r="G44" s="10">
        <v>170223</v>
      </c>
      <c r="H44" s="10">
        <v>911781</v>
      </c>
      <c r="I44" s="10">
        <v>0</v>
      </c>
      <c r="J44" s="10"/>
      <c r="K44" s="10">
        <v>0</v>
      </c>
    </row>
    <row r="45" spans="1:11" x14ac:dyDescent="0.2">
      <c r="A45" s="7">
        <v>37</v>
      </c>
      <c r="B45" s="12" t="s">
        <v>75</v>
      </c>
      <c r="C45" s="13" t="s">
        <v>76</v>
      </c>
      <c r="D45" s="82">
        <f t="shared" si="3"/>
        <v>10654136</v>
      </c>
      <c r="E45" s="10">
        <v>3622062</v>
      </c>
      <c r="F45" s="10">
        <v>0</v>
      </c>
      <c r="G45" s="10">
        <v>3054295</v>
      </c>
      <c r="H45" s="10">
        <v>3254894</v>
      </c>
      <c r="I45" s="10">
        <v>722885</v>
      </c>
      <c r="J45" s="10"/>
      <c r="K45" s="10">
        <v>0</v>
      </c>
    </row>
    <row r="46" spans="1:11" x14ac:dyDescent="0.2">
      <c r="A46" s="7">
        <v>38</v>
      </c>
      <c r="B46" s="11" t="s">
        <v>77</v>
      </c>
      <c r="C46" s="9" t="s">
        <v>78</v>
      </c>
      <c r="D46" s="81">
        <f t="shared" si="3"/>
        <v>3474054</v>
      </c>
      <c r="E46" s="10">
        <v>0</v>
      </c>
      <c r="F46" s="10">
        <v>0</v>
      </c>
      <c r="G46" s="10">
        <v>2325355</v>
      </c>
      <c r="H46" s="10">
        <v>1148699</v>
      </c>
      <c r="I46" s="10">
        <v>0</v>
      </c>
      <c r="J46" s="10"/>
      <c r="K46" s="10">
        <v>0</v>
      </c>
    </row>
    <row r="47" spans="1:11" x14ac:dyDescent="0.2">
      <c r="A47" s="7">
        <v>39</v>
      </c>
      <c r="B47" s="8" t="s">
        <v>79</v>
      </c>
      <c r="C47" s="9" t="s">
        <v>80</v>
      </c>
      <c r="D47" s="81">
        <f t="shared" si="3"/>
        <v>20689810</v>
      </c>
      <c r="E47" s="28">
        <v>7284326</v>
      </c>
      <c r="F47" s="28">
        <v>0</v>
      </c>
      <c r="G47" s="28">
        <v>6797003</v>
      </c>
      <c r="H47" s="28">
        <v>4350010</v>
      </c>
      <c r="I47" s="28">
        <v>2258471</v>
      </c>
      <c r="J47" s="28"/>
      <c r="K47" s="28">
        <v>0</v>
      </c>
    </row>
    <row r="48" spans="1:11" x14ac:dyDescent="0.2">
      <c r="A48" s="7">
        <v>40</v>
      </c>
      <c r="B48" s="16" t="s">
        <v>81</v>
      </c>
      <c r="C48" s="17" t="s">
        <v>82</v>
      </c>
      <c r="D48" s="84">
        <f t="shared" si="3"/>
        <v>1194343</v>
      </c>
      <c r="E48" s="10">
        <v>0</v>
      </c>
      <c r="F48" s="10">
        <v>0</v>
      </c>
      <c r="G48" s="10">
        <v>1194343</v>
      </c>
      <c r="H48" s="10">
        <v>0</v>
      </c>
      <c r="I48" s="10">
        <v>0</v>
      </c>
      <c r="J48" s="10"/>
      <c r="K48" s="10">
        <v>0</v>
      </c>
    </row>
    <row r="49" spans="1:11" x14ac:dyDescent="0.2">
      <c r="A49" s="7">
        <v>41</v>
      </c>
      <c r="B49" s="8" t="s">
        <v>83</v>
      </c>
      <c r="C49" s="9" t="s">
        <v>84</v>
      </c>
      <c r="D49" s="81">
        <f t="shared" si="3"/>
        <v>666763</v>
      </c>
      <c r="E49" s="10">
        <v>0</v>
      </c>
      <c r="F49" s="10">
        <v>0</v>
      </c>
      <c r="G49" s="10">
        <v>0</v>
      </c>
      <c r="H49" s="10">
        <v>666763</v>
      </c>
      <c r="I49" s="10">
        <v>0</v>
      </c>
      <c r="J49" s="10"/>
      <c r="K49" s="10">
        <v>0</v>
      </c>
    </row>
    <row r="50" spans="1:11" x14ac:dyDescent="0.2">
      <c r="A50" s="7">
        <v>42</v>
      </c>
      <c r="B50" s="14" t="s">
        <v>85</v>
      </c>
      <c r="C50" s="15" t="s">
        <v>86</v>
      </c>
      <c r="D50" s="83">
        <f t="shared" si="3"/>
        <v>2217602</v>
      </c>
      <c r="E50" s="10">
        <v>0</v>
      </c>
      <c r="F50" s="10">
        <v>0</v>
      </c>
      <c r="G50" s="10">
        <v>1051911</v>
      </c>
      <c r="H50" s="10">
        <v>1165691</v>
      </c>
      <c r="I50" s="10">
        <v>0</v>
      </c>
      <c r="J50" s="10"/>
      <c r="K50" s="10">
        <v>0</v>
      </c>
    </row>
    <row r="51" spans="1:11" x14ac:dyDescent="0.2">
      <c r="A51" s="7">
        <v>43</v>
      </c>
      <c r="B51" s="12" t="s">
        <v>87</v>
      </c>
      <c r="C51" s="13" t="s">
        <v>88</v>
      </c>
      <c r="D51" s="82">
        <f t="shared" si="3"/>
        <v>592521</v>
      </c>
      <c r="E51" s="10">
        <v>0</v>
      </c>
      <c r="F51" s="10">
        <v>0</v>
      </c>
      <c r="G51" s="10">
        <v>592521</v>
      </c>
      <c r="H51" s="10">
        <v>0</v>
      </c>
      <c r="I51" s="10">
        <v>0</v>
      </c>
      <c r="J51" s="10"/>
      <c r="K51" s="10">
        <v>0</v>
      </c>
    </row>
    <row r="52" spans="1:11" x14ac:dyDescent="0.2">
      <c r="A52" s="7">
        <v>44</v>
      </c>
      <c r="B52" s="11" t="s">
        <v>89</v>
      </c>
      <c r="C52" s="9" t="s">
        <v>90</v>
      </c>
      <c r="D52" s="81">
        <f t="shared" si="3"/>
        <v>5085432</v>
      </c>
      <c r="E52" s="10">
        <v>755293</v>
      </c>
      <c r="F52" s="10">
        <v>0</v>
      </c>
      <c r="G52" s="10">
        <v>1643564</v>
      </c>
      <c r="H52" s="10">
        <v>850611</v>
      </c>
      <c r="I52" s="10">
        <v>530795</v>
      </c>
      <c r="J52" s="10"/>
      <c r="K52" s="10">
        <v>1305169</v>
      </c>
    </row>
    <row r="53" spans="1:11" x14ac:dyDescent="0.2">
      <c r="A53" s="7">
        <v>45</v>
      </c>
      <c r="B53" s="12" t="s">
        <v>91</v>
      </c>
      <c r="C53" s="13" t="s">
        <v>92</v>
      </c>
      <c r="D53" s="82">
        <f t="shared" si="3"/>
        <v>22016109</v>
      </c>
      <c r="E53" s="10">
        <v>5064646</v>
      </c>
      <c r="F53" s="10">
        <v>0</v>
      </c>
      <c r="G53" s="10">
        <v>8875482</v>
      </c>
      <c r="H53" s="10">
        <v>5452690</v>
      </c>
      <c r="I53" s="10">
        <v>2623291</v>
      </c>
      <c r="J53" s="10"/>
      <c r="K53" s="10">
        <v>0</v>
      </c>
    </row>
    <row r="54" spans="1:11" x14ac:dyDescent="0.2">
      <c r="A54" s="7">
        <v>46</v>
      </c>
      <c r="B54" s="8" t="s">
        <v>93</v>
      </c>
      <c r="C54" s="9" t="s">
        <v>94</v>
      </c>
      <c r="D54" s="81">
        <f t="shared" si="3"/>
        <v>1051221</v>
      </c>
      <c r="E54" s="10">
        <v>0</v>
      </c>
      <c r="F54" s="10">
        <v>0</v>
      </c>
      <c r="G54" s="10">
        <v>0</v>
      </c>
      <c r="H54" s="10">
        <v>1051221</v>
      </c>
      <c r="I54" s="10">
        <v>0</v>
      </c>
      <c r="J54" s="10"/>
      <c r="K54" s="10">
        <v>0</v>
      </c>
    </row>
    <row r="55" spans="1:11" ht="10.5" customHeight="1" x14ac:dyDescent="0.2">
      <c r="A55" s="7">
        <v>47</v>
      </c>
      <c r="B55" s="8" t="s">
        <v>95</v>
      </c>
      <c r="C55" s="9" t="s">
        <v>96</v>
      </c>
      <c r="D55" s="81">
        <f t="shared" si="3"/>
        <v>19282828</v>
      </c>
      <c r="E55" s="10">
        <v>3230993</v>
      </c>
      <c r="F55" s="10">
        <v>0</v>
      </c>
      <c r="G55" s="10">
        <v>8707840</v>
      </c>
      <c r="H55" s="10">
        <v>3602075</v>
      </c>
      <c r="I55" s="10">
        <v>3741920</v>
      </c>
      <c r="J55" s="10"/>
      <c r="K55" s="10">
        <v>0</v>
      </c>
    </row>
    <row r="56" spans="1:11" x14ac:dyDescent="0.2">
      <c r="A56" s="7">
        <v>48</v>
      </c>
      <c r="B56" s="18" t="s">
        <v>97</v>
      </c>
      <c r="C56" s="19" t="s">
        <v>98</v>
      </c>
      <c r="D56" s="85">
        <f t="shared" si="3"/>
        <v>2304920</v>
      </c>
      <c r="E56" s="10">
        <v>0</v>
      </c>
      <c r="F56" s="10">
        <v>0</v>
      </c>
      <c r="G56" s="10">
        <v>1554971</v>
      </c>
      <c r="H56" s="10">
        <v>749949</v>
      </c>
      <c r="I56" s="10">
        <v>0</v>
      </c>
      <c r="J56" s="10"/>
      <c r="K56" s="10">
        <v>0</v>
      </c>
    </row>
    <row r="57" spans="1:11" x14ac:dyDescent="0.2">
      <c r="A57" s="7">
        <v>49</v>
      </c>
      <c r="B57" s="12" t="s">
        <v>99</v>
      </c>
      <c r="C57" s="13" t="s">
        <v>100</v>
      </c>
      <c r="D57" s="82">
        <f t="shared" si="3"/>
        <v>2245593</v>
      </c>
      <c r="E57" s="10">
        <v>0</v>
      </c>
      <c r="F57" s="10">
        <v>0</v>
      </c>
      <c r="G57" s="10">
        <v>1012309</v>
      </c>
      <c r="H57" s="10">
        <v>1233284</v>
      </c>
      <c r="I57" s="10">
        <v>0</v>
      </c>
      <c r="J57" s="10"/>
      <c r="K57" s="10">
        <v>0</v>
      </c>
    </row>
    <row r="58" spans="1:11" x14ac:dyDescent="0.2">
      <c r="A58" s="7">
        <v>50</v>
      </c>
      <c r="B58" s="11" t="s">
        <v>101</v>
      </c>
      <c r="C58" s="9" t="s">
        <v>102</v>
      </c>
      <c r="D58" s="81">
        <f t="shared" si="3"/>
        <v>5622114</v>
      </c>
      <c r="E58" s="10">
        <v>0</v>
      </c>
      <c r="F58" s="10">
        <v>0</v>
      </c>
      <c r="G58" s="10">
        <v>3366534</v>
      </c>
      <c r="H58" s="10">
        <v>1681058</v>
      </c>
      <c r="I58" s="10">
        <v>574522</v>
      </c>
      <c r="J58" s="10"/>
      <c r="K58" s="10">
        <v>0</v>
      </c>
    </row>
    <row r="59" spans="1:11" ht="15" customHeight="1" x14ac:dyDescent="0.2">
      <c r="A59" s="7">
        <v>51</v>
      </c>
      <c r="B59" s="12" t="s">
        <v>103</v>
      </c>
      <c r="C59" s="13" t="s">
        <v>104</v>
      </c>
      <c r="D59" s="82">
        <f t="shared" si="3"/>
        <v>520653</v>
      </c>
      <c r="E59" s="10">
        <v>0</v>
      </c>
      <c r="F59" s="10">
        <v>0</v>
      </c>
      <c r="G59" s="10">
        <v>0</v>
      </c>
      <c r="H59" s="10">
        <v>520653</v>
      </c>
      <c r="I59" s="10">
        <v>0</v>
      </c>
      <c r="J59" s="10"/>
      <c r="K59" s="10">
        <v>0</v>
      </c>
    </row>
    <row r="60" spans="1:11" x14ac:dyDescent="0.2">
      <c r="A60" s="7">
        <v>52</v>
      </c>
      <c r="B60" s="11" t="s">
        <v>105</v>
      </c>
      <c r="C60" s="9" t="s">
        <v>106</v>
      </c>
      <c r="D60" s="81">
        <f t="shared" si="3"/>
        <v>2010650</v>
      </c>
      <c r="E60" s="10">
        <v>0</v>
      </c>
      <c r="F60" s="10">
        <v>0</v>
      </c>
      <c r="G60" s="10">
        <v>1115450</v>
      </c>
      <c r="H60" s="10">
        <v>895200</v>
      </c>
      <c r="I60" s="10">
        <v>0</v>
      </c>
      <c r="J60" s="10"/>
      <c r="K60" s="10">
        <v>0</v>
      </c>
    </row>
    <row r="61" spans="1:11" x14ac:dyDescent="0.2">
      <c r="A61" s="7">
        <v>53</v>
      </c>
      <c r="B61" s="12" t="s">
        <v>107</v>
      </c>
      <c r="C61" s="13" t="s">
        <v>108</v>
      </c>
      <c r="D61" s="82">
        <f t="shared" si="3"/>
        <v>4619958</v>
      </c>
      <c r="E61" s="10">
        <v>0</v>
      </c>
      <c r="F61" s="10">
        <v>0</v>
      </c>
      <c r="G61" s="10">
        <v>3211645</v>
      </c>
      <c r="H61" s="10">
        <v>1408313</v>
      </c>
      <c r="I61" s="10">
        <v>0</v>
      </c>
      <c r="J61" s="10"/>
      <c r="K61" s="10">
        <v>0</v>
      </c>
    </row>
    <row r="62" spans="1:11" x14ac:dyDescent="0.2">
      <c r="A62" s="7">
        <v>54</v>
      </c>
      <c r="B62" s="12" t="s">
        <v>109</v>
      </c>
      <c r="C62" s="13" t="s">
        <v>110</v>
      </c>
      <c r="D62" s="82">
        <f t="shared" si="3"/>
        <v>19459995</v>
      </c>
      <c r="E62" s="10">
        <v>1745705</v>
      </c>
      <c r="F62" s="10">
        <v>0</v>
      </c>
      <c r="G62" s="10">
        <v>10340648</v>
      </c>
      <c r="H62" s="10">
        <v>4332493</v>
      </c>
      <c r="I62" s="10">
        <v>3041149</v>
      </c>
      <c r="J62" s="10"/>
      <c r="K62" s="10">
        <v>0</v>
      </c>
    </row>
    <row r="63" spans="1:11" x14ac:dyDescent="0.2">
      <c r="A63" s="7">
        <v>55</v>
      </c>
      <c r="B63" s="12" t="s">
        <v>111</v>
      </c>
      <c r="C63" s="13" t="s">
        <v>112</v>
      </c>
      <c r="D63" s="82">
        <f t="shared" si="3"/>
        <v>2566420</v>
      </c>
      <c r="E63" s="10">
        <v>0</v>
      </c>
      <c r="F63" s="10">
        <v>0</v>
      </c>
      <c r="G63" s="10">
        <v>1754796</v>
      </c>
      <c r="H63" s="10">
        <v>811624</v>
      </c>
      <c r="I63" s="10">
        <v>0</v>
      </c>
      <c r="J63" s="10"/>
      <c r="K63" s="10">
        <v>0</v>
      </c>
    </row>
    <row r="64" spans="1:11" x14ac:dyDescent="0.2">
      <c r="A64" s="7">
        <v>56</v>
      </c>
      <c r="B64" s="12" t="s">
        <v>113</v>
      </c>
      <c r="C64" s="13" t="s">
        <v>114</v>
      </c>
      <c r="D64" s="82">
        <f t="shared" si="3"/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/>
      <c r="K64" s="10">
        <v>0</v>
      </c>
    </row>
    <row r="65" spans="1:11" x14ac:dyDescent="0.2">
      <c r="A65" s="7">
        <v>57</v>
      </c>
      <c r="B65" s="12" t="s">
        <v>115</v>
      </c>
      <c r="C65" s="13" t="s">
        <v>116</v>
      </c>
      <c r="D65" s="82">
        <f t="shared" si="3"/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/>
      <c r="K65" s="10">
        <v>0</v>
      </c>
    </row>
    <row r="66" spans="1:11" ht="17.25" customHeight="1" x14ac:dyDescent="0.2">
      <c r="A66" s="7">
        <v>58</v>
      </c>
      <c r="B66" s="12" t="s">
        <v>117</v>
      </c>
      <c r="C66" s="13" t="s">
        <v>118</v>
      </c>
      <c r="D66" s="82">
        <f t="shared" si="3"/>
        <v>3382255</v>
      </c>
      <c r="E66" s="10">
        <v>0</v>
      </c>
      <c r="F66" s="10">
        <v>0</v>
      </c>
      <c r="G66" s="10">
        <v>2991764</v>
      </c>
      <c r="H66" s="10">
        <v>390491</v>
      </c>
      <c r="I66" s="10">
        <v>0</v>
      </c>
      <c r="J66" s="10"/>
      <c r="K66" s="10">
        <v>0</v>
      </c>
    </row>
    <row r="67" spans="1:11" ht="15" customHeight="1" x14ac:dyDescent="0.2">
      <c r="A67" s="7">
        <v>59</v>
      </c>
      <c r="B67" s="11" t="s">
        <v>119</v>
      </c>
      <c r="C67" s="13" t="s">
        <v>120</v>
      </c>
      <c r="D67" s="82">
        <f t="shared" si="3"/>
        <v>2859590</v>
      </c>
      <c r="E67" s="10">
        <v>0</v>
      </c>
      <c r="F67" s="10">
        <v>0</v>
      </c>
      <c r="G67" s="10">
        <v>1941937</v>
      </c>
      <c r="H67" s="10">
        <v>917653</v>
      </c>
      <c r="I67" s="10">
        <v>0</v>
      </c>
      <c r="J67" s="10"/>
      <c r="K67" s="10">
        <v>0</v>
      </c>
    </row>
    <row r="68" spans="1:11" ht="16.5" customHeight="1" x14ac:dyDescent="0.2">
      <c r="A68" s="7">
        <v>60</v>
      </c>
      <c r="B68" s="14" t="s">
        <v>121</v>
      </c>
      <c r="C68" s="15" t="s">
        <v>122</v>
      </c>
      <c r="D68" s="83">
        <f t="shared" si="3"/>
        <v>3931474</v>
      </c>
      <c r="E68" s="10">
        <v>0</v>
      </c>
      <c r="F68" s="10">
        <v>0</v>
      </c>
      <c r="G68" s="10">
        <v>2908389</v>
      </c>
      <c r="H68" s="10">
        <v>1023085</v>
      </c>
      <c r="I68" s="10">
        <v>0</v>
      </c>
      <c r="J68" s="10"/>
      <c r="K68" s="10">
        <v>0</v>
      </c>
    </row>
    <row r="69" spans="1:11" ht="17.25" customHeight="1" x14ac:dyDescent="0.2">
      <c r="A69" s="7">
        <v>61</v>
      </c>
      <c r="B69" s="11" t="s">
        <v>123</v>
      </c>
      <c r="C69" s="13" t="s">
        <v>124</v>
      </c>
      <c r="D69" s="82">
        <f t="shared" si="3"/>
        <v>3313120</v>
      </c>
      <c r="E69" s="10">
        <v>0</v>
      </c>
      <c r="F69" s="10">
        <v>0</v>
      </c>
      <c r="G69" s="10">
        <v>2788886</v>
      </c>
      <c r="H69" s="10">
        <v>524234</v>
      </c>
      <c r="I69" s="10">
        <v>0</v>
      </c>
      <c r="J69" s="10"/>
      <c r="K69" s="10">
        <v>0</v>
      </c>
    </row>
    <row r="70" spans="1:11" ht="12.75" customHeight="1" x14ac:dyDescent="0.2">
      <c r="A70" s="7">
        <v>62</v>
      </c>
      <c r="B70" s="12" t="s">
        <v>125</v>
      </c>
      <c r="C70" s="13" t="s">
        <v>126</v>
      </c>
      <c r="D70" s="82">
        <f t="shared" si="3"/>
        <v>1830033</v>
      </c>
      <c r="E70" s="10">
        <v>0</v>
      </c>
      <c r="F70" s="10">
        <v>0</v>
      </c>
      <c r="G70" s="10">
        <v>1495187</v>
      </c>
      <c r="H70" s="10">
        <v>334846</v>
      </c>
      <c r="I70" s="10">
        <v>0</v>
      </c>
      <c r="J70" s="10"/>
      <c r="K70" s="10">
        <v>0</v>
      </c>
    </row>
    <row r="71" spans="1:11" ht="27.75" customHeight="1" x14ac:dyDescent="0.2">
      <c r="A71" s="7">
        <v>63</v>
      </c>
      <c r="B71" s="8" t="s">
        <v>127</v>
      </c>
      <c r="C71" s="13" t="s">
        <v>128</v>
      </c>
      <c r="D71" s="82">
        <f t="shared" si="3"/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/>
      <c r="K71" s="10">
        <v>0</v>
      </c>
    </row>
    <row r="72" spans="1:11" ht="24" x14ac:dyDescent="0.2">
      <c r="A72" s="7">
        <v>64</v>
      </c>
      <c r="B72" s="8" t="s">
        <v>129</v>
      </c>
      <c r="C72" s="13" t="s">
        <v>130</v>
      </c>
      <c r="D72" s="82">
        <f t="shared" si="3"/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/>
      <c r="K72" s="10">
        <v>0</v>
      </c>
    </row>
    <row r="73" spans="1:11" x14ac:dyDescent="0.2">
      <c r="A73" s="7">
        <v>65</v>
      </c>
      <c r="B73" s="11" t="s">
        <v>131</v>
      </c>
      <c r="C73" s="13" t="s">
        <v>132</v>
      </c>
      <c r="D73" s="82">
        <f t="shared" ref="D73:D104" si="4">E73+F73+G73+H73+I73+J73+K73</f>
        <v>10093722</v>
      </c>
      <c r="E73" s="10">
        <v>0</v>
      </c>
      <c r="F73" s="10">
        <v>0</v>
      </c>
      <c r="G73" s="10">
        <v>6987369</v>
      </c>
      <c r="H73" s="10">
        <v>3106353</v>
      </c>
      <c r="I73" s="10">
        <v>0</v>
      </c>
      <c r="J73" s="10"/>
      <c r="K73" s="10">
        <v>0</v>
      </c>
    </row>
    <row r="74" spans="1:11" x14ac:dyDescent="0.2">
      <c r="A74" s="7">
        <v>66</v>
      </c>
      <c r="B74" s="8" t="s">
        <v>133</v>
      </c>
      <c r="C74" s="13" t="s">
        <v>134</v>
      </c>
      <c r="D74" s="82">
        <f t="shared" si="4"/>
        <v>6317182</v>
      </c>
      <c r="E74" s="10">
        <v>0</v>
      </c>
      <c r="F74" s="10">
        <v>0</v>
      </c>
      <c r="G74" s="10">
        <v>4317870</v>
      </c>
      <c r="H74" s="10">
        <v>1999312</v>
      </c>
      <c r="I74" s="10">
        <v>0</v>
      </c>
      <c r="J74" s="10"/>
      <c r="K74" s="10">
        <v>0</v>
      </c>
    </row>
    <row r="75" spans="1:11" x14ac:dyDescent="0.2">
      <c r="A75" s="7">
        <v>67</v>
      </c>
      <c r="B75" s="11" t="s">
        <v>135</v>
      </c>
      <c r="C75" s="13" t="s">
        <v>136</v>
      </c>
      <c r="D75" s="82">
        <f t="shared" si="4"/>
        <v>10908312</v>
      </c>
      <c r="E75" s="10">
        <v>4253233</v>
      </c>
      <c r="F75" s="10">
        <v>0</v>
      </c>
      <c r="G75" s="10">
        <v>4213948</v>
      </c>
      <c r="H75" s="10">
        <v>2441131</v>
      </c>
      <c r="I75" s="10">
        <v>0</v>
      </c>
      <c r="J75" s="10"/>
      <c r="K75" s="10">
        <v>0</v>
      </c>
    </row>
    <row r="76" spans="1:11" x14ac:dyDescent="0.2">
      <c r="A76" s="7">
        <v>68</v>
      </c>
      <c r="B76" s="11" t="s">
        <v>137</v>
      </c>
      <c r="C76" s="13" t="s">
        <v>138</v>
      </c>
      <c r="D76" s="82">
        <f t="shared" si="4"/>
        <v>4648366</v>
      </c>
      <c r="E76" s="10">
        <v>0</v>
      </c>
      <c r="F76" s="10">
        <v>0</v>
      </c>
      <c r="G76" s="10">
        <v>3177193</v>
      </c>
      <c r="H76" s="10">
        <v>1471173</v>
      </c>
      <c r="I76" s="10">
        <v>0</v>
      </c>
      <c r="J76" s="10"/>
      <c r="K76" s="10">
        <v>0</v>
      </c>
    </row>
    <row r="77" spans="1:11" x14ac:dyDescent="0.2">
      <c r="A77" s="7">
        <v>69</v>
      </c>
      <c r="B77" s="11" t="s">
        <v>139</v>
      </c>
      <c r="C77" s="13" t="s">
        <v>140</v>
      </c>
      <c r="D77" s="82">
        <f t="shared" si="4"/>
        <v>12446011</v>
      </c>
      <c r="E77" s="10">
        <v>0</v>
      </c>
      <c r="F77" s="10">
        <v>0</v>
      </c>
      <c r="G77" s="10">
        <v>8323279</v>
      </c>
      <c r="H77" s="10">
        <v>4122732</v>
      </c>
      <c r="I77" s="10">
        <v>0</v>
      </c>
      <c r="J77" s="10"/>
      <c r="K77" s="10">
        <v>0</v>
      </c>
    </row>
    <row r="78" spans="1:11" x14ac:dyDescent="0.2">
      <c r="A78" s="7">
        <v>70</v>
      </c>
      <c r="B78" s="12" t="s">
        <v>141</v>
      </c>
      <c r="C78" s="13" t="s">
        <v>142</v>
      </c>
      <c r="D78" s="82">
        <f t="shared" si="4"/>
        <v>5053294</v>
      </c>
      <c r="E78" s="10">
        <v>0</v>
      </c>
      <c r="F78" s="10">
        <v>0</v>
      </c>
      <c r="G78" s="10">
        <v>5053294</v>
      </c>
      <c r="H78" s="10">
        <v>0</v>
      </c>
      <c r="I78" s="10">
        <v>0</v>
      </c>
      <c r="J78" s="10"/>
      <c r="K78" s="10">
        <v>0</v>
      </c>
    </row>
    <row r="79" spans="1:11" x14ac:dyDescent="0.2">
      <c r="A79" s="7">
        <v>71</v>
      </c>
      <c r="B79" s="11" t="s">
        <v>143</v>
      </c>
      <c r="C79" s="9" t="s">
        <v>144</v>
      </c>
      <c r="D79" s="81">
        <f t="shared" si="4"/>
        <v>25288502</v>
      </c>
      <c r="E79" s="10">
        <v>17506980</v>
      </c>
      <c r="F79" s="10">
        <v>0</v>
      </c>
      <c r="G79" s="10">
        <v>4940703</v>
      </c>
      <c r="H79" s="10">
        <v>2840819</v>
      </c>
      <c r="I79" s="10">
        <v>0</v>
      </c>
      <c r="J79" s="10"/>
      <c r="K79" s="10">
        <v>0</v>
      </c>
    </row>
    <row r="80" spans="1:11" x14ac:dyDescent="0.2">
      <c r="A80" s="7">
        <v>72</v>
      </c>
      <c r="B80" s="12" t="s">
        <v>145</v>
      </c>
      <c r="C80" s="13" t="s">
        <v>146</v>
      </c>
      <c r="D80" s="82">
        <f t="shared" si="4"/>
        <v>1718624</v>
      </c>
      <c r="E80" s="10">
        <v>0</v>
      </c>
      <c r="F80" s="10">
        <v>0</v>
      </c>
      <c r="G80" s="10">
        <v>0</v>
      </c>
      <c r="H80" s="10">
        <v>1718624</v>
      </c>
      <c r="I80" s="10">
        <v>0</v>
      </c>
      <c r="J80" s="10"/>
      <c r="K80" s="10">
        <v>0</v>
      </c>
    </row>
    <row r="81" spans="1:11" x14ac:dyDescent="0.2">
      <c r="A81" s="7">
        <v>73</v>
      </c>
      <c r="B81" s="11" t="s">
        <v>147</v>
      </c>
      <c r="C81" s="13" t="s">
        <v>148</v>
      </c>
      <c r="D81" s="82">
        <f t="shared" si="4"/>
        <v>12625406</v>
      </c>
      <c r="E81" s="10">
        <v>0</v>
      </c>
      <c r="F81" s="10">
        <v>0</v>
      </c>
      <c r="G81" s="10">
        <v>8032930</v>
      </c>
      <c r="H81" s="10">
        <v>4592476</v>
      </c>
      <c r="I81" s="10">
        <v>0</v>
      </c>
      <c r="J81" s="10"/>
      <c r="K81" s="10">
        <v>0</v>
      </c>
    </row>
    <row r="82" spans="1:11" x14ac:dyDescent="0.2">
      <c r="A82" s="7">
        <v>74</v>
      </c>
      <c r="B82" s="12" t="s">
        <v>149</v>
      </c>
      <c r="C82" s="13" t="s">
        <v>150</v>
      </c>
      <c r="D82" s="82">
        <f t="shared" si="4"/>
        <v>5240509</v>
      </c>
      <c r="E82" s="10">
        <v>0</v>
      </c>
      <c r="F82" s="10">
        <v>0</v>
      </c>
      <c r="G82" s="10">
        <v>3403647</v>
      </c>
      <c r="H82" s="10">
        <v>1836862</v>
      </c>
      <c r="I82" s="10">
        <v>0</v>
      </c>
      <c r="J82" s="10"/>
      <c r="K82" s="10">
        <v>0</v>
      </c>
    </row>
    <row r="83" spans="1:11" x14ac:dyDescent="0.2">
      <c r="A83" s="7">
        <v>75</v>
      </c>
      <c r="B83" s="12" t="s">
        <v>151</v>
      </c>
      <c r="C83" s="13" t="s">
        <v>152</v>
      </c>
      <c r="D83" s="82">
        <f t="shared" si="4"/>
        <v>4583387</v>
      </c>
      <c r="E83" s="10">
        <v>0</v>
      </c>
      <c r="F83" s="10">
        <v>0</v>
      </c>
      <c r="G83" s="10">
        <v>3182502</v>
      </c>
      <c r="H83" s="10">
        <v>1400885</v>
      </c>
      <c r="I83" s="10">
        <v>0</v>
      </c>
      <c r="J83" s="10"/>
      <c r="K83" s="10">
        <v>0</v>
      </c>
    </row>
    <row r="84" spans="1:11" ht="24" x14ac:dyDescent="0.2">
      <c r="A84" s="7">
        <v>76</v>
      </c>
      <c r="B84" s="20" t="s">
        <v>153</v>
      </c>
      <c r="C84" s="19" t="s">
        <v>154</v>
      </c>
      <c r="D84" s="85">
        <f t="shared" si="4"/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/>
      <c r="K84" s="10">
        <v>0</v>
      </c>
    </row>
    <row r="85" spans="1:11" ht="24" x14ac:dyDescent="0.2">
      <c r="A85" s="7">
        <v>77</v>
      </c>
      <c r="B85" s="8" t="s">
        <v>155</v>
      </c>
      <c r="C85" s="13" t="s">
        <v>156</v>
      </c>
      <c r="D85" s="82">
        <f t="shared" si="4"/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/>
      <c r="K85" s="10">
        <v>0</v>
      </c>
    </row>
    <row r="86" spans="1:11" ht="24" x14ac:dyDescent="0.2">
      <c r="A86" s="7">
        <v>78</v>
      </c>
      <c r="B86" s="11" t="s">
        <v>157</v>
      </c>
      <c r="C86" s="13" t="s">
        <v>158</v>
      </c>
      <c r="D86" s="82">
        <f t="shared" si="4"/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/>
      <c r="K86" s="10">
        <v>0</v>
      </c>
    </row>
    <row r="87" spans="1:11" ht="24" x14ac:dyDescent="0.2">
      <c r="A87" s="7">
        <v>79</v>
      </c>
      <c r="B87" s="11" t="s">
        <v>159</v>
      </c>
      <c r="C87" s="13" t="s">
        <v>160</v>
      </c>
      <c r="D87" s="82">
        <f t="shared" si="4"/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/>
      <c r="K87" s="10">
        <v>0</v>
      </c>
    </row>
    <row r="88" spans="1:11" ht="24" x14ac:dyDescent="0.2">
      <c r="A88" s="7">
        <v>80</v>
      </c>
      <c r="B88" s="8" t="s">
        <v>161</v>
      </c>
      <c r="C88" s="13" t="s">
        <v>162</v>
      </c>
      <c r="D88" s="82">
        <f t="shared" si="4"/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/>
      <c r="K88" s="10">
        <v>0</v>
      </c>
    </row>
    <row r="89" spans="1:11" ht="24" x14ac:dyDescent="0.2">
      <c r="A89" s="7">
        <v>81</v>
      </c>
      <c r="B89" s="8" t="s">
        <v>163</v>
      </c>
      <c r="C89" s="13" t="s">
        <v>164</v>
      </c>
      <c r="D89" s="82">
        <f t="shared" si="4"/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/>
      <c r="K89" s="10">
        <v>0</v>
      </c>
    </row>
    <row r="90" spans="1:11" ht="24" x14ac:dyDescent="0.2">
      <c r="A90" s="7">
        <v>82</v>
      </c>
      <c r="B90" s="8" t="s">
        <v>165</v>
      </c>
      <c r="C90" s="13" t="s">
        <v>166</v>
      </c>
      <c r="D90" s="82">
        <f t="shared" si="4"/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/>
      <c r="K90" s="10">
        <v>0</v>
      </c>
    </row>
    <row r="91" spans="1:11" x14ac:dyDescent="0.2">
      <c r="A91" s="7">
        <v>83</v>
      </c>
      <c r="B91" s="12" t="s">
        <v>167</v>
      </c>
      <c r="C91" s="13" t="s">
        <v>168</v>
      </c>
      <c r="D91" s="82">
        <f t="shared" si="4"/>
        <v>9118811</v>
      </c>
      <c r="E91" s="10">
        <v>832900</v>
      </c>
      <c r="F91" s="10">
        <v>0</v>
      </c>
      <c r="G91" s="10">
        <v>5712292</v>
      </c>
      <c r="H91" s="10">
        <v>2573619</v>
      </c>
      <c r="I91" s="10">
        <v>0</v>
      </c>
      <c r="J91" s="10"/>
      <c r="K91" s="10">
        <v>0</v>
      </c>
    </row>
    <row r="92" spans="1:11" x14ac:dyDescent="0.2">
      <c r="A92" s="7">
        <v>84</v>
      </c>
      <c r="B92" s="8" t="s">
        <v>169</v>
      </c>
      <c r="C92" s="13" t="s">
        <v>170</v>
      </c>
      <c r="D92" s="82">
        <f t="shared" si="4"/>
        <v>5021400</v>
      </c>
      <c r="E92" s="10">
        <v>0</v>
      </c>
      <c r="F92" s="10">
        <v>0</v>
      </c>
      <c r="G92" s="10">
        <v>4726699</v>
      </c>
      <c r="H92" s="10">
        <v>294701</v>
      </c>
      <c r="I92" s="10">
        <v>0</v>
      </c>
      <c r="J92" s="10"/>
      <c r="K92" s="10">
        <v>0</v>
      </c>
    </row>
    <row r="93" spans="1:11" x14ac:dyDescent="0.2">
      <c r="A93" s="7">
        <v>85</v>
      </c>
      <c r="B93" s="12" t="s">
        <v>171</v>
      </c>
      <c r="C93" s="13" t="s">
        <v>172</v>
      </c>
      <c r="D93" s="82">
        <f t="shared" si="4"/>
        <v>24578681</v>
      </c>
      <c r="E93" s="10">
        <v>15108462</v>
      </c>
      <c r="F93" s="10">
        <v>0</v>
      </c>
      <c r="G93" s="10">
        <v>7156248</v>
      </c>
      <c r="H93" s="10">
        <v>2313971</v>
      </c>
      <c r="I93" s="10">
        <v>0</v>
      </c>
      <c r="J93" s="10"/>
      <c r="K93" s="10">
        <v>0</v>
      </c>
    </row>
    <row r="94" spans="1:11" x14ac:dyDescent="0.2">
      <c r="A94" s="7">
        <v>86</v>
      </c>
      <c r="B94" s="14" t="s">
        <v>173</v>
      </c>
      <c r="C94" s="15" t="s">
        <v>174</v>
      </c>
      <c r="D94" s="83">
        <f t="shared" si="4"/>
        <v>3515959</v>
      </c>
      <c r="E94" s="10">
        <v>0</v>
      </c>
      <c r="F94" s="10">
        <v>0</v>
      </c>
      <c r="G94" s="10">
        <v>2403061</v>
      </c>
      <c r="H94" s="10">
        <v>1112898</v>
      </c>
      <c r="I94" s="10">
        <v>0</v>
      </c>
      <c r="J94" s="10"/>
      <c r="K94" s="10">
        <v>0</v>
      </c>
    </row>
    <row r="95" spans="1:11" x14ac:dyDescent="0.2">
      <c r="A95" s="7">
        <v>87</v>
      </c>
      <c r="B95" s="8" t="s">
        <v>175</v>
      </c>
      <c r="C95" s="13" t="s">
        <v>176</v>
      </c>
      <c r="D95" s="82">
        <f t="shared" si="4"/>
        <v>645399</v>
      </c>
      <c r="E95" s="10">
        <v>0</v>
      </c>
      <c r="F95" s="10">
        <v>0</v>
      </c>
      <c r="G95" s="10">
        <v>315434</v>
      </c>
      <c r="H95" s="10">
        <v>329965</v>
      </c>
      <c r="I95" s="10">
        <v>0</v>
      </c>
      <c r="J95" s="10"/>
      <c r="K95" s="10">
        <v>0</v>
      </c>
    </row>
    <row r="96" spans="1:11" x14ac:dyDescent="0.2">
      <c r="A96" s="7">
        <v>88</v>
      </c>
      <c r="B96" s="8" t="s">
        <v>177</v>
      </c>
      <c r="C96" s="13" t="s">
        <v>178</v>
      </c>
      <c r="D96" s="82">
        <f t="shared" si="4"/>
        <v>149817896</v>
      </c>
      <c r="E96" s="10">
        <v>54568862</v>
      </c>
      <c r="F96" s="10">
        <v>0</v>
      </c>
      <c r="G96" s="10">
        <v>15268998</v>
      </c>
      <c r="H96" s="10">
        <v>10841133</v>
      </c>
      <c r="I96" s="10">
        <v>42818264</v>
      </c>
      <c r="J96" s="10"/>
      <c r="K96" s="10">
        <v>26320639</v>
      </c>
    </row>
    <row r="97" spans="1:11" ht="13.5" customHeight="1" x14ac:dyDescent="0.2">
      <c r="A97" s="7">
        <v>89</v>
      </c>
      <c r="B97" s="14" t="s">
        <v>179</v>
      </c>
      <c r="C97" s="15" t="s">
        <v>180</v>
      </c>
      <c r="D97" s="83">
        <f t="shared" si="4"/>
        <v>12281350</v>
      </c>
      <c r="E97" s="10">
        <v>5596552</v>
      </c>
      <c r="F97" s="10">
        <v>3606523</v>
      </c>
      <c r="G97" s="10">
        <v>1438215</v>
      </c>
      <c r="H97" s="10">
        <v>1640060</v>
      </c>
      <c r="I97" s="10">
        <v>0</v>
      </c>
      <c r="J97" s="10"/>
      <c r="K97" s="10">
        <v>0</v>
      </c>
    </row>
    <row r="98" spans="1:11" ht="14.25" customHeight="1" x14ac:dyDescent="0.2">
      <c r="A98" s="7">
        <v>90</v>
      </c>
      <c r="B98" s="8" t="s">
        <v>181</v>
      </c>
      <c r="C98" s="13" t="s">
        <v>182</v>
      </c>
      <c r="D98" s="82">
        <f t="shared" si="4"/>
        <v>10537210</v>
      </c>
      <c r="E98" s="10">
        <v>2065569</v>
      </c>
      <c r="F98" s="10">
        <v>0</v>
      </c>
      <c r="G98" s="10">
        <v>4560842</v>
      </c>
      <c r="H98" s="10">
        <v>3910799</v>
      </c>
      <c r="I98" s="10">
        <v>0</v>
      </c>
      <c r="J98" s="10"/>
      <c r="K98" s="10">
        <v>0</v>
      </c>
    </row>
    <row r="99" spans="1:11" x14ac:dyDescent="0.2">
      <c r="A99" s="7">
        <v>91</v>
      </c>
      <c r="B99" s="14" t="s">
        <v>183</v>
      </c>
      <c r="C99" s="15" t="s">
        <v>184</v>
      </c>
      <c r="D99" s="83">
        <f t="shared" si="4"/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/>
      <c r="K99" s="10">
        <v>0</v>
      </c>
    </row>
    <row r="100" spans="1:11" x14ac:dyDescent="0.2">
      <c r="A100" s="7">
        <v>92</v>
      </c>
      <c r="B100" s="11" t="s">
        <v>185</v>
      </c>
      <c r="C100" s="13" t="s">
        <v>186</v>
      </c>
      <c r="D100" s="82">
        <f t="shared" si="4"/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/>
      <c r="K100" s="10">
        <v>0</v>
      </c>
    </row>
    <row r="101" spans="1:11" x14ac:dyDescent="0.2">
      <c r="A101" s="7">
        <v>93</v>
      </c>
      <c r="B101" s="12" t="s">
        <v>187</v>
      </c>
      <c r="C101" s="13" t="s">
        <v>188</v>
      </c>
      <c r="D101" s="82">
        <f t="shared" si="4"/>
        <v>28022514</v>
      </c>
      <c r="E101" s="10">
        <v>20418333</v>
      </c>
      <c r="F101" s="10">
        <v>608479</v>
      </c>
      <c r="G101" s="10">
        <v>742779</v>
      </c>
      <c r="H101" s="10">
        <v>554817</v>
      </c>
      <c r="I101" s="10">
        <v>0</v>
      </c>
      <c r="J101" s="10"/>
      <c r="K101" s="10">
        <v>5698106</v>
      </c>
    </row>
    <row r="102" spans="1:11" ht="24" x14ac:dyDescent="0.2">
      <c r="A102" s="7">
        <v>94</v>
      </c>
      <c r="B102" s="11" t="s">
        <v>189</v>
      </c>
      <c r="C102" s="9" t="s">
        <v>190</v>
      </c>
      <c r="D102" s="81">
        <f t="shared" si="4"/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/>
      <c r="K102" s="10">
        <v>0</v>
      </c>
    </row>
    <row r="103" spans="1:11" x14ac:dyDescent="0.2">
      <c r="A103" s="7">
        <v>95</v>
      </c>
      <c r="B103" s="11" t="s">
        <v>191</v>
      </c>
      <c r="C103" s="15" t="s">
        <v>192</v>
      </c>
      <c r="D103" s="83">
        <f t="shared" si="4"/>
        <v>920737</v>
      </c>
      <c r="E103" s="10">
        <v>0</v>
      </c>
      <c r="F103" s="10">
        <v>0</v>
      </c>
      <c r="G103" s="10">
        <v>628845</v>
      </c>
      <c r="H103" s="10">
        <v>291892</v>
      </c>
      <c r="I103" s="10">
        <v>0</v>
      </c>
      <c r="J103" s="10"/>
      <c r="K103" s="10">
        <v>0</v>
      </c>
    </row>
    <row r="104" spans="1:11" x14ac:dyDescent="0.2">
      <c r="A104" s="7">
        <v>96</v>
      </c>
      <c r="B104" s="12" t="s">
        <v>193</v>
      </c>
      <c r="C104" s="13" t="s">
        <v>194</v>
      </c>
      <c r="D104" s="82">
        <f t="shared" si="4"/>
        <v>22029140</v>
      </c>
      <c r="E104" s="10">
        <v>3293967</v>
      </c>
      <c r="F104" s="10">
        <v>0</v>
      </c>
      <c r="G104" s="10">
        <v>12711505</v>
      </c>
      <c r="H104" s="10">
        <v>6023668</v>
      </c>
      <c r="I104" s="10">
        <v>0</v>
      </c>
      <c r="J104" s="10"/>
      <c r="K104" s="10">
        <v>0</v>
      </c>
    </row>
    <row r="105" spans="1:11" x14ac:dyDescent="0.2">
      <c r="A105" s="7">
        <v>97</v>
      </c>
      <c r="B105" s="11" t="s">
        <v>195</v>
      </c>
      <c r="C105" s="21" t="s">
        <v>196</v>
      </c>
      <c r="D105" s="86">
        <f t="shared" ref="D105:D136" si="5">E105+F105+G105+H105+I105+J105+K105</f>
        <v>1285271</v>
      </c>
      <c r="E105" s="10">
        <v>0</v>
      </c>
      <c r="F105" s="10">
        <v>0</v>
      </c>
      <c r="G105" s="10">
        <v>1262625</v>
      </c>
      <c r="H105" s="10">
        <v>22646</v>
      </c>
      <c r="I105" s="10">
        <v>0</v>
      </c>
      <c r="J105" s="10"/>
      <c r="K105" s="10">
        <v>0</v>
      </c>
    </row>
    <row r="106" spans="1:11" x14ac:dyDescent="0.2">
      <c r="A106" s="7">
        <v>98</v>
      </c>
      <c r="B106" s="12" t="s">
        <v>197</v>
      </c>
      <c r="C106" s="13" t="s">
        <v>198</v>
      </c>
      <c r="D106" s="82">
        <f t="shared" si="5"/>
        <v>679958</v>
      </c>
      <c r="E106" s="10">
        <v>0</v>
      </c>
      <c r="F106" s="10">
        <v>0</v>
      </c>
      <c r="G106" s="10">
        <v>0</v>
      </c>
      <c r="H106" s="10">
        <v>679958</v>
      </c>
      <c r="I106" s="10">
        <v>0</v>
      </c>
      <c r="J106" s="10"/>
      <c r="K106" s="10">
        <v>0</v>
      </c>
    </row>
    <row r="107" spans="1:11" x14ac:dyDescent="0.2">
      <c r="A107" s="7">
        <v>99</v>
      </c>
      <c r="B107" s="12" t="s">
        <v>199</v>
      </c>
      <c r="C107" s="13" t="s">
        <v>200</v>
      </c>
      <c r="D107" s="82">
        <f t="shared" si="5"/>
        <v>5683412</v>
      </c>
      <c r="E107" s="10">
        <v>446127</v>
      </c>
      <c r="F107" s="10">
        <v>0</v>
      </c>
      <c r="G107" s="10">
        <v>3429870</v>
      </c>
      <c r="H107" s="10">
        <v>1807415</v>
      </c>
      <c r="I107" s="10">
        <v>0</v>
      </c>
      <c r="J107" s="10"/>
      <c r="K107" s="10">
        <v>0</v>
      </c>
    </row>
    <row r="108" spans="1:11" x14ac:dyDescent="0.2">
      <c r="A108" s="7">
        <v>100</v>
      </c>
      <c r="B108" s="11" t="s">
        <v>201</v>
      </c>
      <c r="C108" s="15" t="s">
        <v>202</v>
      </c>
      <c r="D108" s="83">
        <f t="shared" si="5"/>
        <v>3817087</v>
      </c>
      <c r="E108" s="10">
        <v>757009</v>
      </c>
      <c r="F108" s="10">
        <v>0</v>
      </c>
      <c r="G108" s="10">
        <v>2214605</v>
      </c>
      <c r="H108" s="10">
        <v>845473</v>
      </c>
      <c r="I108" s="10">
        <v>0</v>
      </c>
      <c r="J108" s="10"/>
      <c r="K108" s="10">
        <v>0</v>
      </c>
    </row>
    <row r="109" spans="1:11" x14ac:dyDescent="0.2">
      <c r="A109" s="7">
        <v>101</v>
      </c>
      <c r="B109" s="11" t="s">
        <v>203</v>
      </c>
      <c r="C109" s="9" t="s">
        <v>204</v>
      </c>
      <c r="D109" s="81">
        <f t="shared" si="5"/>
        <v>3303434</v>
      </c>
      <c r="E109" s="10">
        <v>0</v>
      </c>
      <c r="F109" s="10">
        <v>0</v>
      </c>
      <c r="G109" s="10">
        <v>2289178</v>
      </c>
      <c r="H109" s="10">
        <v>1014256</v>
      </c>
      <c r="I109" s="10">
        <v>0</v>
      </c>
      <c r="J109" s="10"/>
      <c r="K109" s="10">
        <v>0</v>
      </c>
    </row>
    <row r="110" spans="1:11" x14ac:dyDescent="0.2">
      <c r="A110" s="7">
        <v>102</v>
      </c>
      <c r="B110" s="8" t="s">
        <v>205</v>
      </c>
      <c r="C110" s="9" t="s">
        <v>206</v>
      </c>
      <c r="D110" s="81">
        <f t="shared" si="5"/>
        <v>1749710</v>
      </c>
      <c r="E110" s="10">
        <v>0</v>
      </c>
      <c r="F110" s="10">
        <v>0</v>
      </c>
      <c r="G110" s="10">
        <v>0</v>
      </c>
      <c r="H110" s="10">
        <v>1749710</v>
      </c>
      <c r="I110" s="10">
        <v>0</v>
      </c>
      <c r="J110" s="10"/>
      <c r="K110" s="10">
        <v>0</v>
      </c>
    </row>
    <row r="111" spans="1:11" x14ac:dyDescent="0.2">
      <c r="A111" s="7">
        <v>103</v>
      </c>
      <c r="B111" s="8" t="s">
        <v>207</v>
      </c>
      <c r="C111" s="9" t="s">
        <v>208</v>
      </c>
      <c r="D111" s="81">
        <f t="shared" si="5"/>
        <v>1554153</v>
      </c>
      <c r="E111" s="10">
        <v>0</v>
      </c>
      <c r="F111" s="10">
        <v>0</v>
      </c>
      <c r="G111" s="10">
        <v>0</v>
      </c>
      <c r="H111" s="10">
        <v>1554153</v>
      </c>
      <c r="I111" s="10">
        <v>0</v>
      </c>
      <c r="J111" s="10"/>
      <c r="K111" s="10">
        <v>0</v>
      </c>
    </row>
    <row r="112" spans="1:11" x14ac:dyDescent="0.2">
      <c r="A112" s="7">
        <v>104</v>
      </c>
      <c r="B112" s="12" t="s">
        <v>209</v>
      </c>
      <c r="C112" s="13" t="s">
        <v>210</v>
      </c>
      <c r="D112" s="82">
        <f t="shared" si="5"/>
        <v>1128198</v>
      </c>
      <c r="E112" s="10">
        <v>0</v>
      </c>
      <c r="F112" s="10">
        <v>0</v>
      </c>
      <c r="G112" s="10">
        <v>501638</v>
      </c>
      <c r="H112" s="10">
        <v>626560</v>
      </c>
      <c r="I112" s="10">
        <v>0</v>
      </c>
      <c r="J112" s="10"/>
      <c r="K112" s="10">
        <v>0</v>
      </c>
    </row>
    <row r="113" spans="1:11" x14ac:dyDescent="0.2">
      <c r="A113" s="7">
        <v>105</v>
      </c>
      <c r="B113" s="14" t="s">
        <v>211</v>
      </c>
      <c r="C113" s="15" t="s">
        <v>212</v>
      </c>
      <c r="D113" s="83">
        <f t="shared" si="5"/>
        <v>879580</v>
      </c>
      <c r="E113" s="10">
        <v>0</v>
      </c>
      <c r="F113" s="10">
        <v>0</v>
      </c>
      <c r="G113" s="10">
        <v>0</v>
      </c>
      <c r="H113" s="10">
        <v>879580</v>
      </c>
      <c r="I113" s="10">
        <v>0</v>
      </c>
      <c r="J113" s="10"/>
      <c r="K113" s="10">
        <v>0</v>
      </c>
    </row>
    <row r="114" spans="1:11" x14ac:dyDescent="0.2">
      <c r="A114" s="7">
        <v>106</v>
      </c>
      <c r="B114" s="8" t="s">
        <v>213</v>
      </c>
      <c r="C114" s="9" t="s">
        <v>214</v>
      </c>
      <c r="D114" s="81">
        <f t="shared" si="5"/>
        <v>3248661</v>
      </c>
      <c r="E114" s="10">
        <v>0</v>
      </c>
      <c r="F114" s="10">
        <v>0</v>
      </c>
      <c r="G114" s="10">
        <v>2250191</v>
      </c>
      <c r="H114" s="10">
        <v>998470</v>
      </c>
      <c r="I114" s="10">
        <v>0</v>
      </c>
      <c r="J114" s="10"/>
      <c r="K114" s="10">
        <v>0</v>
      </c>
    </row>
    <row r="115" spans="1:11" x14ac:dyDescent="0.2">
      <c r="A115" s="7">
        <v>107</v>
      </c>
      <c r="B115" s="11" t="s">
        <v>215</v>
      </c>
      <c r="C115" s="9" t="s">
        <v>216</v>
      </c>
      <c r="D115" s="81">
        <f t="shared" si="5"/>
        <v>10421609</v>
      </c>
      <c r="E115" s="10">
        <v>3867988</v>
      </c>
      <c r="F115" s="10">
        <v>0</v>
      </c>
      <c r="G115" s="10">
        <v>5010547</v>
      </c>
      <c r="H115" s="10">
        <v>1543074</v>
      </c>
      <c r="I115" s="10">
        <v>0</v>
      </c>
      <c r="J115" s="10"/>
      <c r="K115" s="10">
        <v>0</v>
      </c>
    </row>
    <row r="116" spans="1:11" x14ac:dyDescent="0.2">
      <c r="A116" s="7">
        <v>108</v>
      </c>
      <c r="B116" s="12" t="s">
        <v>217</v>
      </c>
      <c r="C116" s="13" t="s">
        <v>218</v>
      </c>
      <c r="D116" s="82">
        <f t="shared" si="5"/>
        <v>1266806</v>
      </c>
      <c r="E116" s="10">
        <v>0</v>
      </c>
      <c r="F116" s="10">
        <v>0</v>
      </c>
      <c r="G116" s="10">
        <v>633235</v>
      </c>
      <c r="H116" s="10">
        <v>633571</v>
      </c>
      <c r="I116" s="10">
        <v>0</v>
      </c>
      <c r="J116" s="10"/>
      <c r="K116" s="10">
        <v>0</v>
      </c>
    </row>
    <row r="117" spans="1:11" ht="12" customHeight="1" x14ac:dyDescent="0.2">
      <c r="A117" s="7">
        <v>109</v>
      </c>
      <c r="B117" s="12" t="s">
        <v>219</v>
      </c>
      <c r="C117" s="13" t="s">
        <v>220</v>
      </c>
      <c r="D117" s="82">
        <f t="shared" si="5"/>
        <v>3391673</v>
      </c>
      <c r="E117" s="10">
        <v>0</v>
      </c>
      <c r="F117" s="10">
        <v>0</v>
      </c>
      <c r="G117" s="10">
        <v>2269557</v>
      </c>
      <c r="H117" s="10">
        <v>1122116</v>
      </c>
      <c r="I117" s="10">
        <v>0</v>
      </c>
      <c r="J117" s="10"/>
      <c r="K117" s="10">
        <v>0</v>
      </c>
    </row>
    <row r="118" spans="1:11" x14ac:dyDescent="0.2">
      <c r="A118" s="7">
        <v>110</v>
      </c>
      <c r="B118" s="8" t="s">
        <v>221</v>
      </c>
      <c r="C118" s="9" t="s">
        <v>222</v>
      </c>
      <c r="D118" s="81">
        <f t="shared" si="5"/>
        <v>7983995</v>
      </c>
      <c r="E118" s="10">
        <v>1030090</v>
      </c>
      <c r="F118" s="10">
        <v>0</v>
      </c>
      <c r="G118" s="10">
        <v>5060484</v>
      </c>
      <c r="H118" s="10">
        <v>1893421</v>
      </c>
      <c r="I118" s="10">
        <v>0</v>
      </c>
      <c r="J118" s="10"/>
      <c r="K118" s="10">
        <v>0</v>
      </c>
    </row>
    <row r="119" spans="1:11" x14ac:dyDescent="0.2">
      <c r="A119" s="7">
        <v>111</v>
      </c>
      <c r="B119" s="11" t="s">
        <v>223</v>
      </c>
      <c r="C119" s="9" t="s">
        <v>224</v>
      </c>
      <c r="D119" s="81">
        <f t="shared" si="5"/>
        <v>759504</v>
      </c>
      <c r="E119" s="10">
        <v>0</v>
      </c>
      <c r="F119" s="10">
        <v>0</v>
      </c>
      <c r="G119" s="10">
        <v>0</v>
      </c>
      <c r="H119" s="10">
        <v>759504</v>
      </c>
      <c r="I119" s="10">
        <v>0</v>
      </c>
      <c r="J119" s="10"/>
      <c r="K119" s="10">
        <v>0</v>
      </c>
    </row>
    <row r="120" spans="1:11" x14ac:dyDescent="0.2">
      <c r="A120" s="7">
        <v>112</v>
      </c>
      <c r="B120" s="8" t="s">
        <v>225</v>
      </c>
      <c r="C120" s="13" t="s">
        <v>226</v>
      </c>
      <c r="D120" s="82">
        <f t="shared" si="5"/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/>
      <c r="K120" s="10">
        <v>0</v>
      </c>
    </row>
    <row r="121" spans="1:11" x14ac:dyDescent="0.2">
      <c r="A121" s="7">
        <v>113</v>
      </c>
      <c r="B121" s="8" t="s">
        <v>227</v>
      </c>
      <c r="C121" s="9" t="s">
        <v>228</v>
      </c>
      <c r="D121" s="81">
        <f t="shared" si="5"/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/>
      <c r="K121" s="10">
        <v>0</v>
      </c>
    </row>
    <row r="122" spans="1:11" x14ac:dyDescent="0.2">
      <c r="A122" s="7">
        <v>114</v>
      </c>
      <c r="B122" s="12" t="s">
        <v>229</v>
      </c>
      <c r="C122" s="13" t="s">
        <v>230</v>
      </c>
      <c r="D122" s="82">
        <f t="shared" si="5"/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/>
      <c r="K122" s="10">
        <v>0</v>
      </c>
    </row>
    <row r="123" spans="1:11" ht="13.5" customHeight="1" x14ac:dyDescent="0.2">
      <c r="A123" s="7">
        <v>115</v>
      </c>
      <c r="B123" s="12" t="s">
        <v>231</v>
      </c>
      <c r="C123" s="13" t="s">
        <v>232</v>
      </c>
      <c r="D123" s="82">
        <f t="shared" si="5"/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/>
      <c r="K123" s="10">
        <v>0</v>
      </c>
    </row>
    <row r="124" spans="1:11" x14ac:dyDescent="0.2">
      <c r="A124" s="7">
        <v>116</v>
      </c>
      <c r="B124" s="12" t="s">
        <v>233</v>
      </c>
      <c r="C124" s="13" t="s">
        <v>234</v>
      </c>
      <c r="D124" s="82">
        <f t="shared" si="5"/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/>
      <c r="K124" s="10">
        <v>0</v>
      </c>
    </row>
    <row r="125" spans="1:11" x14ac:dyDescent="0.2">
      <c r="A125" s="7">
        <v>117</v>
      </c>
      <c r="B125" s="12" t="s">
        <v>235</v>
      </c>
      <c r="C125" s="13" t="s">
        <v>236</v>
      </c>
      <c r="D125" s="82">
        <f t="shared" si="5"/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/>
      <c r="K125" s="10">
        <v>0</v>
      </c>
    </row>
    <row r="126" spans="1:11" x14ac:dyDescent="0.2">
      <c r="A126" s="7">
        <v>118</v>
      </c>
      <c r="B126" s="12" t="s">
        <v>237</v>
      </c>
      <c r="C126" s="13" t="s">
        <v>238</v>
      </c>
      <c r="D126" s="82">
        <f t="shared" si="5"/>
        <v>3188471</v>
      </c>
      <c r="E126" s="10">
        <v>0</v>
      </c>
      <c r="F126" s="10">
        <v>3188471</v>
      </c>
      <c r="G126" s="10">
        <v>0</v>
      </c>
      <c r="H126" s="10">
        <v>0</v>
      </c>
      <c r="I126" s="10">
        <v>0</v>
      </c>
      <c r="J126" s="10"/>
      <c r="K126" s="10">
        <v>0</v>
      </c>
    </row>
    <row r="127" spans="1:11" ht="12.75" customHeight="1" x14ac:dyDescent="0.2">
      <c r="A127" s="7">
        <v>119</v>
      </c>
      <c r="B127" s="12" t="s">
        <v>239</v>
      </c>
      <c r="C127" s="13" t="s">
        <v>240</v>
      </c>
      <c r="D127" s="82">
        <f t="shared" si="5"/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/>
      <c r="K127" s="10">
        <v>0</v>
      </c>
    </row>
    <row r="128" spans="1:11" x14ac:dyDescent="0.2">
      <c r="A128" s="7">
        <v>120</v>
      </c>
      <c r="B128" s="22" t="s">
        <v>241</v>
      </c>
      <c r="C128" s="23" t="s">
        <v>242</v>
      </c>
      <c r="D128" s="107">
        <f t="shared" si="5"/>
        <v>40996472</v>
      </c>
      <c r="E128" s="10">
        <v>13034432</v>
      </c>
      <c r="F128" s="10">
        <v>27962040</v>
      </c>
      <c r="G128" s="10">
        <v>0</v>
      </c>
      <c r="H128" s="10">
        <v>0</v>
      </c>
      <c r="I128" s="10">
        <v>0</v>
      </c>
      <c r="J128" s="10"/>
      <c r="K128" s="10">
        <v>0</v>
      </c>
    </row>
    <row r="129" spans="1:11" x14ac:dyDescent="0.2">
      <c r="A129" s="7">
        <v>121</v>
      </c>
      <c r="B129" s="11" t="s">
        <v>243</v>
      </c>
      <c r="C129" s="9" t="s">
        <v>244</v>
      </c>
      <c r="D129" s="81">
        <f t="shared" si="5"/>
        <v>3465845</v>
      </c>
      <c r="E129" s="10">
        <v>0</v>
      </c>
      <c r="F129" s="10">
        <v>3465845</v>
      </c>
      <c r="G129" s="10">
        <v>0</v>
      </c>
      <c r="H129" s="10">
        <v>0</v>
      </c>
      <c r="I129" s="10">
        <v>0</v>
      </c>
      <c r="J129" s="10"/>
      <c r="K129" s="10">
        <v>0</v>
      </c>
    </row>
    <row r="130" spans="1:11" x14ac:dyDescent="0.2">
      <c r="A130" s="7">
        <v>122</v>
      </c>
      <c r="B130" s="12" t="s">
        <v>245</v>
      </c>
      <c r="C130" s="13" t="s">
        <v>246</v>
      </c>
      <c r="D130" s="82">
        <f t="shared" si="5"/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/>
      <c r="K130" s="10">
        <v>0</v>
      </c>
    </row>
    <row r="131" spans="1:11" x14ac:dyDescent="0.2">
      <c r="A131" s="7">
        <v>123</v>
      </c>
      <c r="B131" s="8" t="s">
        <v>247</v>
      </c>
      <c r="C131" s="24" t="s">
        <v>248</v>
      </c>
      <c r="D131" s="82">
        <f t="shared" si="5"/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/>
      <c r="K131" s="10">
        <v>0</v>
      </c>
    </row>
    <row r="132" spans="1:11" ht="24" x14ac:dyDescent="0.2">
      <c r="A132" s="7">
        <v>124</v>
      </c>
      <c r="B132" s="12" t="s">
        <v>249</v>
      </c>
      <c r="C132" s="13" t="s">
        <v>250</v>
      </c>
      <c r="D132" s="82">
        <f t="shared" si="5"/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/>
      <c r="K132" s="10">
        <v>0</v>
      </c>
    </row>
    <row r="133" spans="1:11" ht="21.75" customHeight="1" x14ac:dyDescent="0.2">
      <c r="A133" s="7">
        <v>125</v>
      </c>
      <c r="B133" s="12" t="s">
        <v>251</v>
      </c>
      <c r="C133" s="13" t="s">
        <v>252</v>
      </c>
      <c r="D133" s="82">
        <f t="shared" si="5"/>
        <v>1215820</v>
      </c>
      <c r="E133" s="10">
        <v>0</v>
      </c>
      <c r="F133" s="10">
        <v>1215820</v>
      </c>
      <c r="G133" s="10">
        <v>0</v>
      </c>
      <c r="H133" s="10">
        <v>0</v>
      </c>
      <c r="I133" s="10">
        <v>0</v>
      </c>
      <c r="J133" s="10"/>
      <c r="K133" s="10">
        <v>0</v>
      </c>
    </row>
    <row r="134" spans="1:11" x14ac:dyDescent="0.2">
      <c r="A134" s="7">
        <v>126</v>
      </c>
      <c r="B134" s="11" t="s">
        <v>253</v>
      </c>
      <c r="C134" s="13" t="s">
        <v>254</v>
      </c>
      <c r="D134" s="82">
        <f t="shared" si="5"/>
        <v>5611828</v>
      </c>
      <c r="E134" s="10">
        <v>3790601</v>
      </c>
      <c r="F134" s="10">
        <v>1821227</v>
      </c>
      <c r="G134" s="10">
        <v>0</v>
      </c>
      <c r="H134" s="10">
        <v>0</v>
      </c>
      <c r="I134" s="10">
        <v>0</v>
      </c>
      <c r="J134" s="10"/>
      <c r="K134" s="10">
        <v>0</v>
      </c>
    </row>
    <row r="135" spans="1:11" x14ac:dyDescent="0.2">
      <c r="A135" s="7">
        <v>127</v>
      </c>
      <c r="B135" s="14" t="s">
        <v>255</v>
      </c>
      <c r="C135" s="15" t="s">
        <v>256</v>
      </c>
      <c r="D135" s="83">
        <f t="shared" si="5"/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/>
      <c r="K135" s="10">
        <v>0</v>
      </c>
    </row>
    <row r="136" spans="1:11" x14ac:dyDescent="0.2">
      <c r="A136" s="7">
        <v>128</v>
      </c>
      <c r="B136" s="12" t="s">
        <v>257</v>
      </c>
      <c r="C136" s="13" t="s">
        <v>258</v>
      </c>
      <c r="D136" s="82">
        <f t="shared" si="5"/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/>
      <c r="K136" s="10">
        <v>0</v>
      </c>
    </row>
    <row r="137" spans="1:11" ht="24" customHeight="1" x14ac:dyDescent="0.2">
      <c r="A137" s="7">
        <v>129</v>
      </c>
      <c r="B137" s="8" t="s">
        <v>259</v>
      </c>
      <c r="C137" s="9" t="s">
        <v>260</v>
      </c>
      <c r="D137" s="81">
        <f t="shared" ref="D137:D156" si="6">E137+F137+G137+H137+I137+J137+K137</f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/>
      <c r="K137" s="10">
        <v>0</v>
      </c>
    </row>
    <row r="138" spans="1:11" x14ac:dyDescent="0.2">
      <c r="A138" s="7">
        <v>130</v>
      </c>
      <c r="B138" s="11" t="s">
        <v>261</v>
      </c>
      <c r="C138" s="9" t="s">
        <v>262</v>
      </c>
      <c r="D138" s="81">
        <f t="shared" si="6"/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/>
      <c r="K138" s="10">
        <v>0</v>
      </c>
    </row>
    <row r="139" spans="1:11" x14ac:dyDescent="0.2">
      <c r="A139" s="7">
        <v>131</v>
      </c>
      <c r="B139" s="12" t="s">
        <v>263</v>
      </c>
      <c r="C139" s="13" t="s">
        <v>264</v>
      </c>
      <c r="D139" s="82">
        <f t="shared" si="6"/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/>
      <c r="K139" s="10">
        <v>0</v>
      </c>
    </row>
    <row r="140" spans="1:11" x14ac:dyDescent="0.2">
      <c r="A140" s="7">
        <v>132</v>
      </c>
      <c r="B140" s="12" t="s">
        <v>265</v>
      </c>
      <c r="C140" s="13" t="s">
        <v>266</v>
      </c>
      <c r="D140" s="82">
        <f t="shared" si="6"/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/>
      <c r="K140" s="10">
        <v>0</v>
      </c>
    </row>
    <row r="141" spans="1:11" ht="13.5" customHeight="1" x14ac:dyDescent="0.2">
      <c r="A141" s="7">
        <v>133</v>
      </c>
      <c r="B141" s="12" t="s">
        <v>267</v>
      </c>
      <c r="C141" s="13" t="s">
        <v>268</v>
      </c>
      <c r="D141" s="82">
        <f t="shared" si="6"/>
        <v>164078506</v>
      </c>
      <c r="E141" s="10">
        <v>72131585</v>
      </c>
      <c r="F141" s="10">
        <v>37857080</v>
      </c>
      <c r="G141" s="10">
        <v>7496701</v>
      </c>
      <c r="H141" s="10">
        <v>6770673</v>
      </c>
      <c r="I141" s="10">
        <v>22883996</v>
      </c>
      <c r="J141" s="10"/>
      <c r="K141" s="10">
        <v>16938471</v>
      </c>
    </row>
    <row r="142" spans="1:11" x14ac:dyDescent="0.2">
      <c r="A142" s="7">
        <v>134</v>
      </c>
      <c r="B142" s="12" t="s">
        <v>269</v>
      </c>
      <c r="C142" s="13" t="s">
        <v>270</v>
      </c>
      <c r="D142" s="82">
        <f t="shared" si="6"/>
        <v>214338898</v>
      </c>
      <c r="E142" s="10">
        <v>92306648</v>
      </c>
      <c r="F142" s="10">
        <v>56981768</v>
      </c>
      <c r="G142" s="10">
        <v>2431764</v>
      </c>
      <c r="H142" s="10">
        <v>13010013</v>
      </c>
      <c r="I142" s="10">
        <v>26512737</v>
      </c>
      <c r="J142" s="10"/>
      <c r="K142" s="10">
        <v>23095968</v>
      </c>
    </row>
    <row r="143" spans="1:11" x14ac:dyDescent="0.2">
      <c r="A143" s="7">
        <v>135</v>
      </c>
      <c r="B143" s="12" t="s">
        <v>271</v>
      </c>
      <c r="C143" s="13" t="s">
        <v>272</v>
      </c>
      <c r="D143" s="82">
        <f t="shared" si="6"/>
        <v>23181498</v>
      </c>
      <c r="E143" s="10">
        <v>13156593</v>
      </c>
      <c r="F143" s="10">
        <v>0</v>
      </c>
      <c r="G143" s="10">
        <v>10024905</v>
      </c>
      <c r="H143" s="10">
        <v>0</v>
      </c>
      <c r="I143" s="10">
        <v>0</v>
      </c>
      <c r="J143" s="10"/>
      <c r="K143" s="10">
        <v>0</v>
      </c>
    </row>
    <row r="144" spans="1:11" x14ac:dyDescent="0.2">
      <c r="A144" s="7">
        <v>136</v>
      </c>
      <c r="B144" s="8" t="s">
        <v>273</v>
      </c>
      <c r="C144" s="9" t="s">
        <v>274</v>
      </c>
      <c r="D144" s="81">
        <f t="shared" si="6"/>
        <v>16116404</v>
      </c>
      <c r="E144" s="10">
        <v>4786864</v>
      </c>
      <c r="F144" s="10">
        <v>7444868</v>
      </c>
      <c r="G144" s="10">
        <v>1736974</v>
      </c>
      <c r="H144" s="10">
        <v>2147698</v>
      </c>
      <c r="I144" s="10">
        <v>0</v>
      </c>
      <c r="J144" s="10"/>
      <c r="K144" s="10">
        <v>0</v>
      </c>
    </row>
    <row r="145" spans="1:11" ht="14.25" customHeight="1" x14ac:dyDescent="0.2">
      <c r="A145" s="7">
        <v>137</v>
      </c>
      <c r="B145" s="12" t="s">
        <v>275</v>
      </c>
      <c r="C145" s="13" t="s">
        <v>276</v>
      </c>
      <c r="D145" s="82">
        <f t="shared" si="6"/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/>
      <c r="K145" s="28">
        <v>0</v>
      </c>
    </row>
    <row r="146" spans="1:11" x14ac:dyDescent="0.2">
      <c r="A146" s="7">
        <v>138</v>
      </c>
      <c r="B146" s="8" t="s">
        <v>277</v>
      </c>
      <c r="C146" s="13" t="s">
        <v>278</v>
      </c>
      <c r="D146" s="82">
        <f t="shared" si="6"/>
        <v>27271390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/>
      <c r="K146" s="10">
        <v>27271390</v>
      </c>
    </row>
    <row r="147" spans="1:11" x14ac:dyDescent="0.2">
      <c r="A147" s="7">
        <v>139</v>
      </c>
      <c r="B147" s="14" t="s">
        <v>279</v>
      </c>
      <c r="C147" s="15" t="s">
        <v>280</v>
      </c>
      <c r="D147" s="83">
        <f t="shared" si="6"/>
        <v>10061456</v>
      </c>
      <c r="E147" s="10">
        <v>0</v>
      </c>
      <c r="F147" s="10">
        <v>10061456</v>
      </c>
      <c r="G147" s="10">
        <v>0</v>
      </c>
      <c r="H147" s="10">
        <v>0</v>
      </c>
      <c r="I147" s="10">
        <v>0</v>
      </c>
      <c r="J147" s="10"/>
      <c r="K147" s="10">
        <v>0</v>
      </c>
    </row>
    <row r="148" spans="1:11" x14ac:dyDescent="0.2">
      <c r="A148" s="7">
        <v>140</v>
      </c>
      <c r="B148" s="12" t="s">
        <v>281</v>
      </c>
      <c r="C148" s="13" t="s">
        <v>282</v>
      </c>
      <c r="D148" s="82">
        <f t="shared" si="6"/>
        <v>85715441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51908926</v>
      </c>
      <c r="K148" s="10">
        <v>33806515</v>
      </c>
    </row>
    <row r="149" spans="1:11" x14ac:dyDescent="0.2">
      <c r="A149" s="7">
        <v>141</v>
      </c>
      <c r="B149" s="12" t="s">
        <v>283</v>
      </c>
      <c r="C149" s="13" t="s">
        <v>284</v>
      </c>
      <c r="D149" s="82">
        <f t="shared" si="6"/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/>
      <c r="K149" s="10">
        <v>0</v>
      </c>
    </row>
    <row r="150" spans="1:11" x14ac:dyDescent="0.2">
      <c r="A150" s="7">
        <v>142</v>
      </c>
      <c r="B150" s="12" t="s">
        <v>285</v>
      </c>
      <c r="C150" s="13" t="s">
        <v>286</v>
      </c>
      <c r="D150" s="82">
        <f t="shared" si="6"/>
        <v>8032987</v>
      </c>
      <c r="E150" s="10">
        <v>5048736</v>
      </c>
      <c r="F150" s="10">
        <v>0</v>
      </c>
      <c r="G150" s="10">
        <v>1461338</v>
      </c>
      <c r="H150" s="10">
        <v>1522913</v>
      </c>
      <c r="I150" s="10">
        <v>0</v>
      </c>
      <c r="J150" s="10"/>
      <c r="K150" s="10">
        <v>0</v>
      </c>
    </row>
    <row r="151" spans="1:11" x14ac:dyDescent="0.2">
      <c r="A151" s="7">
        <v>143</v>
      </c>
      <c r="B151" s="14" t="s">
        <v>287</v>
      </c>
      <c r="C151" s="15" t="s">
        <v>288</v>
      </c>
      <c r="D151" s="83">
        <f t="shared" si="6"/>
        <v>63334004</v>
      </c>
      <c r="E151" s="10">
        <v>24536309</v>
      </c>
      <c r="F151" s="10">
        <v>30788882</v>
      </c>
      <c r="G151" s="10">
        <v>0</v>
      </c>
      <c r="H151" s="10">
        <v>541695</v>
      </c>
      <c r="I151" s="10">
        <v>0</v>
      </c>
      <c r="J151" s="10"/>
      <c r="K151" s="10">
        <v>7467118</v>
      </c>
    </row>
    <row r="152" spans="1:11" x14ac:dyDescent="0.2">
      <c r="A152" s="7">
        <v>144</v>
      </c>
      <c r="B152" s="11" t="s">
        <v>289</v>
      </c>
      <c r="C152" s="15" t="s">
        <v>290</v>
      </c>
      <c r="D152" s="83">
        <f t="shared" si="6"/>
        <v>82328817</v>
      </c>
      <c r="E152" s="10">
        <v>8322350</v>
      </c>
      <c r="F152" s="10">
        <v>5936792</v>
      </c>
      <c r="G152" s="10">
        <v>10840429</v>
      </c>
      <c r="H152" s="10">
        <v>7573892</v>
      </c>
      <c r="I152" s="10">
        <v>11569847</v>
      </c>
      <c r="J152" s="10"/>
      <c r="K152" s="10">
        <v>38085507</v>
      </c>
    </row>
    <row r="153" spans="1:11" x14ac:dyDescent="0.2">
      <c r="A153" s="7">
        <v>145</v>
      </c>
      <c r="B153" s="12" t="s">
        <v>291</v>
      </c>
      <c r="C153" s="13" t="s">
        <v>292</v>
      </c>
      <c r="D153" s="82">
        <f t="shared" si="6"/>
        <v>48546116</v>
      </c>
      <c r="E153" s="10">
        <v>17085039</v>
      </c>
      <c r="F153" s="10">
        <v>0</v>
      </c>
      <c r="G153" s="10">
        <v>0</v>
      </c>
      <c r="H153" s="10">
        <v>0</v>
      </c>
      <c r="I153" s="10">
        <v>0</v>
      </c>
      <c r="J153" s="10"/>
      <c r="K153" s="10">
        <v>31461077</v>
      </c>
    </row>
    <row r="154" spans="1:11" x14ac:dyDescent="0.2">
      <c r="A154" s="7">
        <v>146</v>
      </c>
      <c r="B154" s="8" t="s">
        <v>293</v>
      </c>
      <c r="C154" s="9" t="s">
        <v>294</v>
      </c>
      <c r="D154" s="81">
        <f t="shared" si="6"/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/>
      <c r="K154" s="10">
        <v>0</v>
      </c>
    </row>
    <row r="155" spans="1:11" x14ac:dyDescent="0.2">
      <c r="A155" s="7">
        <v>147</v>
      </c>
      <c r="B155" s="8" t="s">
        <v>295</v>
      </c>
      <c r="C155" s="9" t="s">
        <v>296</v>
      </c>
      <c r="D155" s="81">
        <f t="shared" si="6"/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/>
      <c r="K155" s="10">
        <v>0</v>
      </c>
    </row>
    <row r="156" spans="1:11" ht="12.75" x14ac:dyDescent="0.2">
      <c r="A156" s="7">
        <v>148</v>
      </c>
      <c r="B156" s="25" t="s">
        <v>297</v>
      </c>
      <c r="C156" s="26" t="s">
        <v>298</v>
      </c>
      <c r="D156" s="108">
        <f t="shared" si="6"/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/>
      <c r="K156" s="10">
        <v>0</v>
      </c>
    </row>
    <row r="158" spans="1:11" x14ac:dyDescent="0.2">
      <c r="K158" s="67"/>
    </row>
  </sheetData>
  <mergeCells count="9">
    <mergeCell ref="A8:C8"/>
    <mergeCell ref="A4:A5"/>
    <mergeCell ref="B4:B5"/>
    <mergeCell ref="C4:C5"/>
    <mergeCell ref="A2:K2"/>
    <mergeCell ref="D4:D5"/>
    <mergeCell ref="E4:K4"/>
    <mergeCell ref="A6:C6"/>
    <mergeCell ref="A7:C7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11</vt:i4>
      </vt:variant>
    </vt:vector>
  </HeadingPairs>
  <TitlesOfParts>
    <vt:vector size="23" baseType="lpstr">
      <vt:lpstr>СВОД БП+СБП</vt:lpstr>
      <vt:lpstr>бюджет РБ</vt:lpstr>
      <vt:lpstr>СМП</vt:lpstr>
      <vt:lpstr>ДС</vt:lpstr>
      <vt:lpstr>КС </vt:lpstr>
      <vt:lpstr>АПУ профилактика</vt:lpstr>
      <vt:lpstr>АПУ в неотл.форме</vt:lpstr>
      <vt:lpstr>АПУ обращения</vt:lpstr>
      <vt:lpstr>ОДИ ПГГ</vt:lpstr>
      <vt:lpstr>ОДИ МЗ РБ</vt:lpstr>
      <vt:lpstr>ФАП</vt:lpstr>
      <vt:lpstr>Гемодиализ</vt:lpstr>
      <vt:lpstr>'АПУ в неотл.форме'!Заголовки_для_печати</vt:lpstr>
      <vt:lpstr>'АПУ обращения'!Заголовки_для_печати</vt:lpstr>
      <vt:lpstr>'АПУ профилактика'!Заголовки_для_печати</vt:lpstr>
      <vt:lpstr>Гемодиализ!Заголовки_для_печати</vt:lpstr>
      <vt:lpstr>ДС!Заголовки_для_печати</vt:lpstr>
      <vt:lpstr>'КС '!Заголовки_для_печати</vt:lpstr>
      <vt:lpstr>'ОДИ МЗ РБ'!Заголовки_для_печати</vt:lpstr>
      <vt:lpstr>'ОДИ ПГГ'!Заголовки_для_печати</vt:lpstr>
      <vt:lpstr>'СВОД БП+СБП'!Заголовки_для_печати</vt:lpstr>
      <vt:lpstr>СМП!Заголовки_для_печати</vt:lpstr>
      <vt:lpstr>ФАП!Заголовки_для_печати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Гульшат М. Ардеева</dc:creator>
  <cp:lastModifiedBy>Гульшат М. Ардеева</cp:lastModifiedBy>
  <cp:lastPrinted>2021-10-29T06:12:55Z</cp:lastPrinted>
  <dcterms:created xsi:type="dcterms:W3CDTF">2021-01-30T04:26:25Z</dcterms:created>
  <dcterms:modified xsi:type="dcterms:W3CDTF">2021-12-13T10:36:13Z</dcterms:modified>
</cp:coreProperties>
</file>